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looke\filebird\build\resources\files\"/>
    </mc:Choice>
  </mc:AlternateContent>
  <xr:revisionPtr revIDLastSave="0" documentId="13_ncr:1_{ED6BA07D-2F64-490E-B094-26A59BEE26C8}" xr6:coauthVersionLast="47" xr6:coauthVersionMax="47" xr10:uidLastSave="{00000000-0000-0000-0000-000000000000}"/>
  <bookViews>
    <workbookView xWindow="6700" yWindow="3460" windowWidth="18390" windowHeight="11170" xr2:uid="{00000000-000D-0000-FFFF-FFFF00000000}"/>
  </bookViews>
  <sheets>
    <sheet name="Timeline" sheetId="1" r:id="rId1"/>
    <sheet name="Data inventory and mapping" sheetId="2" r:id="rId2"/>
    <sheet name="Trust balance check" sheetId="3" r:id="rId3"/>
    <sheet name="Sign-off log" sheetId="4" r:id="rId4"/>
  </sheets>
  <definedNames>
    <definedName name="_xlnm._FilterDatabase" localSheetId="1" hidden="1">'Data inventory and mapping'!$A$8:$K$35</definedName>
    <definedName name="_xlnm._FilterDatabase" localSheetId="3" hidden="1">'Sign-off log'!$A$8:$J$22</definedName>
    <definedName name="_xlnm._FilterDatabase" localSheetId="0" hidden="1">Timeline!$A$8:$H$27</definedName>
    <definedName name="_xlnm._FilterDatabase" localSheetId="2" hidden="1">'Trust balance check'!$A$8:$J$44</definedName>
    <definedName name="GoLive">Timeline!$A$6</definedName>
    <definedName name="_xlnm.Print_Area" localSheetId="1">'Data inventory and mapping'!$A$1:$K$35</definedName>
    <definedName name="_xlnm.Print_Area" localSheetId="3">'Sign-off log'!$A$1:$J$22</definedName>
    <definedName name="_xlnm.Print_Area" localSheetId="0">Timeline!$A$1:$H$27</definedName>
    <definedName name="_xlnm.Print_Area" localSheetId="2">'Trust balance check'!$A$1:$J$44</definedName>
    <definedName name="_xlnm.Print_Titles" localSheetId="1">'Data inventory and mapping'!$8:$8</definedName>
    <definedName name="_xlnm.Print_Titles" localSheetId="3">'Sign-off log'!$8:$8</definedName>
    <definedName name="_xlnm.Print_Titles" localSheetId="0">Timeline!$8:$8</definedName>
    <definedName name="_xlnm.Print_Titles" localSheetId="2">'Trust balance check'!$8:$8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4" l="1"/>
  <c r="F17" i="4"/>
  <c r="F16" i="4"/>
  <c r="F15" i="4"/>
  <c r="F14" i="4"/>
  <c r="F13" i="4"/>
  <c r="F12" i="4"/>
  <c r="F11" i="4"/>
  <c r="F10" i="4"/>
  <c r="F9" i="4"/>
  <c r="D6" i="4"/>
  <c r="C6" i="4"/>
  <c r="A6" i="4"/>
  <c r="H44" i="3"/>
  <c r="E44" i="3"/>
  <c r="F44" i="3" s="1"/>
  <c r="H43" i="3"/>
  <c r="E43" i="3"/>
  <c r="F43" i="3" s="1"/>
  <c r="H42" i="3"/>
  <c r="E42" i="3"/>
  <c r="F42" i="3" s="1"/>
  <c r="H41" i="3"/>
  <c r="E41" i="3"/>
  <c r="F41" i="3" s="1"/>
  <c r="H40" i="3"/>
  <c r="E40" i="3"/>
  <c r="F40" i="3" s="1"/>
  <c r="H39" i="3"/>
  <c r="E39" i="3"/>
  <c r="F39" i="3" s="1"/>
  <c r="H38" i="3"/>
  <c r="E38" i="3"/>
  <c r="F38" i="3" s="1"/>
  <c r="H37" i="3"/>
  <c r="E37" i="3"/>
  <c r="F37" i="3" s="1"/>
  <c r="H36" i="3"/>
  <c r="E36" i="3"/>
  <c r="F36" i="3" s="1"/>
  <c r="H35" i="3"/>
  <c r="E35" i="3"/>
  <c r="F35" i="3" s="1"/>
  <c r="H34" i="3"/>
  <c r="E34" i="3"/>
  <c r="F34" i="3" s="1"/>
  <c r="H33" i="3"/>
  <c r="E33" i="3"/>
  <c r="F33" i="3" s="1"/>
  <c r="H32" i="3"/>
  <c r="E32" i="3"/>
  <c r="F32" i="3" s="1"/>
  <c r="H31" i="3"/>
  <c r="E31" i="3"/>
  <c r="F31" i="3" s="1"/>
  <c r="H30" i="3"/>
  <c r="E30" i="3"/>
  <c r="F30" i="3" s="1"/>
  <c r="H29" i="3"/>
  <c r="E29" i="3"/>
  <c r="F29" i="3" s="1"/>
  <c r="H28" i="3"/>
  <c r="E28" i="3"/>
  <c r="F28" i="3" s="1"/>
  <c r="H27" i="3"/>
  <c r="E27" i="3"/>
  <c r="F27" i="3" s="1"/>
  <c r="H26" i="3"/>
  <c r="E26" i="3"/>
  <c r="F26" i="3" s="1"/>
  <c r="H25" i="3"/>
  <c r="E25" i="3"/>
  <c r="F25" i="3" s="1"/>
  <c r="H24" i="3"/>
  <c r="E24" i="3"/>
  <c r="F24" i="3" s="1"/>
  <c r="H23" i="3"/>
  <c r="E23" i="3"/>
  <c r="F23" i="3" s="1"/>
  <c r="H22" i="3"/>
  <c r="E22" i="3"/>
  <c r="F22" i="3" s="1"/>
  <c r="H21" i="3"/>
  <c r="E21" i="3"/>
  <c r="F21" i="3" s="1"/>
  <c r="H20" i="3"/>
  <c r="E20" i="3"/>
  <c r="F20" i="3" s="1"/>
  <c r="H19" i="3"/>
  <c r="E19" i="3"/>
  <c r="F19" i="3" s="1"/>
  <c r="H18" i="3"/>
  <c r="E18" i="3"/>
  <c r="F18" i="3" s="1"/>
  <c r="H17" i="3"/>
  <c r="E17" i="3"/>
  <c r="F17" i="3" s="1"/>
  <c r="H16" i="3"/>
  <c r="E16" i="3"/>
  <c r="F16" i="3" s="1"/>
  <c r="H15" i="3"/>
  <c r="E15" i="3"/>
  <c r="F15" i="3" s="1"/>
  <c r="H14" i="3"/>
  <c r="E14" i="3"/>
  <c r="F14" i="3" s="1"/>
  <c r="H13" i="3"/>
  <c r="E13" i="3"/>
  <c r="F13" i="3" s="1"/>
  <c r="H12" i="3"/>
  <c r="E12" i="3"/>
  <c r="F12" i="3" s="1"/>
  <c r="H11" i="3"/>
  <c r="E11" i="3"/>
  <c r="F11" i="3" s="1"/>
  <c r="H10" i="3"/>
  <c r="E10" i="3"/>
  <c r="F10" i="3" s="1"/>
  <c r="H9" i="3"/>
  <c r="E9" i="3"/>
  <c r="F9" i="3" s="1"/>
  <c r="D6" i="3"/>
  <c r="C6" i="3"/>
  <c r="A6" i="3"/>
  <c r="J25" i="2"/>
  <c r="J24" i="2"/>
  <c r="J23" i="2"/>
  <c r="J22" i="2"/>
  <c r="J21" i="2"/>
  <c r="J20" i="2"/>
  <c r="J19" i="2"/>
  <c r="J18" i="2"/>
  <c r="J17" i="2"/>
  <c r="J16" i="2"/>
  <c r="J15" i="2"/>
  <c r="J14" i="2"/>
  <c r="J13" i="2"/>
  <c r="J12" i="2"/>
  <c r="J11" i="2"/>
  <c r="J10" i="2"/>
  <c r="J9" i="2"/>
  <c r="I6" i="2"/>
  <c r="G6" i="2"/>
  <c r="E6" i="2"/>
  <c r="C6" i="2"/>
  <c r="A6" i="2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H6" i="1"/>
  <c r="G6" i="1"/>
  <c r="F6" i="1"/>
  <c r="G6" i="3" l="1"/>
  <c r="E6" i="3"/>
  <c r="F6" i="3"/>
</calcChain>
</file>

<file path=xl/sharedStrings.xml><?xml version="1.0" encoding="utf-8"?>
<sst xmlns="http://schemas.openxmlformats.org/spreadsheetml/2006/main" count="399" uniqueCount="266">
  <si>
    <t>FILEBIRD TEMPLATES</t>
  </si>
  <si>
    <t>Data migration planner</t>
  </si>
  <si>
    <t>Tab 1: Timeline. Enter your go-live date in the shaded cell below and every other date in the planner moves with it.</t>
  </si>
  <si>
    <t>Filebird template. A starting point only: check it against your jurisdiction’s rules and your law society or state bar’s requirements.</t>
  </si>
  <si>
    <t>Go-live date, a Monday (input)</t>
  </si>
  <si>
    <t>Firm (input)</t>
  </si>
  <si>
    <t>Signs off for the firm (input)</t>
  </si>
  <si>
    <t>Migration lead (input)</t>
  </si>
  <si>
    <t>Day 1 starts</t>
  </si>
  <si>
    <t>Tasks done</t>
  </si>
  <si>
    <t>Go-live check</t>
  </si>
  <si>
    <t>[Firm name]</t>
  </si>
  <si>
    <t>[Name, role]</t>
  </si>
  <si>
    <t>[Name]</t>
  </si>
  <si>
    <t>Day</t>
  </si>
  <si>
    <t>Stage</t>
  </si>
  <si>
    <t>What happens</t>
  </si>
  <si>
    <t>Done when</t>
  </si>
  <si>
    <t>Owner</t>
  </si>
  <si>
    <t>Due date</t>
  </si>
  <si>
    <t>Status</t>
  </si>
  <si>
    <t>Notes</t>
  </si>
  <si>
    <t>Before</t>
  </si>
  <si>
    <t>Kickoff and go-live date agreed</t>
  </si>
  <si>
    <t>Kickoff call. Agree the go-live date, the people involved and who at the firm signs off each stage. Freeze changes to matter types and custom fields in the current system until go-live.</t>
  </si>
  <si>
    <t>Go-live date and sign-off person entered at the top of this tab.</t>
  </si>
  <si>
    <t>Practice manager</t>
  </si>
  <si>
    <t>Not started</t>
  </si>
  <si>
    <t>Day 1</t>
  </si>
  <si>
    <t>Full export from current system</t>
  </si>
  <si>
    <t>Request a full export: contacts, matters (open and closed), time, invoices, trust ledgers and documents. Check every file opens and note the row counts.</t>
  </si>
  <si>
    <t>Export received, stored securely and row counts noted on the Data inventory tab.</t>
  </si>
  <si>
    <t>Ask your current provider early. Some take several days to produce a full export.</t>
  </si>
  <si>
    <t>Day 2</t>
  </si>
  <si>
    <t>Data inventory confirmed</t>
  </si>
  <si>
    <t>List every source of data on the Data inventory tab, including spreadsheets, shared drives and mailboxes outside the current system. Decide what moves, what is archived and what stays.</t>
  </si>
  <si>
    <t>Inventory signed off on the Sign-off log.</t>
  </si>
  <si>
    <t>Day 3</t>
  </si>
  <si>
    <t>Matter types mapped to templates</t>
  </si>
  <si>
    <t>Map each matter type in the current system to a practice-area matter template. Merge duplicates and retire types nobody uses.</t>
  </si>
  <si>
    <t>Every open matter has a template to land in.</t>
  </si>
  <si>
    <t>Principal and team leads</t>
  </si>
  <si>
    <t>Day 4</t>
  </si>
  <si>
    <t>Users, rates and fields mapped</t>
  </si>
  <si>
    <t>Map users and permissions, billing rates (by person and by matter where they differ), custom fields and key-date types.</t>
  </si>
  <si>
    <t>Mapping approved on the Sign-off log.</t>
  </si>
  <si>
    <t>Day 5</t>
  </si>
  <si>
    <t>Import to staging account</t>
  </si>
  <si>
    <t>Import the Day 1 export into a staging account. Nobody works in staging: it exists to be checked.</t>
  </si>
  <si>
    <t>Import complete, with every error in the import log explained.</t>
  </si>
  <si>
    <t>Filebird migration specialist</t>
  </si>
  <si>
    <t>Day 6</t>
  </si>
  <si>
    <t>Trust balances checked by client</t>
  </si>
  <si>
    <t>Compare every client ledger balance in staging with the current system at the cut-off date, on the Trust balance check tab. Check the total against the reconciled trust bank balance.</t>
  </si>
  <si>
    <t>Every ledger agrees and the total matches the bank. Signed off by a principal.</t>
  </si>
  <si>
    <t>Bookkeeper and principal</t>
  </si>
  <si>
    <t>Day 7</t>
  </si>
  <si>
    <t>Unbilled time and debtors agreed</t>
  </si>
  <si>
    <t>Compare unbilled time and unpaid invoices, matter by matter, with the current system’s reports. Agree how part-billed matters carry across.</t>
  </si>
  <si>
    <t>Totals agree by matter and by fee earner.</t>
  </si>
  <si>
    <t>Bookkeeper</t>
  </si>
  <si>
    <t>Day 8</t>
  </si>
  <si>
    <t>Sample of 20 matters reviewed</t>
  </si>
  <si>
    <t>Open 20 matters across practice areas and fee earners. Check parties, key dates, documents, time, invoices and trust history against the current system.</t>
  </si>
  <si>
    <t>Every issue logged with an owner. Nothing open that blocks go-live.</t>
  </si>
  <si>
    <t>Team leads</t>
  </si>
  <si>
    <t>Day 9</t>
  </si>
  <si>
    <t>Firm review and fixes</t>
  </si>
  <si>
    <t>Team leads review their own matters in staging. Fix mapping issues and rerun the affected parts of the import.</t>
  </si>
  <si>
    <t>Fix list cleared, or remaining items accepted by the firm.</t>
  </si>
  <si>
    <t>Day 10</t>
  </si>
  <si>
    <t>Final export, import and recheck</t>
  </si>
  <si>
    <t>At close of business, take the final export and import it. Rerun the row counts and the trust balance check. Make the current system read-only.</t>
  </si>
  <si>
    <t>Trust balances agree at the final cut-off and the firm approves go-live.</t>
  </si>
  <si>
    <t>Nothing new goes into the old system after the final export.</t>
  </si>
  <si>
    <t>Monday</t>
  </si>
  <si>
    <t>Team live in Filebird</t>
  </si>
  <si>
    <t>Everyone works in Filebird from the start of the day, with the migration team on call.</t>
  </si>
  <si>
    <t>First day’s time, receipts and trust entries recorded in Filebird.</t>
  </si>
  <si>
    <t>Everyone</t>
  </si>
  <si>
    <t>Keep the old system read-only for reference. Do not cancel it yet.</t>
  </si>
  <si>
    <t>Week 1</t>
  </si>
  <si>
    <t>First week review</t>
  </si>
  <si>
    <t>Review open questions, check the first trust entries and agree when the old system can be archived.</t>
  </si>
  <si>
    <t>Open questions closed or assigned. Archive date agreed.</t>
  </si>
  <si>
    <t>Tab 2: Data inventory and mapping. List every source of data, including spreadsheets and shared drives outside your current system, then decide where each one goes.</t>
  </si>
  <si>
    <t>Sources listed</t>
  </si>
  <si>
    <t>To migrate</t>
  </si>
  <si>
    <t>To archive</t>
  </si>
  <si>
    <t>To leave where it is</t>
  </si>
  <si>
    <t>Rows done</t>
  </si>
  <si>
    <t>Ref</t>
  </si>
  <si>
    <t>Source (system or location)</t>
  </si>
  <si>
    <t>Data</t>
  </si>
  <si>
    <t>What it holds</t>
  </si>
  <si>
    <t>Records (approx.)</t>
  </si>
  <si>
    <t>Action</t>
  </si>
  <si>
    <t>Destination in Filebird</t>
  </si>
  <si>
    <t>Mapping notes</t>
  </si>
  <si>
    <t>D01</t>
  </si>
  <si>
    <t>Practice management system</t>
  </si>
  <si>
    <t>Clients and contacts</t>
  </si>
  <si>
    <t>People and organisations, with addresses, phone numbers, emails and identity records</t>
  </si>
  <si>
    <t>Migrate</t>
  </si>
  <si>
    <t>Contacts</t>
  </si>
  <si>
    <t>Merge duplicate contacts before the export. Keep former names as aliases.</t>
  </si>
  <si>
    <t>D02</t>
  </si>
  <si>
    <t>Open matters</t>
  </si>
  <si>
    <t>Matter number, type, responsible lawyer, parties and status</t>
  </si>
  <si>
    <t>Matters</t>
  </si>
  <si>
    <t>Matter numbers carry across unchanged.</t>
  </si>
  <si>
    <t>D03</t>
  </si>
  <si>
    <t>Closed matters</t>
  </si>
  <si>
    <t>Matters closed within your retention period</t>
  </si>
  <si>
    <t>Archive</t>
  </si>
  <si>
    <t>Archived matters (read-only)</t>
  </si>
  <si>
    <t>Confirm the retention period with your law society or state bar.</t>
  </si>
  <si>
    <t>Principal</t>
  </si>
  <si>
    <t>D04</t>
  </si>
  <si>
    <t>Matter types</t>
  </si>
  <si>
    <t>Types and sub-types used to open matters</t>
  </si>
  <si>
    <t>Matter templates</t>
  </si>
  <si>
    <t>Mapped to practice-area templates on Day 3. Retire types nobody uses.</t>
  </si>
  <si>
    <t>D05</t>
  </si>
  <si>
    <t>Users and permissions</t>
  </si>
  <si>
    <t>Staff, roles and access groups</t>
  </si>
  <si>
    <t>Users and roles</t>
  </si>
  <si>
    <t>Leavers are not migrated. Their history stays on the matters.</t>
  </si>
  <si>
    <t>D06</t>
  </si>
  <si>
    <t>Billing rates</t>
  </si>
  <si>
    <t>Rates by person, by matter and by activity</t>
  </si>
  <si>
    <t>Rate cards</t>
  </si>
  <si>
    <t>Matter-specific rates override personal rates.</t>
  </si>
  <si>
    <t>D07</t>
  </si>
  <si>
    <t>Custom fields</t>
  </si>
  <si>
    <t>Extra fields on matters and contacts</t>
  </si>
  <si>
    <t>Drop fields with no data in the last two years.</t>
  </si>
  <si>
    <t>D08</t>
  </si>
  <si>
    <t>Key dates</t>
  </si>
  <si>
    <t>Limitation, hearing and settlement dates</t>
  </si>
  <si>
    <t>Key dates and reminders</t>
  </si>
  <si>
    <t>Check every limitation date in the Day 8 sample.</t>
  </si>
  <si>
    <t>D09</t>
  </si>
  <si>
    <t>Unbilled time</t>
  </si>
  <si>
    <t>Time and fee entries not yet billed</t>
  </si>
  <si>
    <t>Agreed matter by matter on Day 7.</t>
  </si>
  <si>
    <t>D10</t>
  </si>
  <si>
    <t>Debtors</t>
  </si>
  <si>
    <t>Unpaid and part-paid invoices</t>
  </si>
  <si>
    <t>Opening debtor balances</t>
  </si>
  <si>
    <t>D11</t>
  </si>
  <si>
    <t>Trust accounting system</t>
  </si>
  <si>
    <t>Client trust ledgers</t>
  </si>
  <si>
    <t>Balance and transaction history for each client ledger</t>
  </si>
  <si>
    <t>Trust ledgers</t>
  </si>
  <si>
    <t>Opening balances checked on the Trust balance check tab.</t>
  </si>
  <si>
    <t>D12</t>
  </si>
  <si>
    <t>Document management system</t>
  </si>
  <si>
    <t>Matter documents</t>
  </si>
  <si>
    <t>Correspondence, drafts and signed documents</t>
  </si>
  <si>
    <t>Folder structure mapped to matter folders.</t>
  </si>
  <si>
    <t>D13</t>
  </si>
  <si>
    <t>Precedents</t>
  </si>
  <si>
    <t>Letters and forms used across the firm</t>
  </si>
  <si>
    <t>Document templates</t>
  </si>
  <si>
    <t>Replace old merge fields with the new ones.</t>
  </si>
  <si>
    <t>D14</t>
  </si>
  <si>
    <t>Shared drive</t>
  </si>
  <si>
    <t>Client folders outside the system</t>
  </si>
  <si>
    <t>Documents saved outside the matter file</t>
  </si>
  <si>
    <t>Match folders to matter numbers. List any that do not match.</t>
  </si>
  <si>
    <t>D15</t>
  </si>
  <si>
    <t>Spreadsheet</t>
  </si>
  <si>
    <t>Limitation diary</t>
  </si>
  <si>
    <t>Key dates kept outside the system</t>
  </si>
  <si>
    <t>Compare with the key dates row above and remove duplicates.</t>
  </si>
  <si>
    <t>D16</t>
  </si>
  <si>
    <t>Email</t>
  </si>
  <si>
    <t>Shared mailboxes</t>
  </si>
  <si>
    <t>Filed client emails</t>
  </si>
  <si>
    <t>Leave</t>
  </si>
  <si>
    <t>Stays in the email system</t>
  </si>
  <si>
    <t>Count the folders and confirm who keeps access after go-live.</t>
  </si>
  <si>
    <t>D17</t>
  </si>
  <si>
    <t>Accounting software</t>
  </si>
  <si>
    <t>General ledger</t>
  </si>
  <si>
    <t>Office account, payroll and tax records</t>
  </si>
  <si>
    <t>Stays in the accounting software</t>
  </si>
  <si>
    <t>Connect the accounting integration after go-live.</t>
  </si>
  <si>
    <t>D18</t>
  </si>
  <si>
    <t>D19</t>
  </si>
  <si>
    <t>D20</t>
  </si>
  <si>
    <t>D21</t>
  </si>
  <si>
    <t>D22</t>
  </si>
  <si>
    <t>D23</t>
  </si>
  <si>
    <t>D24</t>
  </si>
  <si>
    <t>D25</t>
  </si>
  <si>
    <t>D26</t>
  </si>
  <si>
    <t>D27</t>
  </si>
  <si>
    <t>Tab 3: Trust balance check. Add a row for every client ledger with a balance, not only the large ones. Run it on Day 6 (staging) and again on Day 10 (final import). Enter the reconciled trust bank balance at the cut-off date in the shaded cell.</t>
  </si>
  <si>
    <t>Cut-off date (input)</t>
  </si>
  <si>
    <t>Trust bank balance (input)</t>
  </si>
  <si>
    <t>Total of ledgers, current system</t>
  </si>
  <si>
    <t>Total of ledgers, Filebird</t>
  </si>
  <si>
    <t>Difference</t>
  </si>
  <si>
    <t>All agree?</t>
  </si>
  <si>
    <t>Ledgers agreed</t>
  </si>
  <si>
    <t>Client ledger</t>
  </si>
  <si>
    <t>Matter number</t>
  </si>
  <si>
    <t>Balance in current system at cut-off</t>
  </si>
  <si>
    <t>Balance in Filebird after import</t>
  </si>
  <si>
    <t>Agrees?</t>
  </si>
  <si>
    <t>Owner (checked by)</t>
  </si>
  <si>
    <t>Example client A</t>
  </si>
  <si>
    <t>M-1042</t>
  </si>
  <si>
    <t>Done</t>
  </si>
  <si>
    <t>Example client B</t>
  </si>
  <si>
    <t>M-1057</t>
  </si>
  <si>
    <t>Example client C</t>
  </si>
  <si>
    <t>M-1063</t>
  </si>
  <si>
    <t>Example client D</t>
  </si>
  <si>
    <t>M-1071</t>
  </si>
  <si>
    <t>In progress</t>
  </si>
  <si>
    <t>Example of a difference: digits transposed in the import file. Correct it, re-import and recheck.</t>
  </si>
  <si>
    <t>Example client E</t>
  </si>
  <si>
    <t>M-1088</t>
  </si>
  <si>
    <t>Example client F</t>
  </si>
  <si>
    <t>M-1090</t>
  </si>
  <si>
    <t>Tab 4: Sign-off log. Nothing leaves your old system until the firm signs off. Record who approved each stage and when.</t>
  </si>
  <si>
    <t>Stages signed off</t>
  </si>
  <si>
    <t>Next stage to sign off</t>
  </si>
  <si>
    <t>Go-live date</t>
  </si>
  <si>
    <t>Stage name</t>
  </si>
  <si>
    <t>What the firm is approving</t>
  </si>
  <si>
    <t>Evidence checked</t>
  </si>
  <si>
    <t>Owner (prepares it)</t>
  </si>
  <si>
    <t>Approved by (name and role)</t>
  </si>
  <si>
    <t>Date approved</t>
  </si>
  <si>
    <t>Every source of data is listed, with a decision to migrate, archive or leave it.</t>
  </si>
  <si>
    <t>Data inventory tab. Day 1 export row counts.</t>
  </si>
  <si>
    <t>Mapping approved</t>
  </si>
  <si>
    <t>Matter types, users, rates and custom fields land in the right place.</t>
  </si>
  <si>
    <t>Mapping notes on the Data inventory tab.</t>
  </si>
  <si>
    <t>Staging import checked</t>
  </si>
  <si>
    <t>The test import is complete and every error is explained.</t>
  </si>
  <si>
    <t>Import log. Row counts against the Day 1 export.</t>
  </si>
  <si>
    <t>Trust balances agreed</t>
  </si>
  <si>
    <t>Every client ledger agrees, and the total matches the reconciled trust bank balance.</t>
  </si>
  <si>
    <t>Trust balance check tab. Last trust reconciliation.</t>
  </si>
  <si>
    <t>Unbilled time and unpaid invoices match the current system, matter by matter.</t>
  </si>
  <si>
    <t>Unbilled time and aged debtors reports from both systems.</t>
  </si>
  <si>
    <t>Sample review passed</t>
  </si>
  <si>
    <t>20 matters checked in full. No open issue blocks go-live.</t>
  </si>
  <si>
    <t>Sample list and issue log.</t>
  </si>
  <si>
    <t>Firm review complete</t>
  </si>
  <si>
    <t>The fix list is cleared, or the firm accepts what remains.</t>
  </si>
  <si>
    <t>Fix list.</t>
  </si>
  <si>
    <t>Final import and recheck</t>
  </si>
  <si>
    <t>The final import matches the final export, and trust balances agree again.</t>
  </si>
  <si>
    <t>Trust balance check (final run). Row counts.</t>
  </si>
  <si>
    <t>Go-live approved</t>
  </si>
  <si>
    <t>The firm moves to Filebird on Monday and the current system becomes read-only.</t>
  </si>
  <si>
    <t>Stages 1 to 8 signed off.</t>
  </si>
  <si>
    <t>Old records kept</t>
  </si>
  <si>
    <t>Read-only access or a full archive is kept for as long as your rules require.</t>
  </si>
  <si>
    <t>Archive location and access list.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</si>
</sst>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ddd\ d\ mmm\ yyyy"/>
    <numFmt numFmtId="166" formatCode="#,##0.00;\-#,##0.00;&quot;-&quot;"/>
  </numFmts>
  <fonts count="8" x14ac:knownFonts="1">
    <font>
      <sz val="11"/>
      <color theme="1"/>
      <name val="Calibri"/>
      <family val="2"/>
      <scheme val="minor"/>
    </font>
    <font>
      <b/>
      <sz val="8"/>
      <color rgb="FFFF5A1F"/>
      <name val="Arial"/>
    </font>
    <font>
      <b/>
      <sz val="16"/>
      <color rgb="FF1B1F23"/>
      <name val="Arial"/>
    </font>
    <font>
      <sz val="10"/>
      <color rgb="FF676C73"/>
      <name val="Arial"/>
    </font>
    <font>
      <sz val="8"/>
      <color rgb="FF676C73"/>
      <name val="Arial"/>
    </font>
    <font>
      <b/>
      <sz val="11"/>
      <color rgb="FF1B1F23"/>
      <name val="Arial"/>
    </font>
    <font>
      <b/>
      <sz val="10"/>
      <color rgb="FF1B1F23"/>
      <name val="Arial"/>
    </font>
    <font>
      <sz val="10"/>
      <color rgb="FF1B1F2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7F2"/>
      </patternFill>
    </fill>
    <fill>
      <patternFill patternType="solid">
        <fgColor rgb="FFFEE9DD"/>
      </patternFill>
    </fill>
  </fills>
  <borders count="4">
    <border>
      <left/>
      <right/>
      <top/>
      <bottom/>
      <diagonal/>
    </border>
    <border>
      <left style="thin">
        <color rgb="FFFF5A1F"/>
      </left>
      <right style="thin">
        <color rgb="FFFF5A1F"/>
      </right>
      <top style="thin">
        <color rgb="FFFF5A1F"/>
      </top>
      <bottom style="thin">
        <color rgb="FFFF5A1F"/>
      </bottom>
      <diagonal/>
    </border>
    <border>
      <left/>
      <right/>
      <top/>
      <bottom style="medium">
        <color rgb="FFFF5A1F"/>
      </bottom>
      <diagonal/>
    </border>
    <border>
      <left/>
      <right/>
      <top/>
      <bottom style="thin">
        <color rgb="FFDADCDF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165" fontId="5" fillId="2" borderId="1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165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3" borderId="2" xfId="0" applyFont="1" applyFill="1" applyBorder="1" applyAlignment="1">
      <alignment vertical="center" wrapText="1"/>
    </xf>
    <xf numFmtId="0" fontId="6" fillId="0" borderId="3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165" fontId="7" fillId="0" borderId="3" xfId="0" applyNumberFormat="1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 indent="1"/>
    </xf>
    <xf numFmtId="0" fontId="3" fillId="0" borderId="3" xfId="0" applyFont="1" applyBorder="1" applyAlignment="1">
      <alignment vertical="top" wrapText="1"/>
    </xf>
    <xf numFmtId="3" fontId="7" fillId="0" borderId="3" xfId="0" applyNumberFormat="1" applyFont="1" applyBorder="1" applyAlignment="1">
      <alignment vertical="top" wrapText="1"/>
    </xf>
    <xf numFmtId="166" fontId="5" fillId="2" borderId="1" xfId="0" applyNumberFormat="1" applyFont="1" applyFill="1" applyBorder="1" applyAlignment="1">
      <alignment horizontal="left" vertical="center"/>
    </xf>
    <xf numFmtId="166" fontId="5" fillId="0" borderId="0" xfId="0" applyNumberFormat="1" applyFont="1" applyAlignment="1">
      <alignment horizontal="left" vertical="center"/>
    </xf>
    <xf numFmtId="166" fontId="7" fillId="0" borderId="3" xfId="0" applyNumberFormat="1" applyFont="1" applyBorder="1" applyAlignment="1">
      <alignment vertical="top" wrapText="1"/>
    </xf>
    <xf numFmtId="0" fontId="7" fillId="0" borderId="3" xfId="0" applyFont="1" applyBorder="1" applyAlignment="1">
      <alignment horizontal="center" vertical="top"/>
    </xf>
    <xf numFmtId="165" fontId="5" fillId="2" borderId="1" xfId="0" applyNumberFormat="1" applyFont="1" applyFill="1" applyBorder="1" applyAlignment="1">
      <alignment horizontal="left" vertical="center"/>
    </xf>
    <xf numFmtId="0" fontId="0" fillId="2" borderId="1" xfId="0" applyFill="1" applyBorder="1"/>
    <xf numFmtId="0" fontId="4" fillId="0" borderId="0" xfId="0" applyFont="1" applyAlignment="1">
      <alignment wrapText="1"/>
    </xf>
    <xf numFmtId="0" fontId="0" fillId="0" borderId="0" xfId="0"/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14">
    <dxf>
      <font>
        <b/>
        <color rgb="FFFF5A1F"/>
      </font>
      <fill>
        <patternFill patternType="solid">
          <fgColor rgb="FFFEE9DD"/>
        </patternFill>
      </fill>
    </dxf>
    <dxf>
      <font>
        <b/>
        <color rgb="FFFF5A1F"/>
      </font>
    </dxf>
    <dxf>
      <font>
        <color rgb="FF676C73"/>
      </font>
      <fill>
        <patternFill patternType="solid">
          <fgColor rgb="FFF3F4F5"/>
        </patternFill>
      </fill>
    </dxf>
    <dxf>
      <font>
        <b/>
        <color rgb="FFFF5A1F"/>
      </font>
      <fill>
        <patternFill patternType="solid">
          <fgColor rgb="FFFEE9DD"/>
        </patternFill>
      </fill>
    </dxf>
    <dxf>
      <font>
        <b/>
        <color rgb="FFFF5A1F"/>
      </font>
    </dxf>
    <dxf>
      <font>
        <b/>
        <color rgb="FFFF5A1F"/>
      </font>
    </dxf>
    <dxf>
      <font>
        <b/>
        <color rgb="FFFF5A1F"/>
      </font>
      <fill>
        <patternFill patternType="solid">
          <fgColor rgb="FFFEE9DD"/>
        </patternFill>
      </fill>
    </dxf>
    <dxf>
      <font>
        <color rgb="FF676C73"/>
      </font>
      <fill>
        <patternFill patternType="solid">
          <fgColor rgb="FFF3F4F5"/>
        </patternFill>
      </fill>
    </dxf>
    <dxf>
      <font>
        <b/>
        <color rgb="FFFF5A1F"/>
      </font>
      <fill>
        <patternFill patternType="solid">
          <fgColor rgb="FFFEE9DD"/>
        </patternFill>
      </fill>
    </dxf>
    <dxf>
      <font>
        <b/>
        <color rgb="FFFF5A1F"/>
      </font>
    </dxf>
    <dxf>
      <font>
        <color rgb="FF676C73"/>
      </font>
      <fill>
        <patternFill patternType="solid">
          <fgColor rgb="FFF3F4F5"/>
        </patternFill>
      </fill>
    </dxf>
    <dxf>
      <font>
        <b/>
        <color rgb="FFFF5A1F"/>
      </font>
      <fill>
        <patternFill patternType="solid">
          <fgColor rgb="FFFEE9DD"/>
        </patternFill>
      </fill>
    </dxf>
    <dxf>
      <font>
        <b/>
        <color rgb="FFFF5A1F"/>
      </font>
    </dxf>
    <dxf>
      <font>
        <color rgb="FF676C73"/>
      </font>
      <fill>
        <patternFill patternType="solid">
          <fgColor rgb="FFF3F4F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7"/>
  <sheetViews>
    <sheetView showGridLines="0" tabSelected="1" workbookViewId="0">
      <pane ySplit="8" topLeftCell="A9" activePane="bottomLeft" state="frozen"/>
      <selection pane="bottomLeft" activeCell="A9" sqref="A9"/>
    </sheetView>
  </sheetViews>
  <sheetFormatPr defaultRowHeight="14.5" x14ac:dyDescent="0.35"/>
  <cols>
    <col min="1" max="1" width="10" customWidth="1"/>
    <col min="2" max="2" width="32" customWidth="1"/>
    <col min="3" max="3" width="58" customWidth="1"/>
    <col min="4" max="4" width="40" customWidth="1"/>
    <col min="5" max="5" width="22" customWidth="1"/>
    <col min="6" max="6" width="16" customWidth="1"/>
    <col min="7" max="7" width="13" customWidth="1"/>
    <col min="8" max="8" width="34" customWidth="1"/>
  </cols>
  <sheetData>
    <row r="1" spans="1:8" ht="16" customHeight="1" x14ac:dyDescent="0.35">
      <c r="A1" s="1" t="s">
        <v>0</v>
      </c>
    </row>
    <row r="2" spans="1:8" ht="26" customHeight="1" x14ac:dyDescent="0.4">
      <c r="A2" s="2" t="s">
        <v>1</v>
      </c>
    </row>
    <row r="3" spans="1:8" ht="17" customHeight="1" x14ac:dyDescent="0.35">
      <c r="A3" s="3" t="s">
        <v>2</v>
      </c>
    </row>
    <row r="4" spans="1:8" ht="15" customHeight="1" x14ac:dyDescent="0.35">
      <c r="A4" s="4" t="s">
        <v>3</v>
      </c>
    </row>
    <row r="5" spans="1:8" ht="26" customHeight="1" x14ac:dyDescent="0.35">
      <c r="A5" s="23" t="s">
        <v>4</v>
      </c>
      <c r="B5" s="24"/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</row>
    <row r="6" spans="1:8" ht="22" customHeight="1" x14ac:dyDescent="0.35">
      <c r="A6" s="21">
        <v>46342</v>
      </c>
      <c r="B6" s="22"/>
      <c r="C6" s="7" t="s">
        <v>11</v>
      </c>
      <c r="D6" s="7" t="s">
        <v>12</v>
      </c>
      <c r="E6" s="7" t="s">
        <v>13</v>
      </c>
      <c r="F6" s="8">
        <f>WORKDAY(GoLive,-10)</f>
        <v>46328</v>
      </c>
      <c r="G6" s="9" t="str">
        <f>COUNTIF(G9:G27,"Done")&amp;" of "&amp;COUNTA(B9:B27)</f>
        <v>0 of 13</v>
      </c>
      <c r="H6" s="9" t="str">
        <f>IF(WEEKDAY(GoLive,2)=1,"Monday: good","Pick a Monday")</f>
        <v>Monday: good</v>
      </c>
    </row>
    <row r="7" spans="1:8" ht="9" customHeight="1" x14ac:dyDescent="0.35"/>
    <row r="8" spans="1:8" ht="32" customHeight="1" x14ac:dyDescent="0.35">
      <c r="A8" s="10" t="s">
        <v>14</v>
      </c>
      <c r="B8" s="10" t="s">
        <v>15</v>
      </c>
      <c r="C8" s="10" t="s">
        <v>16</v>
      </c>
      <c r="D8" s="10" t="s">
        <v>17</v>
      </c>
      <c r="E8" s="10" t="s">
        <v>18</v>
      </c>
      <c r="F8" s="10" t="s">
        <v>19</v>
      </c>
      <c r="G8" s="10" t="s">
        <v>20</v>
      </c>
      <c r="H8" s="10" t="s">
        <v>21</v>
      </c>
    </row>
    <row r="9" spans="1:8" ht="43.75" customHeight="1" x14ac:dyDescent="0.35">
      <c r="A9" s="11" t="s">
        <v>22</v>
      </c>
      <c r="B9" s="11" t="s">
        <v>23</v>
      </c>
      <c r="C9" s="12" t="s">
        <v>24</v>
      </c>
      <c r="D9" s="12" t="s">
        <v>25</v>
      </c>
      <c r="E9" s="12" t="s">
        <v>26</v>
      </c>
      <c r="F9" s="13">
        <f>WORKDAY(GoLive,-11)</f>
        <v>46325</v>
      </c>
      <c r="G9" s="14" t="s">
        <v>27</v>
      </c>
      <c r="H9" s="12"/>
    </row>
    <row r="10" spans="1:8" ht="43.75" customHeight="1" x14ac:dyDescent="0.35">
      <c r="A10" s="11" t="s">
        <v>28</v>
      </c>
      <c r="B10" s="11" t="s">
        <v>29</v>
      </c>
      <c r="C10" s="12" t="s">
        <v>30</v>
      </c>
      <c r="D10" s="12" t="s">
        <v>31</v>
      </c>
      <c r="E10" s="12" t="s">
        <v>26</v>
      </c>
      <c r="F10" s="13">
        <f>WORKDAY(GoLive,-10)</f>
        <v>46328</v>
      </c>
      <c r="G10" s="14" t="s">
        <v>27</v>
      </c>
      <c r="H10" s="12" t="s">
        <v>32</v>
      </c>
    </row>
    <row r="11" spans="1:8" ht="43.75" customHeight="1" x14ac:dyDescent="0.35">
      <c r="A11" s="11" t="s">
        <v>33</v>
      </c>
      <c r="B11" s="11" t="s">
        <v>34</v>
      </c>
      <c r="C11" s="12" t="s">
        <v>35</v>
      </c>
      <c r="D11" s="12" t="s">
        <v>36</v>
      </c>
      <c r="E11" s="12" t="s">
        <v>26</v>
      </c>
      <c r="F11" s="13">
        <f>WORKDAY(GoLive,-9)</f>
        <v>46329</v>
      </c>
      <c r="G11" s="14" t="s">
        <v>27</v>
      </c>
      <c r="H11" s="12"/>
    </row>
    <row r="12" spans="1:8" ht="30.75" customHeight="1" x14ac:dyDescent="0.35">
      <c r="A12" s="11" t="s">
        <v>37</v>
      </c>
      <c r="B12" s="11" t="s">
        <v>38</v>
      </c>
      <c r="C12" s="12" t="s">
        <v>39</v>
      </c>
      <c r="D12" s="12" t="s">
        <v>40</v>
      </c>
      <c r="E12" s="12" t="s">
        <v>41</v>
      </c>
      <c r="F12" s="13">
        <f>WORKDAY(GoLive,-8)</f>
        <v>46330</v>
      </c>
      <c r="G12" s="14" t="s">
        <v>27</v>
      </c>
      <c r="H12" s="12"/>
    </row>
    <row r="13" spans="1:8" ht="30.75" customHeight="1" x14ac:dyDescent="0.35">
      <c r="A13" s="11" t="s">
        <v>42</v>
      </c>
      <c r="B13" s="11" t="s">
        <v>43</v>
      </c>
      <c r="C13" s="12" t="s">
        <v>44</v>
      </c>
      <c r="D13" s="12" t="s">
        <v>45</v>
      </c>
      <c r="E13" s="12" t="s">
        <v>26</v>
      </c>
      <c r="F13" s="13">
        <f>WORKDAY(GoLive,-7)</f>
        <v>46331</v>
      </c>
      <c r="G13" s="14" t="s">
        <v>27</v>
      </c>
      <c r="H13" s="12"/>
    </row>
    <row r="14" spans="1:8" ht="30.75" customHeight="1" x14ac:dyDescent="0.35">
      <c r="A14" s="11" t="s">
        <v>46</v>
      </c>
      <c r="B14" s="11" t="s">
        <v>47</v>
      </c>
      <c r="C14" s="12" t="s">
        <v>48</v>
      </c>
      <c r="D14" s="12" t="s">
        <v>49</v>
      </c>
      <c r="E14" s="12" t="s">
        <v>50</v>
      </c>
      <c r="F14" s="13">
        <f>WORKDAY(GoLive,-6)</f>
        <v>46332</v>
      </c>
      <c r="G14" s="14" t="s">
        <v>27</v>
      </c>
      <c r="H14" s="12"/>
    </row>
    <row r="15" spans="1:8" ht="43.75" customHeight="1" x14ac:dyDescent="0.35">
      <c r="A15" s="11" t="s">
        <v>51</v>
      </c>
      <c r="B15" s="11" t="s">
        <v>52</v>
      </c>
      <c r="C15" s="12" t="s">
        <v>53</v>
      </c>
      <c r="D15" s="12" t="s">
        <v>54</v>
      </c>
      <c r="E15" s="12" t="s">
        <v>55</v>
      </c>
      <c r="F15" s="13">
        <f>WORKDAY(GoLive,-5)</f>
        <v>46335</v>
      </c>
      <c r="G15" s="14" t="s">
        <v>27</v>
      </c>
      <c r="H15" s="12"/>
    </row>
    <row r="16" spans="1:8" ht="43.75" customHeight="1" x14ac:dyDescent="0.35">
      <c r="A16" s="11" t="s">
        <v>56</v>
      </c>
      <c r="B16" s="11" t="s">
        <v>57</v>
      </c>
      <c r="C16" s="12" t="s">
        <v>58</v>
      </c>
      <c r="D16" s="12" t="s">
        <v>59</v>
      </c>
      <c r="E16" s="12" t="s">
        <v>60</v>
      </c>
      <c r="F16" s="13">
        <f>WORKDAY(GoLive,-4)</f>
        <v>46336</v>
      </c>
      <c r="G16" s="14" t="s">
        <v>27</v>
      </c>
      <c r="H16" s="12"/>
    </row>
    <row r="17" spans="1:8" ht="43.75" customHeight="1" x14ac:dyDescent="0.35">
      <c r="A17" s="11" t="s">
        <v>61</v>
      </c>
      <c r="B17" s="11" t="s">
        <v>62</v>
      </c>
      <c r="C17" s="12" t="s">
        <v>63</v>
      </c>
      <c r="D17" s="12" t="s">
        <v>64</v>
      </c>
      <c r="E17" s="12" t="s">
        <v>65</v>
      </c>
      <c r="F17" s="13">
        <f>WORKDAY(GoLive,-3)</f>
        <v>46337</v>
      </c>
      <c r="G17" s="14" t="s">
        <v>27</v>
      </c>
      <c r="H17" s="12"/>
    </row>
    <row r="18" spans="1:8" ht="30.75" customHeight="1" x14ac:dyDescent="0.35">
      <c r="A18" s="11" t="s">
        <v>66</v>
      </c>
      <c r="B18" s="11" t="s">
        <v>67</v>
      </c>
      <c r="C18" s="12" t="s">
        <v>68</v>
      </c>
      <c r="D18" s="12" t="s">
        <v>69</v>
      </c>
      <c r="E18" s="12" t="s">
        <v>26</v>
      </c>
      <c r="F18" s="13">
        <f>WORKDAY(GoLive,-2)</f>
        <v>46338</v>
      </c>
      <c r="G18" s="14" t="s">
        <v>27</v>
      </c>
      <c r="H18" s="12"/>
    </row>
    <row r="19" spans="1:8" ht="43.75" customHeight="1" x14ac:dyDescent="0.35">
      <c r="A19" s="11" t="s">
        <v>70</v>
      </c>
      <c r="B19" s="11" t="s">
        <v>71</v>
      </c>
      <c r="C19" s="12" t="s">
        <v>72</v>
      </c>
      <c r="D19" s="12" t="s">
        <v>73</v>
      </c>
      <c r="E19" s="12" t="s">
        <v>50</v>
      </c>
      <c r="F19" s="13">
        <f>WORKDAY(GoLive,-1)</f>
        <v>46339</v>
      </c>
      <c r="G19" s="14" t="s">
        <v>27</v>
      </c>
      <c r="H19" s="12" t="s">
        <v>74</v>
      </c>
    </row>
    <row r="20" spans="1:8" ht="30.75" customHeight="1" x14ac:dyDescent="0.35">
      <c r="A20" s="11" t="s">
        <v>75</v>
      </c>
      <c r="B20" s="11" t="s">
        <v>76</v>
      </c>
      <c r="C20" s="12" t="s">
        <v>77</v>
      </c>
      <c r="D20" s="12" t="s">
        <v>78</v>
      </c>
      <c r="E20" s="12" t="s">
        <v>79</v>
      </c>
      <c r="F20" s="13">
        <f>GoLive</f>
        <v>46342</v>
      </c>
      <c r="G20" s="14" t="s">
        <v>27</v>
      </c>
      <c r="H20" s="12" t="s">
        <v>80</v>
      </c>
    </row>
    <row r="21" spans="1:8" ht="30.75" customHeight="1" x14ac:dyDescent="0.35">
      <c r="A21" s="11" t="s">
        <v>81</v>
      </c>
      <c r="B21" s="11" t="s">
        <v>82</v>
      </c>
      <c r="C21" s="12" t="s">
        <v>83</v>
      </c>
      <c r="D21" s="12" t="s">
        <v>84</v>
      </c>
      <c r="E21" s="12" t="s">
        <v>26</v>
      </c>
      <c r="F21" s="13">
        <f>WORKDAY(GoLive,4)</f>
        <v>46346</v>
      </c>
      <c r="G21" s="14" t="s">
        <v>27</v>
      </c>
      <c r="H21" s="12"/>
    </row>
    <row r="22" spans="1:8" ht="17.899999999999999" customHeight="1" x14ac:dyDescent="0.35">
      <c r="A22" s="12"/>
      <c r="B22" s="12"/>
      <c r="C22" s="12"/>
      <c r="D22" s="12"/>
      <c r="E22" s="12"/>
      <c r="F22" s="13"/>
      <c r="G22" s="14"/>
      <c r="H22" s="12"/>
    </row>
    <row r="23" spans="1:8" ht="17.899999999999999" customHeight="1" x14ac:dyDescent="0.35">
      <c r="A23" s="12"/>
      <c r="B23" s="12"/>
      <c r="C23" s="12"/>
      <c r="D23" s="12"/>
      <c r="E23" s="12"/>
      <c r="F23" s="13"/>
      <c r="G23" s="14"/>
      <c r="H23" s="12"/>
    </row>
    <row r="24" spans="1:8" ht="17.899999999999999" customHeight="1" x14ac:dyDescent="0.35">
      <c r="A24" s="12"/>
      <c r="B24" s="12"/>
      <c r="C24" s="12"/>
      <c r="D24" s="12"/>
      <c r="E24" s="12"/>
      <c r="F24" s="13"/>
      <c r="G24" s="14"/>
      <c r="H24" s="12"/>
    </row>
    <row r="25" spans="1:8" ht="17.899999999999999" customHeight="1" x14ac:dyDescent="0.35">
      <c r="A25" s="12"/>
      <c r="B25" s="12"/>
      <c r="C25" s="12"/>
      <c r="D25" s="12"/>
      <c r="E25" s="12"/>
      <c r="F25" s="13"/>
      <c r="G25" s="14"/>
      <c r="H25" s="12"/>
    </row>
    <row r="26" spans="1:8" ht="17.899999999999999" customHeight="1" x14ac:dyDescent="0.35">
      <c r="A26" s="12"/>
      <c r="B26" s="12"/>
      <c r="C26" s="12"/>
      <c r="D26" s="12"/>
      <c r="E26" s="12"/>
      <c r="F26" s="13"/>
      <c r="G26" s="14"/>
      <c r="H26" s="12"/>
    </row>
    <row r="27" spans="1:8" ht="17.899999999999999" customHeight="1" x14ac:dyDescent="0.35">
      <c r="A27" s="12"/>
      <c r="B27" s="12"/>
      <c r="C27" s="12"/>
      <c r="D27" s="12"/>
      <c r="E27" s="12"/>
      <c r="F27" s="13"/>
      <c r="G27" s="14"/>
      <c r="H27" s="12"/>
    </row>
  </sheetData>
  <autoFilter ref="A8:H27" xr:uid="{00000000-0009-0000-0000-000000000000}"/>
  <mergeCells count="2">
    <mergeCell ref="A6:B6"/>
    <mergeCell ref="A5:B5"/>
  </mergeCells>
  <conditionalFormatting sqref="A9:H27">
    <cfRule type="expression" dxfId="13" priority="1">
      <formula>$G9="Done"</formula>
    </cfRule>
  </conditionalFormatting>
  <conditionalFormatting sqref="F9:F27">
    <cfRule type="expression" dxfId="12" priority="3">
      <formula>AND(ISNUMBER($F9),$F9&lt;TODAY(),$G9&lt;&gt;"Done")</formula>
    </cfRule>
  </conditionalFormatting>
  <conditionalFormatting sqref="G9:G27">
    <cfRule type="expression" dxfId="11" priority="2">
      <formula>$G9="Blocked"</formula>
    </cfRule>
  </conditionalFormatting>
  <dataValidations count="1">
    <dataValidation type="list" allowBlank="1" errorTitle="Status" error="Choose Not started, In progress, Blocked or Done." promptTitle="Status" prompt="Not started, In progress, Blocked or Done" sqref="G9:G27" xr:uid="{00000000-0002-0000-0000-000000000000}">
      <formula1>"Not started,In progress,Blocked,Done"</formula1>
    </dataValidation>
  </dataValidations>
  <pageMargins left="0.5" right="0.5" top="0.75" bottom="0.75" header="0.5" footer="0.5"/>
  <pageSetup paperSize="9" fitToHeight="0" orientation="landscape"/>
  <headerFooter>
    <oddHeader>&amp;R&amp;"Arial,Regular"&amp;8 &amp;K676C73Filebird Templates  ·  Data migration planner: Timeline</oddHeader>
    <oddFooter>&amp;L&amp;"Arial,Regular"&amp;7 &amp;K676C73Filebird template. A starting point only: check it against your jurisdiction’s rules and your law society or state bar’s requirements.&amp;R&amp;"Arial,Regular"&amp;7 &amp;K676C73Page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5"/>
  <sheetViews>
    <sheetView showGridLines="0" workbookViewId="0">
      <pane ySplit="8" topLeftCell="A9" activePane="bottomLeft" state="frozen"/>
      <selection pane="bottomLeft"/>
    </sheetView>
  </sheetViews>
  <sheetFormatPr defaultRowHeight="14.5" x14ac:dyDescent="0.35"/>
  <cols>
    <col min="1" max="1" width="7" customWidth="1"/>
    <col min="2" max="2" width="28" customWidth="1"/>
    <col min="3" max="3" width="22" customWidth="1"/>
    <col min="4" max="4" width="38" customWidth="1"/>
    <col min="5" max="6" width="11" customWidth="1"/>
    <col min="7" max="7" width="26" customWidth="1"/>
    <col min="8" max="8" width="42" customWidth="1"/>
    <col min="9" max="9" width="18" customWidth="1"/>
    <col min="10" max="10" width="16" customWidth="1"/>
    <col min="11" max="11" width="13" customWidth="1"/>
  </cols>
  <sheetData>
    <row r="1" spans="1:11" ht="16" customHeight="1" x14ac:dyDescent="0.35">
      <c r="A1" s="1" t="s">
        <v>0</v>
      </c>
    </row>
    <row r="2" spans="1:11" ht="26" customHeight="1" x14ac:dyDescent="0.4">
      <c r="A2" s="2" t="s">
        <v>1</v>
      </c>
    </row>
    <row r="3" spans="1:11" ht="17" customHeight="1" x14ac:dyDescent="0.35">
      <c r="A3" s="3" t="s">
        <v>85</v>
      </c>
    </row>
    <row r="4" spans="1:11" ht="15" customHeight="1" x14ac:dyDescent="0.35">
      <c r="A4" s="4" t="s">
        <v>3</v>
      </c>
    </row>
    <row r="5" spans="1:11" ht="26" customHeight="1" x14ac:dyDescent="0.35">
      <c r="A5" s="23" t="s">
        <v>86</v>
      </c>
      <c r="B5" s="24"/>
      <c r="C5" s="23" t="s">
        <v>87</v>
      </c>
      <c r="D5" s="24"/>
      <c r="E5" s="23" t="s">
        <v>88</v>
      </c>
      <c r="F5" s="24"/>
      <c r="G5" s="23" t="s">
        <v>89</v>
      </c>
      <c r="H5" s="24"/>
      <c r="I5" s="23" t="s">
        <v>90</v>
      </c>
      <c r="J5" s="24"/>
    </row>
    <row r="6" spans="1:11" ht="22" customHeight="1" x14ac:dyDescent="0.35">
      <c r="A6" s="25">
        <f>COUNTA(B9:B35)</f>
        <v>17</v>
      </c>
      <c r="B6" s="24"/>
      <c r="C6" s="25">
        <f>COUNTIF(F9:F35,"Migrate")</f>
        <v>14</v>
      </c>
      <c r="D6" s="24"/>
      <c r="E6" s="25">
        <f>COUNTIF(F9:F35,"Archive")</f>
        <v>1</v>
      </c>
      <c r="F6" s="24"/>
      <c r="G6" s="25">
        <f>COUNTIF(F9:F35,"Leave")</f>
        <v>2</v>
      </c>
      <c r="H6" s="24"/>
      <c r="I6" s="25" t="str">
        <f>COUNTIF(K9:K35,"Done")&amp;" of "&amp;COUNTA(B9:B35)</f>
        <v>0 of 17</v>
      </c>
      <c r="J6" s="24"/>
    </row>
    <row r="7" spans="1:11" ht="9" customHeight="1" x14ac:dyDescent="0.35"/>
    <row r="8" spans="1:11" ht="32" customHeight="1" x14ac:dyDescent="0.35">
      <c r="A8" s="10" t="s">
        <v>91</v>
      </c>
      <c r="B8" s="10" t="s">
        <v>92</v>
      </c>
      <c r="C8" s="10" t="s">
        <v>93</v>
      </c>
      <c r="D8" s="10" t="s">
        <v>94</v>
      </c>
      <c r="E8" s="10" t="s">
        <v>95</v>
      </c>
      <c r="F8" s="10" t="s">
        <v>96</v>
      </c>
      <c r="G8" s="10" t="s">
        <v>97</v>
      </c>
      <c r="H8" s="10" t="s">
        <v>98</v>
      </c>
      <c r="I8" s="10" t="s">
        <v>18</v>
      </c>
      <c r="J8" s="10" t="s">
        <v>19</v>
      </c>
      <c r="K8" s="10" t="s">
        <v>20</v>
      </c>
    </row>
    <row r="9" spans="1:11" ht="43.75" customHeight="1" x14ac:dyDescent="0.35">
      <c r="A9" s="15" t="s">
        <v>99</v>
      </c>
      <c r="B9" s="12" t="s">
        <v>100</v>
      </c>
      <c r="C9" s="11" t="s">
        <v>101</v>
      </c>
      <c r="D9" s="12" t="s">
        <v>102</v>
      </c>
      <c r="E9" s="16">
        <v>1850</v>
      </c>
      <c r="F9" s="14" t="s">
        <v>103</v>
      </c>
      <c r="G9" s="12" t="s">
        <v>104</v>
      </c>
      <c r="H9" s="12" t="s">
        <v>105</v>
      </c>
      <c r="I9" s="12" t="s">
        <v>26</v>
      </c>
      <c r="J9" s="13">
        <f>WORKDAY(GoLive,-7)</f>
        <v>46331</v>
      </c>
      <c r="K9" s="14" t="s">
        <v>27</v>
      </c>
    </row>
    <row r="10" spans="1:11" ht="30.75" customHeight="1" x14ac:dyDescent="0.35">
      <c r="A10" s="15" t="s">
        <v>106</v>
      </c>
      <c r="B10" s="12" t="s">
        <v>100</v>
      </c>
      <c r="C10" s="11" t="s">
        <v>107</v>
      </c>
      <c r="D10" s="12" t="s">
        <v>108</v>
      </c>
      <c r="E10" s="16">
        <v>420</v>
      </c>
      <c r="F10" s="14" t="s">
        <v>103</v>
      </c>
      <c r="G10" s="12" t="s">
        <v>109</v>
      </c>
      <c r="H10" s="12" t="s">
        <v>110</v>
      </c>
      <c r="I10" s="12" t="s">
        <v>26</v>
      </c>
      <c r="J10" s="13">
        <f>WORKDAY(GoLive,-8)</f>
        <v>46330</v>
      </c>
      <c r="K10" s="14" t="s">
        <v>27</v>
      </c>
    </row>
    <row r="11" spans="1:11" ht="30.75" customHeight="1" x14ac:dyDescent="0.35">
      <c r="A11" s="15" t="s">
        <v>111</v>
      </c>
      <c r="B11" s="12" t="s">
        <v>100</v>
      </c>
      <c r="C11" s="11" t="s">
        <v>112</v>
      </c>
      <c r="D11" s="12" t="s">
        <v>113</v>
      </c>
      <c r="E11" s="16">
        <v>3100</v>
      </c>
      <c r="F11" s="14" t="s">
        <v>114</v>
      </c>
      <c r="G11" s="12" t="s">
        <v>115</v>
      </c>
      <c r="H11" s="12" t="s">
        <v>116</v>
      </c>
      <c r="I11" s="12" t="s">
        <v>117</v>
      </c>
      <c r="J11" s="13">
        <f>WORKDAY(GoLive,-8)</f>
        <v>46330</v>
      </c>
      <c r="K11" s="14" t="s">
        <v>27</v>
      </c>
    </row>
    <row r="12" spans="1:11" ht="30.75" customHeight="1" x14ac:dyDescent="0.35">
      <c r="A12" s="15" t="s">
        <v>118</v>
      </c>
      <c r="B12" s="12" t="s">
        <v>100</v>
      </c>
      <c r="C12" s="11" t="s">
        <v>119</v>
      </c>
      <c r="D12" s="12" t="s">
        <v>120</v>
      </c>
      <c r="E12" s="16">
        <v>38</v>
      </c>
      <c r="F12" s="14" t="s">
        <v>103</v>
      </c>
      <c r="G12" s="12" t="s">
        <v>121</v>
      </c>
      <c r="H12" s="12" t="s">
        <v>122</v>
      </c>
      <c r="I12" s="12" t="s">
        <v>65</v>
      </c>
      <c r="J12" s="13">
        <f>WORKDAY(GoLive,-8)</f>
        <v>46330</v>
      </c>
      <c r="K12" s="14" t="s">
        <v>27</v>
      </c>
    </row>
    <row r="13" spans="1:11" ht="30.75" customHeight="1" x14ac:dyDescent="0.35">
      <c r="A13" s="15" t="s">
        <v>123</v>
      </c>
      <c r="B13" s="12" t="s">
        <v>100</v>
      </c>
      <c r="C13" s="11" t="s">
        <v>124</v>
      </c>
      <c r="D13" s="12" t="s">
        <v>125</v>
      </c>
      <c r="E13" s="16">
        <v>24</v>
      </c>
      <c r="F13" s="14" t="s">
        <v>103</v>
      </c>
      <c r="G13" s="12" t="s">
        <v>126</v>
      </c>
      <c r="H13" s="12" t="s">
        <v>127</v>
      </c>
      <c r="I13" s="12" t="s">
        <v>26</v>
      </c>
      <c r="J13" s="13">
        <f>WORKDAY(GoLive,-7)</f>
        <v>46331</v>
      </c>
      <c r="K13" s="14" t="s">
        <v>27</v>
      </c>
    </row>
    <row r="14" spans="1:11" ht="30.75" customHeight="1" x14ac:dyDescent="0.35">
      <c r="A14" s="15" t="s">
        <v>128</v>
      </c>
      <c r="B14" s="12" t="s">
        <v>100</v>
      </c>
      <c r="C14" s="11" t="s">
        <v>129</v>
      </c>
      <c r="D14" s="12" t="s">
        <v>130</v>
      </c>
      <c r="E14" s="16">
        <v>60</v>
      </c>
      <c r="F14" s="14" t="s">
        <v>103</v>
      </c>
      <c r="G14" s="12" t="s">
        <v>131</v>
      </c>
      <c r="H14" s="12" t="s">
        <v>132</v>
      </c>
      <c r="I14" s="12" t="s">
        <v>60</v>
      </c>
      <c r="J14" s="13">
        <f>WORKDAY(GoLive,-7)</f>
        <v>46331</v>
      </c>
      <c r="K14" s="14" t="s">
        <v>27</v>
      </c>
    </row>
    <row r="15" spans="1:11" ht="30.75" customHeight="1" x14ac:dyDescent="0.35">
      <c r="A15" s="15" t="s">
        <v>133</v>
      </c>
      <c r="B15" s="12" t="s">
        <v>100</v>
      </c>
      <c r="C15" s="11" t="s">
        <v>134</v>
      </c>
      <c r="D15" s="12" t="s">
        <v>135</v>
      </c>
      <c r="E15" s="16">
        <v>45</v>
      </c>
      <c r="F15" s="14" t="s">
        <v>103</v>
      </c>
      <c r="G15" s="12" t="s">
        <v>134</v>
      </c>
      <c r="H15" s="12" t="s">
        <v>136</v>
      </c>
      <c r="I15" s="12" t="s">
        <v>26</v>
      </c>
      <c r="J15" s="13">
        <f>WORKDAY(GoLive,-7)</f>
        <v>46331</v>
      </c>
      <c r="K15" s="14" t="s">
        <v>27</v>
      </c>
    </row>
    <row r="16" spans="1:11" ht="30.75" customHeight="1" x14ac:dyDescent="0.35">
      <c r="A16" s="15" t="s">
        <v>137</v>
      </c>
      <c r="B16" s="12" t="s">
        <v>100</v>
      </c>
      <c r="C16" s="11" t="s">
        <v>138</v>
      </c>
      <c r="D16" s="12" t="s">
        <v>139</v>
      </c>
      <c r="E16" s="16">
        <v>610</v>
      </c>
      <c r="F16" s="14" t="s">
        <v>103</v>
      </c>
      <c r="G16" s="12" t="s">
        <v>140</v>
      </c>
      <c r="H16" s="12" t="s">
        <v>141</v>
      </c>
      <c r="I16" s="12" t="s">
        <v>65</v>
      </c>
      <c r="J16" s="13">
        <f>WORKDAY(GoLive,-7)</f>
        <v>46331</v>
      </c>
      <c r="K16" s="14" t="s">
        <v>27</v>
      </c>
    </row>
    <row r="17" spans="1:11" ht="17.899999999999999" customHeight="1" x14ac:dyDescent="0.35">
      <c r="A17" s="15" t="s">
        <v>142</v>
      </c>
      <c r="B17" s="12" t="s">
        <v>100</v>
      </c>
      <c r="C17" s="11" t="s">
        <v>143</v>
      </c>
      <c r="D17" s="12" t="s">
        <v>144</v>
      </c>
      <c r="E17" s="16">
        <v>2300</v>
      </c>
      <c r="F17" s="14" t="s">
        <v>103</v>
      </c>
      <c r="G17" s="12" t="s">
        <v>143</v>
      </c>
      <c r="H17" s="12" t="s">
        <v>145</v>
      </c>
      <c r="I17" s="12" t="s">
        <v>60</v>
      </c>
      <c r="J17" s="13">
        <f>WORKDAY(GoLive,-4)</f>
        <v>46336</v>
      </c>
      <c r="K17" s="14" t="s">
        <v>27</v>
      </c>
    </row>
    <row r="18" spans="1:11" ht="17.899999999999999" customHeight="1" x14ac:dyDescent="0.35">
      <c r="A18" s="15" t="s">
        <v>146</v>
      </c>
      <c r="B18" s="12" t="s">
        <v>100</v>
      </c>
      <c r="C18" s="11" t="s">
        <v>147</v>
      </c>
      <c r="D18" s="12" t="s">
        <v>148</v>
      </c>
      <c r="E18" s="16">
        <v>140</v>
      </c>
      <c r="F18" s="14" t="s">
        <v>103</v>
      </c>
      <c r="G18" s="12" t="s">
        <v>149</v>
      </c>
      <c r="H18" s="12" t="s">
        <v>145</v>
      </c>
      <c r="I18" s="12" t="s">
        <v>60</v>
      </c>
      <c r="J18" s="13">
        <f>WORKDAY(GoLive,-4)</f>
        <v>46336</v>
      </c>
      <c r="K18" s="14" t="s">
        <v>27</v>
      </c>
    </row>
    <row r="19" spans="1:11" ht="30.75" customHeight="1" x14ac:dyDescent="0.35">
      <c r="A19" s="15" t="s">
        <v>150</v>
      </c>
      <c r="B19" s="12" t="s">
        <v>151</v>
      </c>
      <c r="C19" s="11" t="s">
        <v>152</v>
      </c>
      <c r="D19" s="12" t="s">
        <v>153</v>
      </c>
      <c r="E19" s="16">
        <v>310</v>
      </c>
      <c r="F19" s="14" t="s">
        <v>103</v>
      </c>
      <c r="G19" s="12" t="s">
        <v>154</v>
      </c>
      <c r="H19" s="12" t="s">
        <v>155</v>
      </c>
      <c r="I19" s="12" t="s">
        <v>60</v>
      </c>
      <c r="J19" s="13">
        <f>WORKDAY(GoLive,-5)</f>
        <v>46335</v>
      </c>
      <c r="K19" s="14" t="s">
        <v>27</v>
      </c>
    </row>
    <row r="20" spans="1:11" ht="30.75" customHeight="1" x14ac:dyDescent="0.35">
      <c r="A20" s="15" t="s">
        <v>156</v>
      </c>
      <c r="B20" s="12" t="s">
        <v>157</v>
      </c>
      <c r="C20" s="11" t="s">
        <v>158</v>
      </c>
      <c r="D20" s="12" t="s">
        <v>159</v>
      </c>
      <c r="E20" s="16">
        <v>85000</v>
      </c>
      <c r="F20" s="14" t="s">
        <v>103</v>
      </c>
      <c r="G20" s="12" t="s">
        <v>158</v>
      </c>
      <c r="H20" s="12" t="s">
        <v>160</v>
      </c>
      <c r="I20" s="12" t="s">
        <v>26</v>
      </c>
      <c r="J20" s="13">
        <f>WORKDAY(GoLive,-6)</f>
        <v>46332</v>
      </c>
      <c r="K20" s="14" t="s">
        <v>27</v>
      </c>
    </row>
    <row r="21" spans="1:11" ht="17.899999999999999" customHeight="1" x14ac:dyDescent="0.35">
      <c r="A21" s="15" t="s">
        <v>161</v>
      </c>
      <c r="B21" s="12" t="s">
        <v>157</v>
      </c>
      <c r="C21" s="11" t="s">
        <v>162</v>
      </c>
      <c r="D21" s="12" t="s">
        <v>163</v>
      </c>
      <c r="E21" s="16">
        <v>120</v>
      </c>
      <c r="F21" s="14" t="s">
        <v>103</v>
      </c>
      <c r="G21" s="12" t="s">
        <v>164</v>
      </c>
      <c r="H21" s="12" t="s">
        <v>165</v>
      </c>
      <c r="I21" s="12" t="s">
        <v>65</v>
      </c>
      <c r="J21" s="13">
        <f>WORKDAY(GoLive,-2)</f>
        <v>46338</v>
      </c>
      <c r="K21" s="14" t="s">
        <v>27</v>
      </c>
    </row>
    <row r="22" spans="1:11" ht="30.75" customHeight="1" x14ac:dyDescent="0.35">
      <c r="A22" s="15" t="s">
        <v>166</v>
      </c>
      <c r="B22" s="12" t="s">
        <v>167</v>
      </c>
      <c r="C22" s="11" t="s">
        <v>168</v>
      </c>
      <c r="D22" s="12" t="s">
        <v>169</v>
      </c>
      <c r="E22" s="16">
        <v>6500</v>
      </c>
      <c r="F22" s="14" t="s">
        <v>103</v>
      </c>
      <c r="G22" s="12" t="s">
        <v>158</v>
      </c>
      <c r="H22" s="12" t="s">
        <v>170</v>
      </c>
      <c r="I22" s="12" t="s">
        <v>26</v>
      </c>
      <c r="J22" s="13">
        <f>WORKDAY(GoLive,-9)</f>
        <v>46329</v>
      </c>
      <c r="K22" s="14" t="s">
        <v>27</v>
      </c>
    </row>
    <row r="23" spans="1:11" ht="30.75" customHeight="1" x14ac:dyDescent="0.35">
      <c r="A23" s="15" t="s">
        <v>171</v>
      </c>
      <c r="B23" s="12" t="s">
        <v>172</v>
      </c>
      <c r="C23" s="11" t="s">
        <v>173</v>
      </c>
      <c r="D23" s="12" t="s">
        <v>174</v>
      </c>
      <c r="E23" s="16">
        <v>75</v>
      </c>
      <c r="F23" s="14" t="s">
        <v>103</v>
      </c>
      <c r="G23" s="12" t="s">
        <v>140</v>
      </c>
      <c r="H23" s="12" t="s">
        <v>175</v>
      </c>
      <c r="I23" s="12" t="s">
        <v>65</v>
      </c>
      <c r="J23" s="13">
        <f>WORKDAY(GoLive,-7)</f>
        <v>46331</v>
      </c>
      <c r="K23" s="14" t="s">
        <v>27</v>
      </c>
    </row>
    <row r="24" spans="1:11" ht="30.75" customHeight="1" x14ac:dyDescent="0.35">
      <c r="A24" s="15" t="s">
        <v>176</v>
      </c>
      <c r="B24" s="12" t="s">
        <v>177</v>
      </c>
      <c r="C24" s="11" t="s">
        <v>178</v>
      </c>
      <c r="D24" s="12" t="s">
        <v>179</v>
      </c>
      <c r="E24" s="16"/>
      <c r="F24" s="14" t="s">
        <v>180</v>
      </c>
      <c r="G24" s="12" t="s">
        <v>181</v>
      </c>
      <c r="H24" s="12" t="s">
        <v>182</v>
      </c>
      <c r="I24" s="12" t="s">
        <v>26</v>
      </c>
      <c r="J24" s="13">
        <f>WORKDAY(GoLive,-9)</f>
        <v>46329</v>
      </c>
      <c r="K24" s="14" t="s">
        <v>27</v>
      </c>
    </row>
    <row r="25" spans="1:11" ht="30.75" customHeight="1" x14ac:dyDescent="0.35">
      <c r="A25" s="15" t="s">
        <v>183</v>
      </c>
      <c r="B25" s="12" t="s">
        <v>184</v>
      </c>
      <c r="C25" s="11" t="s">
        <v>185</v>
      </c>
      <c r="D25" s="12" t="s">
        <v>186</v>
      </c>
      <c r="E25" s="16"/>
      <c r="F25" s="14" t="s">
        <v>180</v>
      </c>
      <c r="G25" s="12" t="s">
        <v>187</v>
      </c>
      <c r="H25" s="12" t="s">
        <v>188</v>
      </c>
      <c r="I25" s="12" t="s">
        <v>60</v>
      </c>
      <c r="J25" s="13">
        <f>WORKDAY(GoLive,-9)</f>
        <v>46329</v>
      </c>
      <c r="K25" s="14" t="s">
        <v>27</v>
      </c>
    </row>
    <row r="26" spans="1:11" ht="17.899999999999999" customHeight="1" x14ac:dyDescent="0.35">
      <c r="A26" s="15" t="s">
        <v>189</v>
      </c>
      <c r="B26" s="12"/>
      <c r="C26" s="12"/>
      <c r="D26" s="12"/>
      <c r="E26" s="16"/>
      <c r="F26" s="14"/>
      <c r="G26" s="12"/>
      <c r="H26" s="12"/>
      <c r="I26" s="12"/>
      <c r="J26" s="13"/>
      <c r="K26" s="14"/>
    </row>
    <row r="27" spans="1:11" ht="17.899999999999999" customHeight="1" x14ac:dyDescent="0.35">
      <c r="A27" s="15" t="s">
        <v>190</v>
      </c>
      <c r="B27" s="12"/>
      <c r="C27" s="12"/>
      <c r="D27" s="12"/>
      <c r="E27" s="16"/>
      <c r="F27" s="14"/>
      <c r="G27" s="12"/>
      <c r="H27" s="12"/>
      <c r="I27" s="12"/>
      <c r="J27" s="13"/>
      <c r="K27" s="14"/>
    </row>
    <row r="28" spans="1:11" ht="17.899999999999999" customHeight="1" x14ac:dyDescent="0.35">
      <c r="A28" s="15" t="s">
        <v>191</v>
      </c>
      <c r="B28" s="12"/>
      <c r="C28" s="12"/>
      <c r="D28" s="12"/>
      <c r="E28" s="16"/>
      <c r="F28" s="14"/>
      <c r="G28" s="12"/>
      <c r="H28" s="12"/>
      <c r="I28" s="12"/>
      <c r="J28" s="13"/>
      <c r="K28" s="14"/>
    </row>
    <row r="29" spans="1:11" ht="17.899999999999999" customHeight="1" x14ac:dyDescent="0.35">
      <c r="A29" s="15" t="s">
        <v>192</v>
      </c>
      <c r="B29" s="12"/>
      <c r="C29" s="12"/>
      <c r="D29" s="12"/>
      <c r="E29" s="16"/>
      <c r="F29" s="14"/>
      <c r="G29" s="12"/>
      <c r="H29" s="12"/>
      <c r="I29" s="12"/>
      <c r="J29" s="13"/>
      <c r="K29" s="14"/>
    </row>
    <row r="30" spans="1:11" ht="17.899999999999999" customHeight="1" x14ac:dyDescent="0.35">
      <c r="A30" s="15" t="s">
        <v>193</v>
      </c>
      <c r="B30" s="12"/>
      <c r="C30" s="12"/>
      <c r="D30" s="12"/>
      <c r="E30" s="16"/>
      <c r="F30" s="14"/>
      <c r="G30" s="12"/>
      <c r="H30" s="12"/>
      <c r="I30" s="12"/>
      <c r="J30" s="13"/>
      <c r="K30" s="14"/>
    </row>
    <row r="31" spans="1:11" ht="17.899999999999999" customHeight="1" x14ac:dyDescent="0.35">
      <c r="A31" s="15" t="s">
        <v>194</v>
      </c>
      <c r="B31" s="12"/>
      <c r="C31" s="12"/>
      <c r="D31" s="12"/>
      <c r="E31" s="16"/>
      <c r="F31" s="14"/>
      <c r="G31" s="12"/>
      <c r="H31" s="12"/>
      <c r="I31" s="12"/>
      <c r="J31" s="13"/>
      <c r="K31" s="14"/>
    </row>
    <row r="32" spans="1:11" ht="17.899999999999999" customHeight="1" x14ac:dyDescent="0.35">
      <c r="A32" s="15" t="s">
        <v>195</v>
      </c>
      <c r="B32" s="12"/>
      <c r="C32" s="12"/>
      <c r="D32" s="12"/>
      <c r="E32" s="16"/>
      <c r="F32" s="14"/>
      <c r="G32" s="12"/>
      <c r="H32" s="12"/>
      <c r="I32" s="12"/>
      <c r="J32" s="13"/>
      <c r="K32" s="14"/>
    </row>
    <row r="33" spans="1:11" ht="17.899999999999999" customHeight="1" x14ac:dyDescent="0.35">
      <c r="A33" s="15" t="s">
        <v>196</v>
      </c>
      <c r="B33" s="12"/>
      <c r="C33" s="12"/>
      <c r="D33" s="12"/>
      <c r="E33" s="16"/>
      <c r="F33" s="14"/>
      <c r="G33" s="12"/>
      <c r="H33" s="12"/>
      <c r="I33" s="12"/>
      <c r="J33" s="13"/>
      <c r="K33" s="14"/>
    </row>
    <row r="34" spans="1:11" ht="17.899999999999999" customHeight="1" x14ac:dyDescent="0.35">
      <c r="A34" s="15" t="s">
        <v>197</v>
      </c>
      <c r="B34" s="12"/>
      <c r="C34" s="12"/>
      <c r="D34" s="12"/>
      <c r="E34" s="16"/>
      <c r="F34" s="14"/>
      <c r="G34" s="12"/>
      <c r="H34" s="12"/>
      <c r="I34" s="12"/>
      <c r="J34" s="13"/>
      <c r="K34" s="14"/>
    </row>
    <row r="35" spans="1:11" ht="17.899999999999999" customHeight="1" x14ac:dyDescent="0.35">
      <c r="A35" s="15" t="s">
        <v>198</v>
      </c>
      <c r="B35" s="12"/>
      <c r="C35" s="12"/>
      <c r="D35" s="12"/>
      <c r="E35" s="16"/>
      <c r="F35" s="14"/>
      <c r="G35" s="12"/>
      <c r="H35" s="12"/>
      <c r="I35" s="12"/>
      <c r="J35" s="13"/>
      <c r="K35" s="14"/>
    </row>
  </sheetData>
  <autoFilter ref="A8:K35" xr:uid="{00000000-0009-0000-0000-000001000000}"/>
  <mergeCells count="10">
    <mergeCell ref="E6:F6"/>
    <mergeCell ref="C6:D6"/>
    <mergeCell ref="I6:J6"/>
    <mergeCell ref="C5:D5"/>
    <mergeCell ref="A5:B5"/>
    <mergeCell ref="G5:H5"/>
    <mergeCell ref="E5:F5"/>
    <mergeCell ref="I5:J5"/>
    <mergeCell ref="G6:H6"/>
    <mergeCell ref="A6:B6"/>
  </mergeCells>
  <conditionalFormatting sqref="A9:K35">
    <cfRule type="expression" dxfId="10" priority="1">
      <formula>$K9="Done"</formula>
    </cfRule>
  </conditionalFormatting>
  <conditionalFormatting sqref="J9:J35">
    <cfRule type="expression" dxfId="9" priority="3">
      <formula>AND(ISNUMBER($J9),$J9&lt;TODAY(),$K9&lt;&gt;"Done")</formula>
    </cfRule>
  </conditionalFormatting>
  <conditionalFormatting sqref="K9:K35">
    <cfRule type="expression" dxfId="8" priority="2">
      <formula>$K9="Blocked"</formula>
    </cfRule>
  </conditionalFormatting>
  <dataValidations count="2">
    <dataValidation type="list" allowBlank="1" errorTitle="Action" error="Choose Migrate, Archive or Leave." sqref="F9:F35" xr:uid="{00000000-0002-0000-0100-000000000000}">
      <formula1>"Migrate,Archive,Leave"</formula1>
    </dataValidation>
    <dataValidation type="list" allowBlank="1" errorTitle="Status" error="Choose Not started, In progress, Blocked or Done." promptTitle="Status" prompt="Not started, In progress, Blocked or Done" sqref="K9:K35" xr:uid="{00000000-0002-0000-0100-000001000000}">
      <formula1>"Not started,In progress,Blocked,Done"</formula1>
    </dataValidation>
  </dataValidations>
  <pageMargins left="0.5" right="0.5" top="0.75" bottom="0.75" header="0.5" footer="0.5"/>
  <pageSetup paperSize="9" fitToHeight="0" orientation="landscape"/>
  <headerFooter>
    <oddHeader>&amp;R&amp;"Arial,Regular"&amp;8 &amp;K676C73Filebird Templates  ·  Data migration planner: Data inventory and mapping</oddHeader>
    <oddFooter>&amp;L&amp;"Arial,Regular"&amp;7 &amp;K676C73Filebird template. A starting point only: check it against your jurisdiction’s rules and your law society or state bar’s requirements.&amp;R&amp;"Arial,Regular"&amp;7 &amp;K676C73Page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44"/>
  <sheetViews>
    <sheetView showGridLines="0" workbookViewId="0">
      <pane ySplit="8" topLeftCell="A9" activePane="bottomLeft" state="frozen"/>
      <selection pane="bottomLeft"/>
    </sheetView>
  </sheetViews>
  <sheetFormatPr defaultRowHeight="14.5" x14ac:dyDescent="0.35"/>
  <cols>
    <col min="1" max="1" width="28" customWidth="1"/>
    <col min="2" max="2" width="14" customWidth="1"/>
    <col min="3" max="4" width="19" customWidth="1"/>
    <col min="5" max="5" width="14" customWidth="1"/>
    <col min="6" max="6" width="10" customWidth="1"/>
    <col min="7" max="7" width="20" customWidth="1"/>
    <col min="8" max="8" width="16" customWidth="1"/>
    <col min="9" max="9" width="13" customWidth="1"/>
    <col min="10" max="10" width="46" customWidth="1"/>
  </cols>
  <sheetData>
    <row r="1" spans="1:10" ht="16" customHeight="1" x14ac:dyDescent="0.35">
      <c r="A1" s="1" t="s">
        <v>0</v>
      </c>
    </row>
    <row r="2" spans="1:10" ht="26" customHeight="1" x14ac:dyDescent="0.4">
      <c r="A2" s="2" t="s">
        <v>1</v>
      </c>
    </row>
    <row r="3" spans="1:10" ht="17" customHeight="1" x14ac:dyDescent="0.35">
      <c r="A3" s="3" t="s">
        <v>199</v>
      </c>
    </row>
    <row r="4" spans="1:10" ht="15" customHeight="1" x14ac:dyDescent="0.35">
      <c r="A4" s="4" t="s">
        <v>3</v>
      </c>
    </row>
    <row r="5" spans="1:10" ht="26" customHeight="1" x14ac:dyDescent="0.35">
      <c r="A5" s="5" t="s">
        <v>200</v>
      </c>
      <c r="B5" s="5" t="s">
        <v>201</v>
      </c>
      <c r="C5" s="5" t="s">
        <v>202</v>
      </c>
      <c r="D5" s="5" t="s">
        <v>203</v>
      </c>
      <c r="E5" s="5" t="s">
        <v>204</v>
      </c>
      <c r="F5" s="5" t="s">
        <v>205</v>
      </c>
      <c r="G5" s="23" t="s">
        <v>206</v>
      </c>
      <c r="H5" s="24"/>
    </row>
    <row r="6" spans="1:10" ht="22" customHeight="1" x14ac:dyDescent="0.35">
      <c r="A6" s="6">
        <f>WORKDAY(GoLive,-10)</f>
        <v>46328</v>
      </c>
      <c r="B6" s="17">
        <v>90690.5</v>
      </c>
      <c r="C6" s="18">
        <f>SUM(C9:C44)</f>
        <v>90690.5</v>
      </c>
      <c r="D6" s="18">
        <f>SUM(D9:D44)</f>
        <v>90628.5</v>
      </c>
      <c r="E6" s="18">
        <f>D6-C6</f>
        <v>-62</v>
      </c>
      <c r="F6" s="9" t="str">
        <f>IF(AND(ROUND(C6-B6,2)=0,ROUND(D6-B6,2)=0,COUNTIF(F9:F44,"No")=0),"Yes","No")</f>
        <v>No</v>
      </c>
      <c r="G6" s="25" t="str">
        <f>COUNTIF(F9:F44,"Yes")&amp;" of "&amp;COUNTA(A9:A44)</f>
        <v>5 of 6</v>
      </c>
      <c r="H6" s="24"/>
    </row>
    <row r="7" spans="1:10" ht="9" customHeight="1" x14ac:dyDescent="0.35"/>
    <row r="8" spans="1:10" ht="32" customHeight="1" x14ac:dyDescent="0.35">
      <c r="A8" s="10" t="s">
        <v>207</v>
      </c>
      <c r="B8" s="10" t="s">
        <v>208</v>
      </c>
      <c r="C8" s="10" t="s">
        <v>209</v>
      </c>
      <c r="D8" s="10" t="s">
        <v>210</v>
      </c>
      <c r="E8" s="10" t="s">
        <v>204</v>
      </c>
      <c r="F8" s="10" t="s">
        <v>211</v>
      </c>
      <c r="G8" s="10" t="s">
        <v>212</v>
      </c>
      <c r="H8" s="10" t="s">
        <v>19</v>
      </c>
      <c r="I8" s="10" t="s">
        <v>20</v>
      </c>
      <c r="J8" s="10" t="s">
        <v>21</v>
      </c>
    </row>
    <row r="9" spans="1:10" ht="17.899999999999999" customHeight="1" x14ac:dyDescent="0.35">
      <c r="A9" s="12" t="s">
        <v>213</v>
      </c>
      <c r="B9" s="12" t="s">
        <v>214</v>
      </c>
      <c r="C9" s="19">
        <v>12500</v>
      </c>
      <c r="D9" s="19">
        <v>12500</v>
      </c>
      <c r="E9" s="19">
        <f t="shared" ref="E9:E44" si="0">IF(AND(C9="",D9=""),"",D9-C9)</f>
        <v>0</v>
      </c>
      <c r="F9" s="14" t="str">
        <f t="shared" ref="F9:F44" si="1">IF(E9="","",IF(ROUND(E9,2)=0,"Yes","No"))</f>
        <v>Yes</v>
      </c>
      <c r="G9" s="12" t="s">
        <v>60</v>
      </c>
      <c r="H9" s="13">
        <f t="shared" ref="H9:H44" si="2">IF(A9="","",WORKDAY(GoLive,-5))</f>
        <v>46335</v>
      </c>
      <c r="I9" s="14" t="s">
        <v>215</v>
      </c>
      <c r="J9" s="12"/>
    </row>
    <row r="10" spans="1:10" ht="17.899999999999999" customHeight="1" x14ac:dyDescent="0.35">
      <c r="A10" s="12" t="s">
        <v>216</v>
      </c>
      <c r="B10" s="12" t="s">
        <v>217</v>
      </c>
      <c r="C10" s="19">
        <v>3250</v>
      </c>
      <c r="D10" s="19">
        <v>3250</v>
      </c>
      <c r="E10" s="19">
        <f t="shared" si="0"/>
        <v>0</v>
      </c>
      <c r="F10" s="14" t="str">
        <f t="shared" si="1"/>
        <v>Yes</v>
      </c>
      <c r="G10" s="12" t="s">
        <v>60</v>
      </c>
      <c r="H10" s="13">
        <f t="shared" si="2"/>
        <v>46335</v>
      </c>
      <c r="I10" s="14" t="s">
        <v>215</v>
      </c>
      <c r="J10" s="12"/>
    </row>
    <row r="11" spans="1:10" ht="17.899999999999999" customHeight="1" x14ac:dyDescent="0.35">
      <c r="A11" s="12" t="s">
        <v>218</v>
      </c>
      <c r="B11" s="12" t="s">
        <v>219</v>
      </c>
      <c r="C11" s="19">
        <v>48000</v>
      </c>
      <c r="D11" s="19">
        <v>48000</v>
      </c>
      <c r="E11" s="19">
        <f t="shared" si="0"/>
        <v>0</v>
      </c>
      <c r="F11" s="14" t="str">
        <f t="shared" si="1"/>
        <v>Yes</v>
      </c>
      <c r="G11" s="12" t="s">
        <v>60</v>
      </c>
      <c r="H11" s="13">
        <f t="shared" si="2"/>
        <v>46335</v>
      </c>
      <c r="I11" s="14" t="s">
        <v>215</v>
      </c>
      <c r="J11" s="12"/>
    </row>
    <row r="12" spans="1:10" ht="30.75" customHeight="1" x14ac:dyDescent="0.35">
      <c r="A12" s="12" t="s">
        <v>220</v>
      </c>
      <c r="B12" s="12" t="s">
        <v>221</v>
      </c>
      <c r="C12" s="19">
        <v>1180</v>
      </c>
      <c r="D12" s="19">
        <v>1118</v>
      </c>
      <c r="E12" s="19">
        <f t="shared" si="0"/>
        <v>-62</v>
      </c>
      <c r="F12" s="14" t="str">
        <f t="shared" si="1"/>
        <v>No</v>
      </c>
      <c r="G12" s="12" t="s">
        <v>60</v>
      </c>
      <c r="H12" s="13">
        <f t="shared" si="2"/>
        <v>46335</v>
      </c>
      <c r="I12" s="14" t="s">
        <v>222</v>
      </c>
      <c r="J12" s="12" t="s">
        <v>223</v>
      </c>
    </row>
    <row r="13" spans="1:10" ht="17.899999999999999" customHeight="1" x14ac:dyDescent="0.35">
      <c r="A13" s="12" t="s">
        <v>224</v>
      </c>
      <c r="B13" s="12" t="s">
        <v>225</v>
      </c>
      <c r="C13" s="19">
        <v>760.5</v>
      </c>
      <c r="D13" s="19">
        <v>760.5</v>
      </c>
      <c r="E13" s="19">
        <f t="shared" si="0"/>
        <v>0</v>
      </c>
      <c r="F13" s="14" t="str">
        <f t="shared" si="1"/>
        <v>Yes</v>
      </c>
      <c r="G13" s="12" t="s">
        <v>60</v>
      </c>
      <c r="H13" s="13">
        <f t="shared" si="2"/>
        <v>46335</v>
      </c>
      <c r="I13" s="14" t="s">
        <v>215</v>
      </c>
      <c r="J13" s="12"/>
    </row>
    <row r="14" spans="1:10" ht="17.899999999999999" customHeight="1" x14ac:dyDescent="0.35">
      <c r="A14" s="12" t="s">
        <v>226</v>
      </c>
      <c r="B14" s="12" t="s">
        <v>227</v>
      </c>
      <c r="C14" s="19">
        <v>25000</v>
      </c>
      <c r="D14" s="19">
        <v>25000</v>
      </c>
      <c r="E14" s="19">
        <f t="shared" si="0"/>
        <v>0</v>
      </c>
      <c r="F14" s="14" t="str">
        <f t="shared" si="1"/>
        <v>Yes</v>
      </c>
      <c r="G14" s="12" t="s">
        <v>60</v>
      </c>
      <c r="H14" s="13">
        <f t="shared" si="2"/>
        <v>46335</v>
      </c>
      <c r="I14" s="14" t="s">
        <v>27</v>
      </c>
      <c r="J14" s="12"/>
    </row>
    <row r="15" spans="1:10" ht="17.899999999999999" customHeight="1" x14ac:dyDescent="0.35">
      <c r="A15" s="12"/>
      <c r="B15" s="12"/>
      <c r="C15" s="19"/>
      <c r="D15" s="19"/>
      <c r="E15" s="19" t="str">
        <f t="shared" si="0"/>
        <v/>
      </c>
      <c r="F15" s="14" t="str">
        <f t="shared" si="1"/>
        <v/>
      </c>
      <c r="G15" s="12"/>
      <c r="H15" s="13" t="str">
        <f t="shared" si="2"/>
        <v/>
      </c>
      <c r="I15" s="14"/>
      <c r="J15" s="12"/>
    </row>
    <row r="16" spans="1:10" ht="17.899999999999999" customHeight="1" x14ac:dyDescent="0.35">
      <c r="A16" s="12"/>
      <c r="B16" s="12"/>
      <c r="C16" s="19"/>
      <c r="D16" s="19"/>
      <c r="E16" s="19" t="str">
        <f t="shared" si="0"/>
        <v/>
      </c>
      <c r="F16" s="14" t="str">
        <f t="shared" si="1"/>
        <v/>
      </c>
      <c r="G16" s="12"/>
      <c r="H16" s="13" t="str">
        <f t="shared" si="2"/>
        <v/>
      </c>
      <c r="I16" s="14"/>
      <c r="J16" s="12"/>
    </row>
    <row r="17" spans="1:10" ht="17.899999999999999" customHeight="1" x14ac:dyDescent="0.35">
      <c r="A17" s="12"/>
      <c r="B17" s="12"/>
      <c r="C17" s="19"/>
      <c r="D17" s="19"/>
      <c r="E17" s="19" t="str">
        <f t="shared" si="0"/>
        <v/>
      </c>
      <c r="F17" s="14" t="str">
        <f t="shared" si="1"/>
        <v/>
      </c>
      <c r="G17" s="12"/>
      <c r="H17" s="13" t="str">
        <f t="shared" si="2"/>
        <v/>
      </c>
      <c r="I17" s="14"/>
      <c r="J17" s="12"/>
    </row>
    <row r="18" spans="1:10" ht="17.899999999999999" customHeight="1" x14ac:dyDescent="0.35">
      <c r="A18" s="12"/>
      <c r="B18" s="12"/>
      <c r="C18" s="19"/>
      <c r="D18" s="19"/>
      <c r="E18" s="19" t="str">
        <f t="shared" si="0"/>
        <v/>
      </c>
      <c r="F18" s="14" t="str">
        <f t="shared" si="1"/>
        <v/>
      </c>
      <c r="G18" s="12"/>
      <c r="H18" s="13" t="str">
        <f t="shared" si="2"/>
        <v/>
      </c>
      <c r="I18" s="14"/>
      <c r="J18" s="12"/>
    </row>
    <row r="19" spans="1:10" ht="17.899999999999999" customHeight="1" x14ac:dyDescent="0.35">
      <c r="A19" s="12"/>
      <c r="B19" s="12"/>
      <c r="C19" s="19"/>
      <c r="D19" s="19"/>
      <c r="E19" s="19" t="str">
        <f t="shared" si="0"/>
        <v/>
      </c>
      <c r="F19" s="14" t="str">
        <f t="shared" si="1"/>
        <v/>
      </c>
      <c r="G19" s="12"/>
      <c r="H19" s="13" t="str">
        <f t="shared" si="2"/>
        <v/>
      </c>
      <c r="I19" s="14"/>
      <c r="J19" s="12"/>
    </row>
    <row r="20" spans="1:10" ht="17.899999999999999" customHeight="1" x14ac:dyDescent="0.35">
      <c r="A20" s="12"/>
      <c r="B20" s="12"/>
      <c r="C20" s="19"/>
      <c r="D20" s="19"/>
      <c r="E20" s="19" t="str">
        <f t="shared" si="0"/>
        <v/>
      </c>
      <c r="F20" s="14" t="str">
        <f t="shared" si="1"/>
        <v/>
      </c>
      <c r="G20" s="12"/>
      <c r="H20" s="13" t="str">
        <f t="shared" si="2"/>
        <v/>
      </c>
      <c r="I20" s="14"/>
      <c r="J20" s="12"/>
    </row>
    <row r="21" spans="1:10" ht="17.899999999999999" customHeight="1" x14ac:dyDescent="0.35">
      <c r="A21" s="12"/>
      <c r="B21" s="12"/>
      <c r="C21" s="19"/>
      <c r="D21" s="19"/>
      <c r="E21" s="19" t="str">
        <f t="shared" si="0"/>
        <v/>
      </c>
      <c r="F21" s="14" t="str">
        <f t="shared" si="1"/>
        <v/>
      </c>
      <c r="G21" s="12"/>
      <c r="H21" s="13" t="str">
        <f t="shared" si="2"/>
        <v/>
      </c>
      <c r="I21" s="14"/>
      <c r="J21" s="12"/>
    </row>
    <row r="22" spans="1:10" ht="17.899999999999999" customHeight="1" x14ac:dyDescent="0.35">
      <c r="A22" s="12"/>
      <c r="B22" s="12"/>
      <c r="C22" s="19"/>
      <c r="D22" s="19"/>
      <c r="E22" s="19" t="str">
        <f t="shared" si="0"/>
        <v/>
      </c>
      <c r="F22" s="14" t="str">
        <f t="shared" si="1"/>
        <v/>
      </c>
      <c r="G22" s="12"/>
      <c r="H22" s="13" t="str">
        <f t="shared" si="2"/>
        <v/>
      </c>
      <c r="I22" s="14"/>
      <c r="J22" s="12"/>
    </row>
    <row r="23" spans="1:10" ht="17.899999999999999" customHeight="1" x14ac:dyDescent="0.35">
      <c r="A23" s="12"/>
      <c r="B23" s="12"/>
      <c r="C23" s="19"/>
      <c r="D23" s="19"/>
      <c r="E23" s="19" t="str">
        <f t="shared" si="0"/>
        <v/>
      </c>
      <c r="F23" s="14" t="str">
        <f t="shared" si="1"/>
        <v/>
      </c>
      <c r="G23" s="12"/>
      <c r="H23" s="13" t="str">
        <f t="shared" si="2"/>
        <v/>
      </c>
      <c r="I23" s="14"/>
      <c r="J23" s="12"/>
    </row>
    <row r="24" spans="1:10" ht="17.899999999999999" customHeight="1" x14ac:dyDescent="0.35">
      <c r="A24" s="12"/>
      <c r="B24" s="12"/>
      <c r="C24" s="19"/>
      <c r="D24" s="19"/>
      <c r="E24" s="19" t="str">
        <f t="shared" si="0"/>
        <v/>
      </c>
      <c r="F24" s="14" t="str">
        <f t="shared" si="1"/>
        <v/>
      </c>
      <c r="G24" s="12"/>
      <c r="H24" s="13" t="str">
        <f t="shared" si="2"/>
        <v/>
      </c>
      <c r="I24" s="14"/>
      <c r="J24" s="12"/>
    </row>
    <row r="25" spans="1:10" ht="17.899999999999999" customHeight="1" x14ac:dyDescent="0.35">
      <c r="A25" s="12"/>
      <c r="B25" s="12"/>
      <c r="C25" s="19"/>
      <c r="D25" s="19"/>
      <c r="E25" s="19" t="str">
        <f t="shared" si="0"/>
        <v/>
      </c>
      <c r="F25" s="14" t="str">
        <f t="shared" si="1"/>
        <v/>
      </c>
      <c r="G25" s="12"/>
      <c r="H25" s="13" t="str">
        <f t="shared" si="2"/>
        <v/>
      </c>
      <c r="I25" s="14"/>
      <c r="J25" s="12"/>
    </row>
    <row r="26" spans="1:10" ht="17.899999999999999" customHeight="1" x14ac:dyDescent="0.35">
      <c r="A26" s="12"/>
      <c r="B26" s="12"/>
      <c r="C26" s="19"/>
      <c r="D26" s="19"/>
      <c r="E26" s="19" t="str">
        <f t="shared" si="0"/>
        <v/>
      </c>
      <c r="F26" s="14" t="str">
        <f t="shared" si="1"/>
        <v/>
      </c>
      <c r="G26" s="12"/>
      <c r="H26" s="13" t="str">
        <f t="shared" si="2"/>
        <v/>
      </c>
      <c r="I26" s="14"/>
      <c r="J26" s="12"/>
    </row>
    <row r="27" spans="1:10" ht="17.899999999999999" customHeight="1" x14ac:dyDescent="0.35">
      <c r="A27" s="12"/>
      <c r="B27" s="12"/>
      <c r="C27" s="19"/>
      <c r="D27" s="19"/>
      <c r="E27" s="19" t="str">
        <f t="shared" si="0"/>
        <v/>
      </c>
      <c r="F27" s="14" t="str">
        <f t="shared" si="1"/>
        <v/>
      </c>
      <c r="G27" s="12"/>
      <c r="H27" s="13" t="str">
        <f t="shared" si="2"/>
        <v/>
      </c>
      <c r="I27" s="14"/>
      <c r="J27" s="12"/>
    </row>
    <row r="28" spans="1:10" ht="17.899999999999999" customHeight="1" x14ac:dyDescent="0.35">
      <c r="A28" s="12"/>
      <c r="B28" s="12"/>
      <c r="C28" s="19"/>
      <c r="D28" s="19"/>
      <c r="E28" s="19" t="str">
        <f t="shared" si="0"/>
        <v/>
      </c>
      <c r="F28" s="14" t="str">
        <f t="shared" si="1"/>
        <v/>
      </c>
      <c r="G28" s="12"/>
      <c r="H28" s="13" t="str">
        <f t="shared" si="2"/>
        <v/>
      </c>
      <c r="I28" s="14"/>
      <c r="J28" s="12"/>
    </row>
    <row r="29" spans="1:10" ht="17.899999999999999" customHeight="1" x14ac:dyDescent="0.35">
      <c r="A29" s="12"/>
      <c r="B29" s="12"/>
      <c r="C29" s="19"/>
      <c r="D29" s="19"/>
      <c r="E29" s="19" t="str">
        <f t="shared" si="0"/>
        <v/>
      </c>
      <c r="F29" s="14" t="str">
        <f t="shared" si="1"/>
        <v/>
      </c>
      <c r="G29" s="12"/>
      <c r="H29" s="13" t="str">
        <f t="shared" si="2"/>
        <v/>
      </c>
      <c r="I29" s="14"/>
      <c r="J29" s="12"/>
    </row>
    <row r="30" spans="1:10" ht="17.899999999999999" customHeight="1" x14ac:dyDescent="0.35">
      <c r="A30" s="12"/>
      <c r="B30" s="12"/>
      <c r="C30" s="19"/>
      <c r="D30" s="19"/>
      <c r="E30" s="19" t="str">
        <f t="shared" si="0"/>
        <v/>
      </c>
      <c r="F30" s="14" t="str">
        <f t="shared" si="1"/>
        <v/>
      </c>
      <c r="G30" s="12"/>
      <c r="H30" s="13" t="str">
        <f t="shared" si="2"/>
        <v/>
      </c>
      <c r="I30" s="14"/>
      <c r="J30" s="12"/>
    </row>
    <row r="31" spans="1:10" ht="17.899999999999999" customHeight="1" x14ac:dyDescent="0.35">
      <c r="A31" s="12"/>
      <c r="B31" s="12"/>
      <c r="C31" s="19"/>
      <c r="D31" s="19"/>
      <c r="E31" s="19" t="str">
        <f t="shared" si="0"/>
        <v/>
      </c>
      <c r="F31" s="14" t="str">
        <f t="shared" si="1"/>
        <v/>
      </c>
      <c r="G31" s="12"/>
      <c r="H31" s="13" t="str">
        <f t="shared" si="2"/>
        <v/>
      </c>
      <c r="I31" s="14"/>
      <c r="J31" s="12"/>
    </row>
    <row r="32" spans="1:10" ht="17.899999999999999" customHeight="1" x14ac:dyDescent="0.35">
      <c r="A32" s="12"/>
      <c r="B32" s="12"/>
      <c r="C32" s="19"/>
      <c r="D32" s="19"/>
      <c r="E32" s="19" t="str">
        <f t="shared" si="0"/>
        <v/>
      </c>
      <c r="F32" s="14" t="str">
        <f t="shared" si="1"/>
        <v/>
      </c>
      <c r="G32" s="12"/>
      <c r="H32" s="13" t="str">
        <f t="shared" si="2"/>
        <v/>
      </c>
      <c r="I32" s="14"/>
      <c r="J32" s="12"/>
    </row>
    <row r="33" spans="1:10" ht="17.899999999999999" customHeight="1" x14ac:dyDescent="0.35">
      <c r="A33" s="12"/>
      <c r="B33" s="12"/>
      <c r="C33" s="19"/>
      <c r="D33" s="19"/>
      <c r="E33" s="19" t="str">
        <f t="shared" si="0"/>
        <v/>
      </c>
      <c r="F33" s="14" t="str">
        <f t="shared" si="1"/>
        <v/>
      </c>
      <c r="G33" s="12"/>
      <c r="H33" s="13" t="str">
        <f t="shared" si="2"/>
        <v/>
      </c>
      <c r="I33" s="14"/>
      <c r="J33" s="12"/>
    </row>
    <row r="34" spans="1:10" ht="17.899999999999999" customHeight="1" x14ac:dyDescent="0.35">
      <c r="A34" s="12"/>
      <c r="B34" s="12"/>
      <c r="C34" s="19"/>
      <c r="D34" s="19"/>
      <c r="E34" s="19" t="str">
        <f t="shared" si="0"/>
        <v/>
      </c>
      <c r="F34" s="14" t="str">
        <f t="shared" si="1"/>
        <v/>
      </c>
      <c r="G34" s="12"/>
      <c r="H34" s="13" t="str">
        <f t="shared" si="2"/>
        <v/>
      </c>
      <c r="I34" s="14"/>
      <c r="J34" s="12"/>
    </row>
    <row r="35" spans="1:10" ht="17.899999999999999" customHeight="1" x14ac:dyDescent="0.35">
      <c r="A35" s="12"/>
      <c r="B35" s="12"/>
      <c r="C35" s="19"/>
      <c r="D35" s="19"/>
      <c r="E35" s="19" t="str">
        <f t="shared" si="0"/>
        <v/>
      </c>
      <c r="F35" s="14" t="str">
        <f t="shared" si="1"/>
        <v/>
      </c>
      <c r="G35" s="12"/>
      <c r="H35" s="13" t="str">
        <f t="shared" si="2"/>
        <v/>
      </c>
      <c r="I35" s="14"/>
      <c r="J35" s="12"/>
    </row>
    <row r="36" spans="1:10" ht="17.899999999999999" customHeight="1" x14ac:dyDescent="0.35">
      <c r="A36" s="12"/>
      <c r="B36" s="12"/>
      <c r="C36" s="19"/>
      <c r="D36" s="19"/>
      <c r="E36" s="19" t="str">
        <f t="shared" si="0"/>
        <v/>
      </c>
      <c r="F36" s="14" t="str">
        <f t="shared" si="1"/>
        <v/>
      </c>
      <c r="G36" s="12"/>
      <c r="H36" s="13" t="str">
        <f t="shared" si="2"/>
        <v/>
      </c>
      <c r="I36" s="14"/>
      <c r="J36" s="12"/>
    </row>
    <row r="37" spans="1:10" ht="17.899999999999999" customHeight="1" x14ac:dyDescent="0.35">
      <c r="A37" s="12"/>
      <c r="B37" s="12"/>
      <c r="C37" s="19"/>
      <c r="D37" s="19"/>
      <c r="E37" s="19" t="str">
        <f t="shared" si="0"/>
        <v/>
      </c>
      <c r="F37" s="14" t="str">
        <f t="shared" si="1"/>
        <v/>
      </c>
      <c r="G37" s="12"/>
      <c r="H37" s="13" t="str">
        <f t="shared" si="2"/>
        <v/>
      </c>
      <c r="I37" s="14"/>
      <c r="J37" s="12"/>
    </row>
    <row r="38" spans="1:10" ht="17.899999999999999" customHeight="1" x14ac:dyDescent="0.35">
      <c r="A38" s="12"/>
      <c r="B38" s="12"/>
      <c r="C38" s="19"/>
      <c r="D38" s="19"/>
      <c r="E38" s="19" t="str">
        <f t="shared" si="0"/>
        <v/>
      </c>
      <c r="F38" s="14" t="str">
        <f t="shared" si="1"/>
        <v/>
      </c>
      <c r="G38" s="12"/>
      <c r="H38" s="13" t="str">
        <f t="shared" si="2"/>
        <v/>
      </c>
      <c r="I38" s="14"/>
      <c r="J38" s="12"/>
    </row>
    <row r="39" spans="1:10" ht="17.899999999999999" customHeight="1" x14ac:dyDescent="0.35">
      <c r="A39" s="12"/>
      <c r="B39" s="12"/>
      <c r="C39" s="19"/>
      <c r="D39" s="19"/>
      <c r="E39" s="19" t="str">
        <f t="shared" si="0"/>
        <v/>
      </c>
      <c r="F39" s="14" t="str">
        <f t="shared" si="1"/>
        <v/>
      </c>
      <c r="G39" s="12"/>
      <c r="H39" s="13" t="str">
        <f t="shared" si="2"/>
        <v/>
      </c>
      <c r="I39" s="14"/>
      <c r="J39" s="12"/>
    </row>
    <row r="40" spans="1:10" ht="17.899999999999999" customHeight="1" x14ac:dyDescent="0.35">
      <c r="A40" s="12"/>
      <c r="B40" s="12"/>
      <c r="C40" s="19"/>
      <c r="D40" s="19"/>
      <c r="E40" s="19" t="str">
        <f t="shared" si="0"/>
        <v/>
      </c>
      <c r="F40" s="14" t="str">
        <f t="shared" si="1"/>
        <v/>
      </c>
      <c r="G40" s="12"/>
      <c r="H40" s="13" t="str">
        <f t="shared" si="2"/>
        <v/>
      </c>
      <c r="I40" s="14"/>
      <c r="J40" s="12"/>
    </row>
    <row r="41" spans="1:10" ht="17.899999999999999" customHeight="1" x14ac:dyDescent="0.35">
      <c r="A41" s="12"/>
      <c r="B41" s="12"/>
      <c r="C41" s="19"/>
      <c r="D41" s="19"/>
      <c r="E41" s="19" t="str">
        <f t="shared" si="0"/>
        <v/>
      </c>
      <c r="F41" s="14" t="str">
        <f t="shared" si="1"/>
        <v/>
      </c>
      <c r="G41" s="12"/>
      <c r="H41" s="13" t="str">
        <f t="shared" si="2"/>
        <v/>
      </c>
      <c r="I41" s="14"/>
      <c r="J41" s="12"/>
    </row>
    <row r="42" spans="1:10" ht="17.899999999999999" customHeight="1" x14ac:dyDescent="0.35">
      <c r="A42" s="12"/>
      <c r="B42" s="12"/>
      <c r="C42" s="19"/>
      <c r="D42" s="19"/>
      <c r="E42" s="19" t="str">
        <f t="shared" si="0"/>
        <v/>
      </c>
      <c r="F42" s="14" t="str">
        <f t="shared" si="1"/>
        <v/>
      </c>
      <c r="G42" s="12"/>
      <c r="H42" s="13" t="str">
        <f t="shared" si="2"/>
        <v/>
      </c>
      <c r="I42" s="14"/>
      <c r="J42" s="12"/>
    </row>
    <row r="43" spans="1:10" ht="17.899999999999999" customHeight="1" x14ac:dyDescent="0.35">
      <c r="A43" s="12"/>
      <c r="B43" s="12"/>
      <c r="C43" s="19"/>
      <c r="D43" s="19"/>
      <c r="E43" s="19" t="str">
        <f t="shared" si="0"/>
        <v/>
      </c>
      <c r="F43" s="14" t="str">
        <f t="shared" si="1"/>
        <v/>
      </c>
      <c r="G43" s="12"/>
      <c r="H43" s="13" t="str">
        <f t="shared" si="2"/>
        <v/>
      </c>
      <c r="I43" s="14"/>
      <c r="J43" s="12"/>
    </row>
    <row r="44" spans="1:10" ht="17.899999999999999" customHeight="1" x14ac:dyDescent="0.35">
      <c r="A44" s="12"/>
      <c r="B44" s="12"/>
      <c r="C44" s="19"/>
      <c r="D44" s="19"/>
      <c r="E44" s="19" t="str">
        <f t="shared" si="0"/>
        <v/>
      </c>
      <c r="F44" s="14" t="str">
        <f t="shared" si="1"/>
        <v/>
      </c>
      <c r="G44" s="12"/>
      <c r="H44" s="13" t="str">
        <f t="shared" si="2"/>
        <v/>
      </c>
      <c r="I44" s="14"/>
      <c r="J44" s="12"/>
    </row>
  </sheetData>
  <autoFilter ref="A8:J44" xr:uid="{00000000-0009-0000-0000-000002000000}"/>
  <mergeCells count="2">
    <mergeCell ref="G5:H5"/>
    <mergeCell ref="G6:H6"/>
  </mergeCells>
  <conditionalFormatting sqref="A9:J44">
    <cfRule type="expression" dxfId="7" priority="3">
      <formula>$I9="Done"</formula>
    </cfRule>
  </conditionalFormatting>
  <conditionalFormatting sqref="E9:F44">
    <cfRule type="expression" dxfId="6" priority="1">
      <formula>$F9="No"</formula>
    </cfRule>
  </conditionalFormatting>
  <conditionalFormatting sqref="F6">
    <cfRule type="expression" dxfId="5" priority="2">
      <formula>$F$6="No"</formula>
    </cfRule>
  </conditionalFormatting>
  <conditionalFormatting sqref="H9:H44">
    <cfRule type="expression" dxfId="4" priority="5">
      <formula>AND(ISNUMBER($H9),$H9&lt;TODAY(),$I9&lt;&gt;"Done")</formula>
    </cfRule>
  </conditionalFormatting>
  <conditionalFormatting sqref="I9:I44">
    <cfRule type="expression" dxfId="3" priority="4">
      <formula>$I9="Blocked"</formula>
    </cfRule>
  </conditionalFormatting>
  <dataValidations count="1">
    <dataValidation type="list" allowBlank="1" errorTitle="Status" error="Choose Not started, In progress, Blocked or Done." promptTitle="Status" prompt="Not started, In progress, Blocked or Done" sqref="I9:I44" xr:uid="{00000000-0002-0000-0200-000000000000}">
      <formula1>"Not started,In progress,Blocked,Done"</formula1>
    </dataValidation>
  </dataValidations>
  <pageMargins left="0.5" right="0.5" top="0.75" bottom="0.75" header="0.5" footer="0.5"/>
  <pageSetup paperSize="9" fitToHeight="0" orientation="landscape"/>
  <headerFooter>
    <oddHeader>&amp;R&amp;"Arial,Regular"&amp;8 &amp;K676C73Filebird Templates  ·  Data migration planner: Trust balance check</oddHeader>
    <oddFooter>&amp;L&amp;"Arial,Regular"&amp;7 &amp;K676C73Filebird template. A starting point only: check it against your jurisdiction’s rules and your law society or state bar’s requirements.&amp;R&amp;"Arial,Regular"&amp;7 &amp;K676C73Page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22"/>
  <sheetViews>
    <sheetView showGridLines="0" workbookViewId="0">
      <pane ySplit="8" topLeftCell="A9" activePane="bottomLeft" state="frozen"/>
      <selection pane="bottomLeft"/>
    </sheetView>
  </sheetViews>
  <sheetFormatPr defaultRowHeight="14.5" x14ac:dyDescent="0.35"/>
  <cols>
    <col min="1" max="1" width="7" customWidth="1"/>
    <col min="2" max="2" width="28" customWidth="1"/>
    <col min="3" max="3" width="46" customWidth="1"/>
    <col min="4" max="4" width="34" customWidth="1"/>
    <col min="5" max="5" width="27" customWidth="1"/>
    <col min="6" max="6" width="16" customWidth="1"/>
    <col min="7" max="7" width="13" customWidth="1"/>
    <col min="8" max="8" width="26" customWidth="1"/>
    <col min="9" max="9" width="15" customWidth="1"/>
    <col min="10" max="10" width="30" customWidth="1"/>
  </cols>
  <sheetData>
    <row r="1" spans="1:10" ht="16" customHeight="1" x14ac:dyDescent="0.35">
      <c r="A1" s="1" t="s">
        <v>0</v>
      </c>
    </row>
    <row r="2" spans="1:10" ht="26" customHeight="1" x14ac:dyDescent="0.4">
      <c r="A2" s="2" t="s">
        <v>1</v>
      </c>
    </row>
    <row r="3" spans="1:10" ht="17" customHeight="1" x14ac:dyDescent="0.35">
      <c r="A3" s="3" t="s">
        <v>228</v>
      </c>
    </row>
    <row r="4" spans="1:10" ht="15" customHeight="1" x14ac:dyDescent="0.35">
      <c r="A4" s="4" t="s">
        <v>3</v>
      </c>
    </row>
    <row r="5" spans="1:10" ht="26" customHeight="1" x14ac:dyDescent="0.35">
      <c r="A5" s="23" t="s">
        <v>229</v>
      </c>
      <c r="B5" s="24"/>
      <c r="C5" s="5" t="s">
        <v>230</v>
      </c>
      <c r="D5" s="5" t="s">
        <v>231</v>
      </c>
    </row>
    <row r="6" spans="1:10" ht="22" customHeight="1" x14ac:dyDescent="0.35">
      <c r="A6" s="25" t="str">
        <f>COUNTIF(G9:G22,"Done")&amp;" of "&amp;COUNTA(B9:B22)</f>
        <v>0 of 10</v>
      </c>
      <c r="B6" s="24"/>
      <c r="C6" s="9" t="str">
        <f>IFERROR(INDEX(B9:B22,MATCH(TRUE,INDEX((G9:G22&lt;&gt;"Done")*(B9:B22&lt;&gt;"")&gt;0,0),0)),"All stages signed off")</f>
        <v>Data inventory confirmed</v>
      </c>
      <c r="D6" s="8">
        <f>GoLive</f>
        <v>46342</v>
      </c>
    </row>
    <row r="7" spans="1:10" ht="9" customHeight="1" x14ac:dyDescent="0.35"/>
    <row r="8" spans="1:10" ht="32" customHeight="1" x14ac:dyDescent="0.35">
      <c r="A8" s="10" t="s">
        <v>15</v>
      </c>
      <c r="B8" s="10" t="s">
        <v>232</v>
      </c>
      <c r="C8" s="10" t="s">
        <v>233</v>
      </c>
      <c r="D8" s="10" t="s">
        <v>234</v>
      </c>
      <c r="E8" s="10" t="s">
        <v>235</v>
      </c>
      <c r="F8" s="10" t="s">
        <v>19</v>
      </c>
      <c r="G8" s="10" t="s">
        <v>20</v>
      </c>
      <c r="H8" s="10" t="s">
        <v>236</v>
      </c>
      <c r="I8" s="10" t="s">
        <v>237</v>
      </c>
      <c r="J8" s="10" t="s">
        <v>21</v>
      </c>
    </row>
    <row r="9" spans="1:10" ht="30.75" customHeight="1" x14ac:dyDescent="0.35">
      <c r="A9" s="20">
        <v>1</v>
      </c>
      <c r="B9" s="11" t="s">
        <v>34</v>
      </c>
      <c r="C9" s="12" t="s">
        <v>238</v>
      </c>
      <c r="D9" s="12" t="s">
        <v>239</v>
      </c>
      <c r="E9" s="12" t="s">
        <v>26</v>
      </c>
      <c r="F9" s="13">
        <f>WORKDAY(GoLive,-9)</f>
        <v>46329</v>
      </c>
      <c r="G9" s="14" t="s">
        <v>27</v>
      </c>
      <c r="H9" s="12"/>
      <c r="I9" s="13"/>
      <c r="J9" s="12"/>
    </row>
    <row r="10" spans="1:10" ht="30.75" customHeight="1" x14ac:dyDescent="0.35">
      <c r="A10" s="20">
        <v>2</v>
      </c>
      <c r="B10" s="11" t="s">
        <v>240</v>
      </c>
      <c r="C10" s="12" t="s">
        <v>241</v>
      </c>
      <c r="D10" s="12" t="s">
        <v>242</v>
      </c>
      <c r="E10" s="12" t="s">
        <v>26</v>
      </c>
      <c r="F10" s="13">
        <f>WORKDAY(GoLive,-7)</f>
        <v>46331</v>
      </c>
      <c r="G10" s="14" t="s">
        <v>27</v>
      </c>
      <c r="H10" s="12"/>
      <c r="I10" s="13"/>
      <c r="J10" s="12"/>
    </row>
    <row r="11" spans="1:10" ht="30.75" customHeight="1" x14ac:dyDescent="0.35">
      <c r="A11" s="20">
        <v>3</v>
      </c>
      <c r="B11" s="11" t="s">
        <v>243</v>
      </c>
      <c r="C11" s="12" t="s">
        <v>244</v>
      </c>
      <c r="D11" s="12" t="s">
        <v>245</v>
      </c>
      <c r="E11" s="12" t="s">
        <v>50</v>
      </c>
      <c r="F11" s="13">
        <f>WORKDAY(GoLive,-6)</f>
        <v>46332</v>
      </c>
      <c r="G11" s="14" t="s">
        <v>27</v>
      </c>
      <c r="H11" s="12"/>
      <c r="I11" s="13"/>
      <c r="J11" s="12"/>
    </row>
    <row r="12" spans="1:10" ht="30.75" customHeight="1" x14ac:dyDescent="0.35">
      <c r="A12" s="20">
        <v>4</v>
      </c>
      <c r="B12" s="11" t="s">
        <v>246</v>
      </c>
      <c r="C12" s="12" t="s">
        <v>247</v>
      </c>
      <c r="D12" s="12" t="s">
        <v>248</v>
      </c>
      <c r="E12" s="12" t="s">
        <v>60</v>
      </c>
      <c r="F12" s="13">
        <f>WORKDAY(GoLive,-5)</f>
        <v>46335</v>
      </c>
      <c r="G12" s="14" t="s">
        <v>27</v>
      </c>
      <c r="H12" s="12"/>
      <c r="I12" s="13"/>
      <c r="J12" s="12"/>
    </row>
    <row r="13" spans="1:10" ht="30.75" customHeight="1" x14ac:dyDescent="0.35">
      <c r="A13" s="20">
        <v>5</v>
      </c>
      <c r="B13" s="11" t="s">
        <v>57</v>
      </c>
      <c r="C13" s="12" t="s">
        <v>249</v>
      </c>
      <c r="D13" s="12" t="s">
        <v>250</v>
      </c>
      <c r="E13" s="12" t="s">
        <v>60</v>
      </c>
      <c r="F13" s="13">
        <f>WORKDAY(GoLive,-4)</f>
        <v>46336</v>
      </c>
      <c r="G13" s="14" t="s">
        <v>27</v>
      </c>
      <c r="H13" s="12"/>
      <c r="I13" s="13"/>
      <c r="J13" s="12"/>
    </row>
    <row r="14" spans="1:10" ht="30.75" customHeight="1" x14ac:dyDescent="0.35">
      <c r="A14" s="20">
        <v>6</v>
      </c>
      <c r="B14" s="11" t="s">
        <v>251</v>
      </c>
      <c r="C14" s="12" t="s">
        <v>252</v>
      </c>
      <c r="D14" s="12" t="s">
        <v>253</v>
      </c>
      <c r="E14" s="12" t="s">
        <v>65</v>
      </c>
      <c r="F14" s="13">
        <f>WORKDAY(GoLive,-3)</f>
        <v>46337</v>
      </c>
      <c r="G14" s="14" t="s">
        <v>27</v>
      </c>
      <c r="H14" s="12"/>
      <c r="I14" s="13"/>
      <c r="J14" s="12"/>
    </row>
    <row r="15" spans="1:10" ht="30.75" customHeight="1" x14ac:dyDescent="0.35">
      <c r="A15" s="20">
        <v>7</v>
      </c>
      <c r="B15" s="11" t="s">
        <v>254</v>
      </c>
      <c r="C15" s="12" t="s">
        <v>255</v>
      </c>
      <c r="D15" s="12" t="s">
        <v>256</v>
      </c>
      <c r="E15" s="12" t="s">
        <v>26</v>
      </c>
      <c r="F15" s="13">
        <f>WORKDAY(GoLive,-2)</f>
        <v>46338</v>
      </c>
      <c r="G15" s="14" t="s">
        <v>27</v>
      </c>
      <c r="H15" s="12"/>
      <c r="I15" s="13"/>
      <c r="J15" s="12"/>
    </row>
    <row r="16" spans="1:10" ht="30.75" customHeight="1" x14ac:dyDescent="0.35">
      <c r="A16" s="20">
        <v>8</v>
      </c>
      <c r="B16" s="11" t="s">
        <v>257</v>
      </c>
      <c r="C16" s="12" t="s">
        <v>258</v>
      </c>
      <c r="D16" s="12" t="s">
        <v>259</v>
      </c>
      <c r="E16" s="12" t="s">
        <v>50</v>
      </c>
      <c r="F16" s="13">
        <f>WORKDAY(GoLive,-1)</f>
        <v>46339</v>
      </c>
      <c r="G16" s="14" t="s">
        <v>27</v>
      </c>
      <c r="H16" s="12"/>
      <c r="I16" s="13"/>
      <c r="J16" s="12"/>
    </row>
    <row r="17" spans="1:10" ht="30.75" customHeight="1" x14ac:dyDescent="0.35">
      <c r="A17" s="20">
        <v>9</v>
      </c>
      <c r="B17" s="11" t="s">
        <v>260</v>
      </c>
      <c r="C17" s="12" t="s">
        <v>261</v>
      </c>
      <c r="D17" s="12" t="s">
        <v>262</v>
      </c>
      <c r="E17" s="12" t="s">
        <v>26</v>
      </c>
      <c r="F17" s="13">
        <f>WORKDAY(GoLive,-1)</f>
        <v>46339</v>
      </c>
      <c r="G17" s="14" t="s">
        <v>27</v>
      </c>
      <c r="H17" s="12"/>
      <c r="I17" s="13"/>
      <c r="J17" s="12"/>
    </row>
    <row r="18" spans="1:10" ht="30.75" customHeight="1" x14ac:dyDescent="0.35">
      <c r="A18" s="20">
        <v>10</v>
      </c>
      <c r="B18" s="11" t="s">
        <v>263</v>
      </c>
      <c r="C18" s="12" t="s">
        <v>264</v>
      </c>
      <c r="D18" s="12" t="s">
        <v>265</v>
      </c>
      <c r="E18" s="12" t="s">
        <v>26</v>
      </c>
      <c r="F18" s="13">
        <f>WORKDAY(GoLive,4)</f>
        <v>46346</v>
      </c>
      <c r="G18" s="14" t="s">
        <v>27</v>
      </c>
      <c r="H18" s="12"/>
      <c r="I18" s="13"/>
      <c r="J18" s="12"/>
    </row>
    <row r="19" spans="1:10" ht="17.899999999999999" customHeight="1" x14ac:dyDescent="0.35">
      <c r="A19" s="12"/>
      <c r="B19" s="12"/>
      <c r="C19" s="12"/>
      <c r="D19" s="12"/>
      <c r="E19" s="12"/>
      <c r="F19" s="13"/>
      <c r="G19" s="14"/>
      <c r="H19" s="12"/>
      <c r="I19" s="13"/>
      <c r="J19" s="12"/>
    </row>
    <row r="20" spans="1:10" ht="17.899999999999999" customHeight="1" x14ac:dyDescent="0.35">
      <c r="A20" s="12"/>
      <c r="B20" s="12"/>
      <c r="C20" s="12"/>
      <c r="D20" s="12"/>
      <c r="E20" s="12"/>
      <c r="F20" s="13"/>
      <c r="G20" s="14"/>
      <c r="H20" s="12"/>
      <c r="I20" s="13"/>
      <c r="J20" s="12"/>
    </row>
    <row r="21" spans="1:10" ht="17.899999999999999" customHeight="1" x14ac:dyDescent="0.35">
      <c r="A21" s="12"/>
      <c r="B21" s="12"/>
      <c r="C21" s="12"/>
      <c r="D21" s="12"/>
      <c r="E21" s="12"/>
      <c r="F21" s="13"/>
      <c r="G21" s="14"/>
      <c r="H21" s="12"/>
      <c r="I21" s="13"/>
      <c r="J21" s="12"/>
    </row>
    <row r="22" spans="1:10" ht="17.899999999999999" customHeight="1" x14ac:dyDescent="0.35">
      <c r="A22" s="12"/>
      <c r="B22" s="12"/>
      <c r="C22" s="12"/>
      <c r="D22" s="12"/>
      <c r="E22" s="12"/>
      <c r="F22" s="13"/>
      <c r="G22" s="14"/>
      <c r="H22" s="12"/>
      <c r="I22" s="13"/>
      <c r="J22" s="12"/>
    </row>
  </sheetData>
  <autoFilter ref="A8:J22" xr:uid="{00000000-0009-0000-0000-000003000000}"/>
  <mergeCells count="2">
    <mergeCell ref="A6:B6"/>
    <mergeCell ref="A5:B5"/>
  </mergeCells>
  <conditionalFormatting sqref="A9:J22">
    <cfRule type="expression" dxfId="2" priority="1">
      <formula>$G9="Done"</formula>
    </cfRule>
  </conditionalFormatting>
  <conditionalFormatting sqref="F9:F22">
    <cfRule type="expression" dxfId="1" priority="3">
      <formula>AND(ISNUMBER($F9),$F9&lt;TODAY(),$G9&lt;&gt;"Done")</formula>
    </cfRule>
  </conditionalFormatting>
  <conditionalFormatting sqref="G9:G22">
    <cfRule type="expression" dxfId="0" priority="2">
      <formula>$G9="Blocked"</formula>
    </cfRule>
  </conditionalFormatting>
  <dataValidations count="1">
    <dataValidation type="list" allowBlank="1" errorTitle="Status" error="Choose Not started, In progress, Blocked or Done." promptTitle="Status" prompt="Not started, In progress, Blocked or Done" sqref="G9:G22" xr:uid="{00000000-0002-0000-0300-000000000000}">
      <formula1>"Not started,In progress,Blocked,Done"</formula1>
    </dataValidation>
  </dataValidations>
  <pageMargins left="0.5" right="0.5" top="0.75" bottom="0.75" header="0.5" footer="0.5"/>
  <pageSetup paperSize="9" fitToHeight="0" orientation="landscape"/>
  <headerFooter>
    <oddHeader>&amp;R&amp;"Arial,Regular"&amp;8 &amp;K676C73Filebird Templates  ·  Data migration planner: Sign-off log</oddHeader>
    <oddFooter>&amp;L&amp;"Arial,Regular"&amp;7 &amp;K676C73Filebird template. A starting point only: check it against your jurisdiction’s rules and your law society or state bar’s requirements.&amp;R&amp;"Arial,Regular"&amp;7 &amp;K676C73Page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9</vt:i4>
      </vt:variant>
    </vt:vector>
  </HeadingPairs>
  <TitlesOfParts>
    <vt:vector size="13" baseType="lpstr">
      <vt:lpstr>Timeline</vt:lpstr>
      <vt:lpstr>Data inventory and mapping</vt:lpstr>
      <vt:lpstr>Trust balance check</vt:lpstr>
      <vt:lpstr>Sign-off log</vt:lpstr>
      <vt:lpstr>GoLive</vt:lpstr>
      <vt:lpstr>'Data inventory and mapping'!Print_Area</vt:lpstr>
      <vt:lpstr>'Sign-off log'!Print_Area</vt:lpstr>
      <vt:lpstr>Timeline!Print_Area</vt:lpstr>
      <vt:lpstr>'Trust balance check'!Print_Area</vt:lpstr>
      <vt:lpstr>'Data inventory and mapping'!Print_Titles</vt:lpstr>
      <vt:lpstr>'Sign-off log'!Print_Titles</vt:lpstr>
      <vt:lpstr>Timeline!Print_Titles</vt:lpstr>
      <vt:lpstr>'Trust balance check'!Print_Titles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Data migration planner</dc:title>
  <dc:subject>Filebird template</dc:subject>
  <dc:creator>Filebird</dc:creator>
  <cp:keywords>Filebird Templates</cp:keywords>
  <dc:description>Filebird template. A starting point only: check it against your jurisdiction’s rules and your law society or state bar’s requirements.</dc:description>
  <cp:lastModifiedBy>Aidan Looker</cp:lastModifiedBy>
  <dcterms:created xsi:type="dcterms:W3CDTF">2026-10-20T00:00:00Z</dcterms:created>
  <dcterms:modified xsi:type="dcterms:W3CDTF">2026-10-20T07:10:22Z</dcterms:modified>
</cp:coreProperties>
</file>