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ootMax\Downloads\"/>
    </mc:Choice>
  </mc:AlternateContent>
  <xr:revisionPtr revIDLastSave="0" documentId="8_{4507BF1B-0EFE-44E3-ADB0-D7D5B204B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raag 1+2" sheetId="2" r:id="rId1"/>
    <sheet name="Vraag 3+4" sheetId="4" r:id="rId2"/>
    <sheet name="Vraag 5" sheetId="9" r:id="rId3"/>
    <sheet name="Vraag 6" sheetId="12" r:id="rId4"/>
    <sheet name="Vraag 7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7" i="12" l="1"/>
  <c r="D37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36" i="13" s="1"/>
  <c r="D38" i="13" s="1"/>
  <c r="D27" i="12"/>
  <c r="D26" i="12"/>
  <c r="D25" i="12"/>
  <c r="D15" i="12"/>
  <c r="D14" i="12"/>
  <c r="D13" i="12"/>
  <c r="D38" i="9"/>
  <c r="D37" i="9"/>
  <c r="D36" i="9"/>
  <c r="D35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11" i="9"/>
  <c r="G13" i="4"/>
  <c r="G12" i="4"/>
  <c r="E13" i="4" s="1"/>
  <c r="B13" i="4" s="1"/>
  <c r="B12" i="4"/>
  <c r="E14" i="4"/>
  <c r="B14" i="4" s="1"/>
  <c r="E12" i="4"/>
  <c r="F13" i="4"/>
  <c r="F14" i="4"/>
  <c r="F15" i="4"/>
  <c r="F16" i="4"/>
  <c r="F17" i="4"/>
  <c r="F18" i="4"/>
  <c r="F22" i="4"/>
  <c r="F23" i="4"/>
  <c r="F24" i="4"/>
  <c r="F25" i="4"/>
  <c r="F26" i="4"/>
  <c r="F12" i="4"/>
  <c r="B4" i="4"/>
  <c r="F19" i="4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B7" i="4"/>
  <c r="D72" i="2"/>
  <c r="A14" i="2"/>
  <c r="A15" i="2"/>
  <c r="A16" i="2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B71" i="2"/>
  <c r="A13" i="2"/>
  <c r="B12" i="2"/>
  <c r="B13" i="2" s="1"/>
  <c r="B5" i="2"/>
  <c r="D12" i="2" s="1"/>
  <c r="D16" i="12" l="1"/>
  <c r="D28" i="12"/>
  <c r="D17" i="12"/>
  <c r="D29" i="12"/>
  <c r="D18" i="12"/>
  <c r="D30" i="12"/>
  <c r="D19" i="12"/>
  <c r="D31" i="12"/>
  <c r="D20" i="12"/>
  <c r="D32" i="12"/>
  <c r="D21" i="12"/>
  <c r="D33" i="12"/>
  <c r="D22" i="12"/>
  <c r="D34" i="12"/>
  <c r="D11" i="12"/>
  <c r="D23" i="12"/>
  <c r="D35" i="12"/>
  <c r="D12" i="12"/>
  <c r="D24" i="12"/>
  <c r="G14" i="4"/>
  <c r="F21" i="4"/>
  <c r="F20" i="4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D13" i="2"/>
  <c r="D36" i="12" l="1"/>
  <c r="D38" i="12" s="1"/>
  <c r="E15" i="4"/>
  <c r="B15" i="4" s="1"/>
  <c r="G15" i="4"/>
  <c r="E16" i="4" l="1"/>
  <c r="B16" i="4" s="1"/>
  <c r="G16" i="4"/>
  <c r="E17" i="4" l="1"/>
  <c r="B17" i="4" s="1"/>
  <c r="G17" i="4" s="1"/>
  <c r="E18" i="4" l="1"/>
  <c r="B18" i="4" s="1"/>
  <c r="G18" i="4"/>
  <c r="E19" i="4" l="1"/>
  <c r="B19" i="4" s="1"/>
  <c r="G19" i="4"/>
  <c r="E20" i="4" l="1"/>
  <c r="B20" i="4" s="1"/>
  <c r="G20" i="4"/>
  <c r="E21" i="4" l="1"/>
  <c r="B21" i="4" s="1"/>
  <c r="G21" i="4"/>
  <c r="E22" i="4" l="1"/>
  <c r="B22" i="4" s="1"/>
  <c r="G22" i="4"/>
  <c r="E23" i="4" l="1"/>
  <c r="B23" i="4" s="1"/>
  <c r="G23" i="4"/>
  <c r="E24" i="4" l="1"/>
  <c r="B24" i="4" s="1"/>
  <c r="G24" i="4"/>
  <c r="E25" i="4" l="1"/>
  <c r="B25" i="4" s="1"/>
  <c r="G25" i="4" s="1"/>
  <c r="E26" i="4" l="1"/>
  <c r="B26" i="4" s="1"/>
  <c r="G26" i="4"/>
</calcChain>
</file>

<file path=xl/sharedStrings.xml><?xml version="1.0" encoding="utf-8"?>
<sst xmlns="http://schemas.openxmlformats.org/spreadsheetml/2006/main" count="78" uniqueCount="34">
  <si>
    <t>Storting</t>
  </si>
  <si>
    <t>per jaar</t>
  </si>
  <si>
    <t>Datum</t>
  </si>
  <si>
    <t>Intrest</t>
  </si>
  <si>
    <t>Aflossing</t>
  </si>
  <si>
    <t>Totale betaling</t>
  </si>
  <si>
    <t>Restschuld</t>
  </si>
  <si>
    <t>jaar</t>
  </si>
  <si>
    <t>Cashflow</t>
  </si>
  <si>
    <t>Looptijd</t>
  </si>
  <si>
    <t>Annuiteit</t>
  </si>
  <si>
    <t>Aantal periodes tot einddatum</t>
  </si>
  <si>
    <t>Basisgegevens</t>
  </si>
  <si>
    <t>Rendementseis</t>
  </si>
  <si>
    <t>Begindatum</t>
  </si>
  <si>
    <t>Einddatum</t>
  </si>
  <si>
    <t>Cashflows</t>
  </si>
  <si>
    <r>
      <t>Datum 1</t>
    </r>
    <r>
      <rPr>
        <vertAlign val="superscript"/>
        <sz val="11"/>
        <color theme="1"/>
        <rFont val="Calibri"/>
        <scheme val="minor"/>
      </rPr>
      <t>e</t>
    </r>
    <r>
      <rPr>
        <sz val="11"/>
        <color theme="1"/>
        <rFont val="Calibri"/>
        <family val="2"/>
        <scheme val="minor"/>
      </rPr>
      <t xml:space="preserve"> storting</t>
    </r>
  </si>
  <si>
    <t>Lening</t>
  </si>
  <si>
    <t>Waarde op einddatum</t>
  </si>
  <si>
    <t>Investering</t>
  </si>
  <si>
    <t>Jaarnummer (eind van het jaar)</t>
  </si>
  <si>
    <t xml:space="preserve"> SI per jaar</t>
  </si>
  <si>
    <t>Toename stortingen</t>
  </si>
  <si>
    <t>SI per jaar</t>
  </si>
  <si>
    <t>SI per maand</t>
  </si>
  <si>
    <t>Contante Waarden Cashflows</t>
  </si>
  <si>
    <t>Investering nu</t>
  </si>
  <si>
    <t>Investering over 10 jaar</t>
  </si>
  <si>
    <t>Interest</t>
  </si>
  <si>
    <t>Totaal contante waarde Cashflows</t>
  </si>
  <si>
    <t>Contante waarde investering</t>
  </si>
  <si>
    <t>Netto contante waarde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</si>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</sst>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78" formatCode="0.0%"/>
    <numFmt numFmtId="181" formatCode="0.00000%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vertAlign val="superscript"/>
      <sz val="11"/>
      <color theme="1"/>
      <name val="Calibri"/>
      <scheme val="minor"/>
    </font>
    <font>
      <b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01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14" fontId="5" fillId="0" borderId="0" xfId="0" applyNumberFormat="1" applyFont="1"/>
    <xf numFmtId="44" fontId="5" fillId="0" borderId="0" xfId="0" applyNumberFormat="1" applyFont="1"/>
    <xf numFmtId="0" fontId="6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14" fontId="5" fillId="0" borderId="8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2" borderId="0" xfId="0" applyFont="1" applyFill="1"/>
    <xf numFmtId="0" fontId="5" fillId="3" borderId="0" xfId="0" applyFont="1" applyFill="1"/>
    <xf numFmtId="0" fontId="11" fillId="3" borderId="0" xfId="0" applyFont="1" applyFill="1"/>
    <xf numFmtId="44" fontId="5" fillId="0" borderId="0" xfId="1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0" xfId="0" quotePrefix="1" applyFont="1"/>
    <xf numFmtId="0" fontId="2" fillId="0" borderId="5" xfId="0" applyFont="1" applyBorder="1"/>
    <xf numFmtId="14" fontId="5" fillId="3" borderId="0" xfId="0" applyNumberFormat="1" applyFont="1" applyFill="1"/>
    <xf numFmtId="10" fontId="5" fillId="3" borderId="0" xfId="0" applyNumberFormat="1" applyFont="1" applyFill="1"/>
    <xf numFmtId="178" fontId="5" fillId="3" borderId="0" xfId="100" applyNumberFormat="1" applyFont="1" applyFill="1"/>
    <xf numFmtId="181" fontId="5" fillId="3" borderId="0" xfId="100" applyNumberFormat="1" applyFont="1" applyFill="1"/>
    <xf numFmtId="44" fontId="5" fillId="2" borderId="0" xfId="1" applyFont="1" applyFill="1"/>
    <xf numFmtId="44" fontId="5" fillId="0" borderId="0" xfId="1" applyFont="1"/>
    <xf numFmtId="0" fontId="1" fillId="3" borderId="0" xfId="0" applyFont="1" applyFill="1"/>
    <xf numFmtId="14" fontId="5" fillId="3" borderId="8" xfId="1" applyNumberFormat="1" applyFont="1" applyFill="1" applyBorder="1"/>
    <xf numFmtId="44" fontId="5" fillId="3" borderId="0" xfId="1" applyFont="1" applyFill="1"/>
    <xf numFmtId="0" fontId="1" fillId="0" borderId="0" xfId="0" applyFont="1"/>
    <xf numFmtId="44" fontId="1" fillId="0" borderId="0" xfId="0" applyNumberFormat="1" applyFont="1"/>
    <xf numFmtId="0" fontId="5" fillId="0" borderId="0" xfId="0" applyFont="1" applyBorder="1"/>
    <xf numFmtId="9" fontId="5" fillId="3" borderId="0" xfId="0" applyNumberFormat="1" applyFont="1" applyFill="1"/>
    <xf numFmtId="181" fontId="5" fillId="3" borderId="0" xfId="0" applyNumberFormat="1" applyFont="1" applyFill="1"/>
  </cellXfs>
  <cellStyles count="10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Normal" xfId="0" builtinId="0"/>
    <cellStyle name="Percent" xfId="10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="125" zoomScaleNormal="125" zoomScalePageLayoutView="125" workbookViewId="0">
      <selection activeCell="D12" sqref="D12"/>
    </sheetView>
  </sheetViews>
  <sheetFormatPr defaultColWidth="8.7109375" defaultRowHeight="15" x14ac:dyDescent="0.25"/>
  <cols>
    <col min="1" max="1" width="18.7109375" style="1" customWidth="1"/>
    <col min="2" max="5" width="14.140625" style="1" customWidth="1"/>
    <col min="6" max="16384" width="8.7109375" style="1"/>
  </cols>
  <sheetData>
    <row r="1" spans="1:4" x14ac:dyDescent="0.25">
      <c r="A1" s="4" t="s">
        <v>12</v>
      </c>
      <c r="B1" s="5"/>
      <c r="C1" s="5"/>
      <c r="D1" s="6"/>
    </row>
    <row r="2" spans="1:4" x14ac:dyDescent="0.25">
      <c r="A2" s="7" t="s">
        <v>0</v>
      </c>
      <c r="B2" s="27">
        <v>100</v>
      </c>
      <c r="D2" s="8"/>
    </row>
    <row r="3" spans="1:4" x14ac:dyDescent="0.25">
      <c r="A3" s="19" t="s">
        <v>23</v>
      </c>
      <c r="B3" s="27">
        <v>5</v>
      </c>
      <c r="D3" s="8"/>
    </row>
    <row r="4" spans="1:4" x14ac:dyDescent="0.25">
      <c r="A4" s="7" t="s">
        <v>3</v>
      </c>
      <c r="B4" s="24">
        <v>4.2500000000000003E-2</v>
      </c>
      <c r="C4" s="17" t="s">
        <v>24</v>
      </c>
      <c r="D4" s="8"/>
    </row>
    <row r="5" spans="1:4" x14ac:dyDescent="0.25">
      <c r="A5" s="7" t="s">
        <v>3</v>
      </c>
      <c r="B5" s="26">
        <f>((1+B4)^(1/12)-1)</f>
        <v>3.474495003497502E-3</v>
      </c>
      <c r="C5" s="17" t="s">
        <v>25</v>
      </c>
      <c r="D5" s="8"/>
    </row>
    <row r="6" spans="1:4" ht="17.25" x14ac:dyDescent="0.25">
      <c r="A6" s="7" t="s">
        <v>17</v>
      </c>
      <c r="B6" s="23">
        <v>43831</v>
      </c>
      <c r="D6" s="8"/>
    </row>
    <row r="7" spans="1:4" x14ac:dyDescent="0.25">
      <c r="A7" s="7" t="s">
        <v>15</v>
      </c>
      <c r="B7" s="23">
        <v>45658</v>
      </c>
      <c r="D7" s="8"/>
    </row>
    <row r="8" spans="1:4" ht="15.75" thickBot="1" x14ac:dyDescent="0.3">
      <c r="A8" s="9"/>
      <c r="B8" s="12"/>
      <c r="C8" s="10"/>
      <c r="D8" s="11"/>
    </row>
    <row r="9" spans="1:4" x14ac:dyDescent="0.25">
      <c r="B9" s="2"/>
    </row>
    <row r="11" spans="1:4" ht="45" x14ac:dyDescent="0.25">
      <c r="A11" s="13" t="s">
        <v>2</v>
      </c>
      <c r="B11" s="13" t="s">
        <v>0</v>
      </c>
      <c r="C11" s="14" t="s">
        <v>11</v>
      </c>
      <c r="D11" s="14" t="s">
        <v>19</v>
      </c>
    </row>
    <row r="12" spans="1:4" x14ac:dyDescent="0.25">
      <c r="A12" s="2">
        <v>43831</v>
      </c>
      <c r="B12" s="28">
        <f>B2</f>
        <v>100</v>
      </c>
      <c r="C12" s="1">
        <v>59</v>
      </c>
      <c r="D12" s="28">
        <f>B12*(1+$B$5)^12</f>
        <v>104.2499999999998</v>
      </c>
    </row>
    <row r="13" spans="1:4" x14ac:dyDescent="0.25">
      <c r="A13" s="2">
        <f>EDATE(A12,1)</f>
        <v>43862</v>
      </c>
      <c r="B13" s="3">
        <f>B12+$B$3</f>
        <v>105</v>
      </c>
      <c r="C13" s="1">
        <v>58</v>
      </c>
      <c r="D13" s="28">
        <f>B13*(1+$B$5)^C13</f>
        <v>128.39761005833745</v>
      </c>
    </row>
    <row r="14" spans="1:4" x14ac:dyDescent="0.25">
      <c r="A14" s="2">
        <f t="shared" ref="A14:A71" si="0">EDATE(A13,1)</f>
        <v>43891</v>
      </c>
      <c r="B14" s="3">
        <f t="shared" ref="B14:B71" si="1">B13+$B$3</f>
        <v>110</v>
      </c>
      <c r="C14" s="1">
        <v>57</v>
      </c>
      <c r="D14" s="28">
        <f t="shared" ref="D14:D71" si="2">B14*(1+$B$5)^C14</f>
        <v>134.04603967080251</v>
      </c>
    </row>
    <row r="15" spans="1:4" x14ac:dyDescent="0.25">
      <c r="A15" s="2">
        <f t="shared" si="0"/>
        <v>43922</v>
      </c>
      <c r="B15" s="3">
        <f t="shared" si="1"/>
        <v>115</v>
      </c>
      <c r="C15" s="1">
        <v>56</v>
      </c>
      <c r="D15" s="28">
        <f t="shared" si="2"/>
        <v>139.65381499161307</v>
      </c>
    </row>
    <row r="16" spans="1:4" x14ac:dyDescent="0.25">
      <c r="A16" s="2">
        <f t="shared" si="0"/>
        <v>43952</v>
      </c>
      <c r="B16" s="3">
        <f t="shared" si="1"/>
        <v>120</v>
      </c>
      <c r="C16" s="1">
        <v>55</v>
      </c>
      <c r="D16" s="28">
        <f t="shared" si="2"/>
        <v>145.22114983175584</v>
      </c>
    </row>
    <row r="17" spans="1:4" x14ac:dyDescent="0.25">
      <c r="A17" s="2">
        <f t="shared" si="0"/>
        <v>43983</v>
      </c>
      <c r="B17" s="3">
        <f t="shared" si="1"/>
        <v>125</v>
      </c>
      <c r="C17" s="1">
        <v>54</v>
      </c>
      <c r="D17" s="28">
        <f t="shared" si="2"/>
        <v>150.74825700898199</v>
      </c>
    </row>
    <row r="18" spans="1:4" x14ac:dyDescent="0.25">
      <c r="A18" s="2">
        <f t="shared" si="0"/>
        <v>44013</v>
      </c>
      <c r="B18" s="3">
        <f t="shared" si="1"/>
        <v>130</v>
      </c>
      <c r="C18" s="1">
        <v>53</v>
      </c>
      <c r="D18" s="28">
        <f t="shared" si="2"/>
        <v>156.23534835212214</v>
      </c>
    </row>
    <row r="19" spans="1:4" x14ac:dyDescent="0.25">
      <c r="A19" s="2">
        <f t="shared" si="0"/>
        <v>44044</v>
      </c>
      <c r="B19" s="3">
        <f t="shared" si="1"/>
        <v>135</v>
      </c>
      <c r="C19" s="1">
        <v>52</v>
      </c>
      <c r="D19" s="28">
        <f t="shared" si="2"/>
        <v>161.68263470538298</v>
      </c>
    </row>
    <row r="20" spans="1:4" x14ac:dyDescent="0.25">
      <c r="A20" s="2">
        <f t="shared" si="0"/>
        <v>44075</v>
      </c>
      <c r="B20" s="3">
        <f t="shared" si="1"/>
        <v>140</v>
      </c>
      <c r="C20" s="1">
        <v>51</v>
      </c>
      <c r="D20" s="28">
        <f t="shared" si="2"/>
        <v>167.09032593262634</v>
      </c>
    </row>
    <row r="21" spans="1:4" x14ac:dyDescent="0.25">
      <c r="A21" s="2">
        <f t="shared" si="0"/>
        <v>44105</v>
      </c>
      <c r="B21" s="3">
        <f t="shared" si="1"/>
        <v>145</v>
      </c>
      <c r="C21" s="1">
        <v>50</v>
      </c>
      <c r="D21" s="28">
        <f t="shared" si="2"/>
        <v>172.45863092163003</v>
      </c>
    </row>
    <row r="22" spans="1:4" x14ac:dyDescent="0.25">
      <c r="A22" s="2">
        <f t="shared" si="0"/>
        <v>44136</v>
      </c>
      <c r="B22" s="3">
        <f t="shared" si="1"/>
        <v>150</v>
      </c>
      <c r="C22" s="1">
        <v>49</v>
      </c>
      <c r="D22" s="28">
        <f t="shared" si="2"/>
        <v>177.78775758833154</v>
      </c>
    </row>
    <row r="23" spans="1:4" x14ac:dyDescent="0.25">
      <c r="A23" s="2">
        <f t="shared" si="0"/>
        <v>44166</v>
      </c>
      <c r="B23" s="3">
        <f t="shared" si="1"/>
        <v>155</v>
      </c>
      <c r="C23" s="1">
        <v>48</v>
      </c>
      <c r="D23" s="28">
        <f t="shared" si="2"/>
        <v>183.07791288105332</v>
      </c>
    </row>
    <row r="24" spans="1:4" x14ac:dyDescent="0.25">
      <c r="A24" s="2">
        <f t="shared" si="0"/>
        <v>44197</v>
      </c>
      <c r="B24" s="3">
        <f t="shared" si="1"/>
        <v>160</v>
      </c>
      <c r="C24" s="1">
        <v>47</v>
      </c>
      <c r="D24" s="28">
        <f t="shared" si="2"/>
        <v>188.32930278471093</v>
      </c>
    </row>
    <row r="25" spans="1:4" x14ac:dyDescent="0.25">
      <c r="A25" s="2">
        <f t="shared" si="0"/>
        <v>44228</v>
      </c>
      <c r="B25" s="3">
        <f t="shared" si="1"/>
        <v>165</v>
      </c>
      <c r="C25" s="1">
        <v>46</v>
      </c>
      <c r="D25" s="28">
        <f t="shared" si="2"/>
        <v>193.54213232500368</v>
      </c>
    </row>
    <row r="26" spans="1:4" x14ac:dyDescent="0.25">
      <c r="A26" s="2">
        <f t="shared" si="0"/>
        <v>44256</v>
      </c>
      <c r="B26" s="3">
        <f t="shared" si="1"/>
        <v>170</v>
      </c>
      <c r="C26" s="1">
        <v>45</v>
      </c>
      <c r="D26" s="28">
        <f t="shared" si="2"/>
        <v>198.71660557258747</v>
      </c>
    </row>
    <row r="27" spans="1:4" x14ac:dyDescent="0.25">
      <c r="A27" s="2">
        <f t="shared" si="0"/>
        <v>44287</v>
      </c>
      <c r="B27" s="3">
        <f t="shared" si="1"/>
        <v>175</v>
      </c>
      <c r="C27" s="1">
        <v>44</v>
      </c>
      <c r="D27" s="28">
        <f t="shared" si="2"/>
        <v>203.85292564723039</v>
      </c>
    </row>
    <row r="28" spans="1:4" x14ac:dyDescent="0.25">
      <c r="A28" s="2">
        <f t="shared" si="0"/>
        <v>44317</v>
      </c>
      <c r="B28" s="3">
        <f t="shared" si="1"/>
        <v>180</v>
      </c>
      <c r="C28" s="1">
        <v>43</v>
      </c>
      <c r="D28" s="28">
        <f t="shared" si="2"/>
        <v>208.95129472195123</v>
      </c>
    </row>
    <row r="29" spans="1:4" x14ac:dyDescent="0.25">
      <c r="A29" s="2">
        <f t="shared" si="0"/>
        <v>44348</v>
      </c>
      <c r="B29" s="3">
        <f t="shared" si="1"/>
        <v>185</v>
      </c>
      <c r="C29" s="1">
        <v>42</v>
      </c>
      <c r="D29" s="28">
        <f t="shared" si="2"/>
        <v>214.01191402714034</v>
      </c>
    </row>
    <row r="30" spans="1:4" x14ac:dyDescent="0.25">
      <c r="A30" s="2">
        <f t="shared" si="0"/>
        <v>44378</v>
      </c>
      <c r="B30" s="3">
        <f t="shared" si="1"/>
        <v>190</v>
      </c>
      <c r="C30" s="1">
        <v>41</v>
      </c>
      <c r="D30" s="28">
        <f t="shared" si="2"/>
        <v>219.03498385466347</v>
      </c>
    </row>
    <row r="31" spans="1:4" x14ac:dyDescent="0.25">
      <c r="A31" s="2">
        <f t="shared" si="0"/>
        <v>44409</v>
      </c>
      <c r="B31" s="3">
        <f t="shared" si="1"/>
        <v>195</v>
      </c>
      <c r="C31" s="1">
        <v>40</v>
      </c>
      <c r="D31" s="28">
        <f t="shared" si="2"/>
        <v>224.02070356194861</v>
      </c>
    </row>
    <row r="32" spans="1:4" x14ac:dyDescent="0.25">
      <c r="A32" s="2">
        <f t="shared" si="0"/>
        <v>44440</v>
      </c>
      <c r="B32" s="3">
        <f t="shared" si="1"/>
        <v>200</v>
      </c>
      <c r="C32" s="1">
        <v>39</v>
      </c>
      <c r="D32" s="28">
        <f t="shared" si="2"/>
        <v>228.96927157605566</v>
      </c>
    </row>
    <row r="33" spans="1:4" x14ac:dyDescent="0.25">
      <c r="A33" s="2">
        <f t="shared" si="0"/>
        <v>44470</v>
      </c>
      <c r="B33" s="3">
        <f t="shared" si="1"/>
        <v>205</v>
      </c>
      <c r="C33" s="1">
        <v>38</v>
      </c>
      <c r="D33" s="28">
        <f t="shared" si="2"/>
        <v>233.88088539772914</v>
      </c>
    </row>
    <row r="34" spans="1:4" x14ac:dyDescent="0.25">
      <c r="A34" s="2">
        <f t="shared" si="0"/>
        <v>44501</v>
      </c>
      <c r="B34" s="3">
        <f t="shared" si="1"/>
        <v>210</v>
      </c>
      <c r="C34" s="1">
        <v>37</v>
      </c>
      <c r="D34" s="28">
        <f t="shared" si="2"/>
        <v>238.75574160543371</v>
      </c>
    </row>
    <row r="35" spans="1:4" x14ac:dyDescent="0.25">
      <c r="A35" s="2">
        <f t="shared" si="0"/>
        <v>44531</v>
      </c>
      <c r="B35" s="3">
        <f t="shared" si="1"/>
        <v>215</v>
      </c>
      <c r="C35" s="1">
        <v>36</v>
      </c>
      <c r="D35" s="28">
        <f t="shared" si="2"/>
        <v>243.59403585937361</v>
      </c>
    </row>
    <row r="36" spans="1:4" x14ac:dyDescent="0.25">
      <c r="A36" s="2">
        <f t="shared" si="0"/>
        <v>44562</v>
      </c>
      <c r="B36" s="3">
        <f t="shared" si="1"/>
        <v>220</v>
      </c>
      <c r="C36" s="1">
        <v>35</v>
      </c>
      <c r="D36" s="28">
        <f t="shared" si="2"/>
        <v>248.39596290549449</v>
      </c>
    </row>
    <row r="37" spans="1:4" x14ac:dyDescent="0.25">
      <c r="A37" s="2">
        <f t="shared" si="0"/>
        <v>44593</v>
      </c>
      <c r="B37" s="3">
        <f t="shared" si="1"/>
        <v>225</v>
      </c>
      <c r="C37" s="1">
        <v>34</v>
      </c>
      <c r="D37" s="28">
        <f t="shared" si="2"/>
        <v>253.16171657946899</v>
      </c>
    </row>
    <row r="38" spans="1:4" x14ac:dyDescent="0.25">
      <c r="A38" s="2">
        <f t="shared" si="0"/>
        <v>44621</v>
      </c>
      <c r="B38" s="3">
        <f t="shared" si="1"/>
        <v>230</v>
      </c>
      <c r="C38" s="1">
        <v>33</v>
      </c>
      <c r="D38" s="28">
        <f t="shared" si="2"/>
        <v>257.89148981066558</v>
      </c>
    </row>
    <row r="39" spans="1:4" x14ac:dyDescent="0.25">
      <c r="A39" s="2">
        <f t="shared" si="0"/>
        <v>44652</v>
      </c>
      <c r="B39" s="3">
        <f t="shared" si="1"/>
        <v>235</v>
      </c>
      <c r="C39" s="1">
        <v>32</v>
      </c>
      <c r="D39" s="28">
        <f t="shared" si="2"/>
        <v>262.58547462610062</v>
      </c>
    </row>
    <row r="40" spans="1:4" x14ac:dyDescent="0.25">
      <c r="A40" s="2">
        <f t="shared" si="0"/>
        <v>44682</v>
      </c>
      <c r="B40" s="3">
        <f t="shared" si="1"/>
        <v>240</v>
      </c>
      <c r="C40" s="1">
        <v>31</v>
      </c>
      <c r="D40" s="28">
        <f t="shared" si="2"/>
        <v>267.24386215437454</v>
      </c>
    </row>
    <row r="41" spans="1:4" x14ac:dyDescent="0.25">
      <c r="A41" s="2">
        <f t="shared" si="0"/>
        <v>44713</v>
      </c>
      <c r="B41" s="3">
        <f t="shared" si="1"/>
        <v>245</v>
      </c>
      <c r="C41" s="1">
        <v>30</v>
      </c>
      <c r="D41" s="28">
        <f t="shared" si="2"/>
        <v>271.86684262959091</v>
      </c>
    </row>
    <row r="42" spans="1:4" x14ac:dyDescent="0.25">
      <c r="A42" s="2">
        <f t="shared" si="0"/>
        <v>44743</v>
      </c>
      <c r="B42" s="3">
        <f t="shared" si="1"/>
        <v>250</v>
      </c>
      <c r="C42" s="1">
        <v>29</v>
      </c>
      <c r="D42" s="28">
        <f t="shared" si="2"/>
        <v>276.45460539525925</v>
      </c>
    </row>
    <row r="43" spans="1:4" x14ac:dyDescent="0.25">
      <c r="A43" s="2">
        <f t="shared" si="0"/>
        <v>44774</v>
      </c>
      <c r="B43" s="3">
        <f t="shared" si="1"/>
        <v>255</v>
      </c>
      <c r="C43" s="1">
        <v>28</v>
      </c>
      <c r="D43" s="28">
        <f t="shared" si="2"/>
        <v>281.00733890818179</v>
      </c>
    </row>
    <row r="44" spans="1:4" x14ac:dyDescent="0.25">
      <c r="A44" s="2">
        <f t="shared" si="0"/>
        <v>44805</v>
      </c>
      <c r="B44" s="3">
        <f t="shared" si="1"/>
        <v>260</v>
      </c>
      <c r="C44" s="1">
        <v>27</v>
      </c>
      <c r="D44" s="28">
        <f t="shared" si="2"/>
        <v>285.52523074232414</v>
      </c>
    </row>
    <row r="45" spans="1:4" x14ac:dyDescent="0.25">
      <c r="A45" s="2">
        <f t="shared" si="0"/>
        <v>44835</v>
      </c>
      <c r="B45" s="3">
        <f t="shared" si="1"/>
        <v>265</v>
      </c>
      <c r="C45" s="1">
        <v>26</v>
      </c>
      <c r="D45" s="28">
        <f t="shared" si="2"/>
        <v>290.00846759266926</v>
      </c>
    </row>
    <row r="46" spans="1:4" x14ac:dyDescent="0.25">
      <c r="A46" s="2">
        <f t="shared" si="0"/>
        <v>44866</v>
      </c>
      <c r="B46" s="3">
        <f t="shared" si="1"/>
        <v>270</v>
      </c>
      <c r="C46" s="1">
        <v>25</v>
      </c>
      <c r="D46" s="28">
        <f t="shared" si="2"/>
        <v>294.45723527905551</v>
      </c>
    </row>
    <row r="47" spans="1:4" x14ac:dyDescent="0.25">
      <c r="A47" s="2">
        <f t="shared" si="0"/>
        <v>44896</v>
      </c>
      <c r="B47" s="3">
        <f t="shared" si="1"/>
        <v>275</v>
      </c>
      <c r="C47" s="1">
        <v>24</v>
      </c>
      <c r="D47" s="28">
        <f t="shared" si="2"/>
        <v>298.87171874999888</v>
      </c>
    </row>
    <row r="48" spans="1:4" x14ac:dyDescent="0.25">
      <c r="A48" s="2">
        <f t="shared" si="0"/>
        <v>44927</v>
      </c>
      <c r="B48" s="3">
        <f t="shared" si="1"/>
        <v>280</v>
      </c>
      <c r="C48" s="1">
        <v>23</v>
      </c>
      <c r="D48" s="28">
        <f t="shared" si="2"/>
        <v>303.25210208649924</v>
      </c>
    </row>
    <row r="49" spans="1:4" x14ac:dyDescent="0.25">
      <c r="A49" s="2">
        <f t="shared" si="0"/>
        <v>44958</v>
      </c>
      <c r="B49" s="3">
        <f t="shared" si="1"/>
        <v>285</v>
      </c>
      <c r="C49" s="1">
        <v>22</v>
      </c>
      <c r="D49" s="28">
        <f t="shared" si="2"/>
        <v>307.59856850583026</v>
      </c>
    </row>
    <row r="50" spans="1:4" x14ac:dyDescent="0.25">
      <c r="A50" s="2">
        <f t="shared" si="0"/>
        <v>44986</v>
      </c>
      <c r="B50" s="3">
        <f t="shared" si="1"/>
        <v>290</v>
      </c>
      <c r="C50" s="1">
        <v>21</v>
      </c>
      <c r="D50" s="28">
        <f t="shared" si="2"/>
        <v>311.91130036531393</v>
      </c>
    </row>
    <row r="51" spans="1:4" x14ac:dyDescent="0.25">
      <c r="A51" s="2">
        <f t="shared" si="0"/>
        <v>45017</v>
      </c>
      <c r="B51" s="3">
        <f t="shared" si="1"/>
        <v>295</v>
      </c>
      <c r="C51" s="1">
        <v>20</v>
      </c>
      <c r="D51" s="28">
        <f t="shared" si="2"/>
        <v>316.19047916607917</v>
      </c>
    </row>
    <row r="52" spans="1:4" x14ac:dyDescent="0.25">
      <c r="A52" s="2">
        <f t="shared" si="0"/>
        <v>45047</v>
      </c>
      <c r="B52" s="3">
        <f t="shared" si="1"/>
        <v>300</v>
      </c>
      <c r="C52" s="1">
        <v>19</v>
      </c>
      <c r="D52" s="28">
        <f t="shared" si="2"/>
        <v>320.43628555680465</v>
      </c>
    </row>
    <row r="53" spans="1:4" x14ac:dyDescent="0.25">
      <c r="A53" s="2">
        <f t="shared" si="0"/>
        <v>45078</v>
      </c>
      <c r="B53" s="3">
        <f t="shared" si="1"/>
        <v>305</v>
      </c>
      <c r="C53" s="1">
        <v>18</v>
      </c>
      <c r="D53" s="28">
        <f t="shared" si="2"/>
        <v>324.64889933744581</v>
      </c>
    </row>
    <row r="54" spans="1:4" x14ac:dyDescent="0.25">
      <c r="A54" s="2">
        <f t="shared" si="0"/>
        <v>45108</v>
      </c>
      <c r="B54" s="3">
        <f t="shared" si="1"/>
        <v>310</v>
      </c>
      <c r="C54" s="1">
        <v>17</v>
      </c>
      <c r="D54" s="28">
        <f t="shared" si="2"/>
        <v>328.82849946294681</v>
      </c>
    </row>
    <row r="55" spans="1:4" x14ac:dyDescent="0.25">
      <c r="A55" s="2">
        <f t="shared" si="0"/>
        <v>45139</v>
      </c>
      <c r="B55" s="3">
        <f t="shared" si="1"/>
        <v>315</v>
      </c>
      <c r="C55" s="1">
        <v>16</v>
      </c>
      <c r="D55" s="28">
        <f t="shared" si="2"/>
        <v>332.97526404693627</v>
      </c>
    </row>
    <row r="56" spans="1:4" x14ac:dyDescent="0.25">
      <c r="A56" s="2">
        <f t="shared" si="0"/>
        <v>45170</v>
      </c>
      <c r="B56" s="3">
        <f t="shared" si="1"/>
        <v>320</v>
      </c>
      <c r="C56" s="1">
        <v>15</v>
      </c>
      <c r="D56" s="28">
        <f t="shared" si="2"/>
        <v>337.08937036540823</v>
      </c>
    </row>
    <row r="57" spans="1:4" x14ac:dyDescent="0.25">
      <c r="A57" s="2">
        <f t="shared" si="0"/>
        <v>45200</v>
      </c>
      <c r="B57" s="3">
        <f t="shared" si="1"/>
        <v>325</v>
      </c>
      <c r="C57" s="1">
        <v>14</v>
      </c>
      <c r="D57" s="28">
        <f t="shared" si="2"/>
        <v>341.17099486038711</v>
      </c>
    </row>
    <row r="58" spans="1:4" x14ac:dyDescent="0.25">
      <c r="A58" s="2">
        <f t="shared" si="0"/>
        <v>45231</v>
      </c>
      <c r="B58" s="3">
        <f t="shared" si="1"/>
        <v>330</v>
      </c>
      <c r="C58" s="1">
        <v>13</v>
      </c>
      <c r="D58" s="28">
        <f t="shared" si="2"/>
        <v>345.22031314357758</v>
      </c>
    </row>
    <row r="59" spans="1:4" x14ac:dyDescent="0.25">
      <c r="A59" s="2">
        <f t="shared" si="0"/>
        <v>45261</v>
      </c>
      <c r="B59" s="3">
        <f t="shared" si="1"/>
        <v>335</v>
      </c>
      <c r="C59" s="1">
        <v>12</v>
      </c>
      <c r="D59" s="28">
        <f t="shared" si="2"/>
        <v>349.23749999999933</v>
      </c>
    </row>
    <row r="60" spans="1:4" x14ac:dyDescent="0.25">
      <c r="A60" s="2">
        <f t="shared" si="0"/>
        <v>45292</v>
      </c>
      <c r="B60" s="3">
        <f t="shared" si="1"/>
        <v>340</v>
      </c>
      <c r="C60" s="1">
        <v>11</v>
      </c>
      <c r="D60" s="28">
        <f t="shared" si="2"/>
        <v>353.22272939160644</v>
      </c>
    </row>
    <row r="61" spans="1:4" x14ac:dyDescent="0.25">
      <c r="A61" s="2">
        <f t="shared" si="0"/>
        <v>45323</v>
      </c>
      <c r="B61" s="3">
        <f t="shared" si="1"/>
        <v>345</v>
      </c>
      <c r="C61" s="1">
        <v>10</v>
      </c>
      <c r="D61" s="28">
        <f t="shared" si="2"/>
        <v>357.1761744608915</v>
      </c>
    </row>
    <row r="62" spans="1:4" x14ac:dyDescent="0.25">
      <c r="A62" s="2">
        <f t="shared" si="0"/>
        <v>45352</v>
      </c>
      <c r="B62" s="3">
        <f t="shared" si="1"/>
        <v>350</v>
      </c>
      <c r="C62" s="1">
        <v>9</v>
      </c>
      <c r="D62" s="28">
        <f t="shared" si="2"/>
        <v>361.09800753447479</v>
      </c>
    </row>
    <row r="63" spans="1:4" x14ac:dyDescent="0.25">
      <c r="A63" s="2">
        <f t="shared" si="0"/>
        <v>45383</v>
      </c>
      <c r="B63" s="3">
        <f t="shared" si="1"/>
        <v>355</v>
      </c>
      <c r="C63" s="1">
        <v>8</v>
      </c>
      <c r="D63" s="28">
        <f t="shared" si="2"/>
        <v>364.9884001266783</v>
      </c>
    </row>
    <row r="64" spans="1:4" x14ac:dyDescent="0.25">
      <c r="A64" s="2">
        <f t="shared" si="0"/>
        <v>45413</v>
      </c>
      <c r="B64" s="3">
        <f t="shared" si="1"/>
        <v>360</v>
      </c>
      <c r="C64" s="1">
        <v>7</v>
      </c>
      <c r="D64" s="28">
        <f t="shared" si="2"/>
        <v>368.84752294308515</v>
      </c>
    </row>
    <row r="65" spans="1:4" x14ac:dyDescent="0.25">
      <c r="A65" s="2">
        <f t="shared" si="0"/>
        <v>45444</v>
      </c>
      <c r="B65" s="3">
        <f t="shared" si="1"/>
        <v>365</v>
      </c>
      <c r="C65" s="1">
        <v>6</v>
      </c>
      <c r="D65" s="28">
        <f t="shared" si="2"/>
        <v>372.67554588408365</v>
      </c>
    </row>
    <row r="66" spans="1:4" x14ac:dyDescent="0.25">
      <c r="A66" s="2">
        <f t="shared" si="0"/>
        <v>45474</v>
      </c>
      <c r="B66" s="3">
        <f t="shared" si="1"/>
        <v>370</v>
      </c>
      <c r="C66" s="1">
        <v>5</v>
      </c>
      <c r="D66" s="28">
        <f t="shared" si="2"/>
        <v>376.4726380483965</v>
      </c>
    </row>
    <row r="67" spans="1:4" x14ac:dyDescent="0.25">
      <c r="A67" s="2">
        <f t="shared" si="0"/>
        <v>45505</v>
      </c>
      <c r="B67" s="3">
        <f t="shared" si="1"/>
        <v>375</v>
      </c>
      <c r="C67" s="1">
        <v>4</v>
      </c>
      <c r="D67" s="28">
        <f t="shared" si="2"/>
        <v>380.23896773659578</v>
      </c>
    </row>
    <row r="68" spans="1:4" x14ac:dyDescent="0.25">
      <c r="A68" s="2">
        <f t="shared" si="0"/>
        <v>45536</v>
      </c>
      <c r="B68" s="3">
        <f t="shared" si="1"/>
        <v>380</v>
      </c>
      <c r="C68" s="1">
        <v>3</v>
      </c>
      <c r="D68" s="28">
        <f t="shared" si="2"/>
        <v>383.97470245460244</v>
      </c>
    </row>
    <row r="69" spans="1:4" x14ac:dyDescent="0.25">
      <c r="A69" s="2">
        <f t="shared" si="0"/>
        <v>45566</v>
      </c>
      <c r="B69" s="3">
        <f t="shared" si="1"/>
        <v>385</v>
      </c>
      <c r="C69" s="1">
        <v>2</v>
      </c>
      <c r="D69" s="28">
        <f t="shared" si="2"/>
        <v>387.68000891717185</v>
      </c>
    </row>
    <row r="70" spans="1:4" x14ac:dyDescent="0.25">
      <c r="A70" s="2">
        <f t="shared" si="0"/>
        <v>45597</v>
      </c>
      <c r="B70" s="3">
        <f t="shared" si="1"/>
        <v>390</v>
      </c>
      <c r="C70" s="1">
        <v>1</v>
      </c>
      <c r="D70" s="28">
        <f t="shared" si="2"/>
        <v>391.35505305136405</v>
      </c>
    </row>
    <row r="71" spans="1:4" x14ac:dyDescent="0.25">
      <c r="A71" s="2">
        <f t="shared" si="0"/>
        <v>45627</v>
      </c>
      <c r="B71" s="3">
        <f t="shared" si="1"/>
        <v>395</v>
      </c>
      <c r="C71" s="1">
        <v>0</v>
      </c>
      <c r="D71" s="28">
        <f t="shared" si="2"/>
        <v>395</v>
      </c>
    </row>
    <row r="72" spans="1:4" x14ac:dyDescent="0.25">
      <c r="D72" s="3">
        <f>SUM(D12:D71)</f>
        <v>16115.068551695829</v>
      </c>
    </row>
  </sheetData>
  <phoneticPr fontId="9" type="noConversion"/>
  <pageMargins left="0.70000000000000007" right="0.70000000000000007" top="0.75000000000000011" bottom="0.75000000000000011" header="0.30000000000000004" footer="0.30000000000000004"/>
  <pageSetup paperSize="9" orientation="portrait" horizontalDpi="4294967292" verticalDpi="4294967292" r:id="rId1"/>
  <headerFooter>
    <oddHeader>&amp;A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zoomScale="125" zoomScaleNormal="125" zoomScalePageLayoutView="125" workbookViewId="0">
      <selection activeCell="B4" sqref="B4"/>
    </sheetView>
  </sheetViews>
  <sheetFormatPr defaultColWidth="8.7109375" defaultRowHeight="15" x14ac:dyDescent="0.25"/>
  <cols>
    <col min="1" max="1" width="20.140625" style="1" bestFit="1" customWidth="1"/>
    <col min="2" max="2" width="47.5703125" style="1" customWidth="1"/>
    <col min="3" max="4" width="14.140625" style="1" hidden="1" customWidth="1"/>
    <col min="5" max="7" width="14.140625" style="1" customWidth="1"/>
    <col min="8" max="8" width="8.7109375" style="1"/>
    <col min="9" max="9" width="12.7109375" style="1" bestFit="1" customWidth="1"/>
    <col min="10" max="16384" width="8.7109375" style="1"/>
  </cols>
  <sheetData>
    <row r="1" spans="1:9" x14ac:dyDescent="0.25">
      <c r="A1" s="4" t="s">
        <v>12</v>
      </c>
      <c r="B1" s="5"/>
      <c r="C1" s="5"/>
      <c r="D1" s="6"/>
      <c r="E1" s="34"/>
      <c r="F1" s="34"/>
    </row>
    <row r="2" spans="1:9" x14ac:dyDescent="0.25">
      <c r="A2" s="7" t="s">
        <v>18</v>
      </c>
      <c r="B2" s="27">
        <v>250000</v>
      </c>
      <c r="C2" s="3"/>
      <c r="D2" s="8"/>
      <c r="E2" s="34"/>
      <c r="F2" s="34"/>
    </row>
    <row r="3" spans="1:9" x14ac:dyDescent="0.25">
      <c r="A3" s="7" t="s">
        <v>3</v>
      </c>
      <c r="B3" s="25">
        <v>4.2000000000000003E-2</v>
      </c>
      <c r="C3" s="17" t="s">
        <v>22</v>
      </c>
      <c r="D3" s="8"/>
      <c r="E3" s="34"/>
      <c r="F3" s="34"/>
    </row>
    <row r="4" spans="1:9" x14ac:dyDescent="0.25">
      <c r="A4" s="7" t="s">
        <v>10</v>
      </c>
      <c r="B4" s="31">
        <f>PMT(B3,B6,-B2)</f>
        <v>22800.85802191875</v>
      </c>
      <c r="D4" s="8"/>
      <c r="E4" s="34"/>
      <c r="F4" s="34"/>
      <c r="I4" s="33"/>
    </row>
    <row r="5" spans="1:9" x14ac:dyDescent="0.25">
      <c r="A5" s="7" t="s">
        <v>14</v>
      </c>
      <c r="B5" s="23">
        <v>45292</v>
      </c>
      <c r="D5" s="8"/>
      <c r="E5" s="34"/>
      <c r="F5" s="34"/>
    </row>
    <row r="6" spans="1:9" x14ac:dyDescent="0.25">
      <c r="A6" s="7" t="s">
        <v>9</v>
      </c>
      <c r="B6" s="16">
        <v>15</v>
      </c>
      <c r="C6" s="29" t="s">
        <v>7</v>
      </c>
      <c r="D6" s="8"/>
      <c r="E6" s="34"/>
      <c r="F6" s="34"/>
    </row>
    <row r="7" spans="1:9" ht="15.75" thickBot="1" x14ac:dyDescent="0.3">
      <c r="A7" s="20" t="s">
        <v>15</v>
      </c>
      <c r="B7" s="30">
        <f>EDATE(B5,B6*12)</f>
        <v>50771</v>
      </c>
      <c r="C7" s="10"/>
      <c r="D7" s="11"/>
      <c r="E7" s="34"/>
      <c r="F7" s="34"/>
    </row>
    <row r="8" spans="1:9" x14ac:dyDescent="0.25">
      <c r="B8" s="18"/>
    </row>
    <row r="10" spans="1:9" x14ac:dyDescent="0.25">
      <c r="A10" s="13" t="s">
        <v>2</v>
      </c>
      <c r="B10" s="13" t="s">
        <v>4</v>
      </c>
      <c r="C10" s="13" t="s">
        <v>3</v>
      </c>
      <c r="D10" s="13" t="s">
        <v>5</v>
      </c>
      <c r="E10" s="13" t="s">
        <v>29</v>
      </c>
      <c r="F10" s="13" t="s">
        <v>5</v>
      </c>
      <c r="G10" s="13" t="s">
        <v>6</v>
      </c>
    </row>
    <row r="11" spans="1:9" x14ac:dyDescent="0.25">
      <c r="A11" s="2">
        <v>45292</v>
      </c>
      <c r="G11" s="28">
        <v>250000</v>
      </c>
    </row>
    <row r="12" spans="1:9" x14ac:dyDescent="0.25">
      <c r="A12" s="2">
        <f>EDATE(A11,12)</f>
        <v>45658</v>
      </c>
      <c r="B12" s="3">
        <f>F12-E12</f>
        <v>12300.85802191875</v>
      </c>
      <c r="E12" s="28">
        <f>$B$3*G11</f>
        <v>10500</v>
      </c>
      <c r="F12" s="3">
        <f>$B$4</f>
        <v>22800.85802191875</v>
      </c>
      <c r="G12" s="28">
        <f>G11-B12</f>
        <v>237699.14197808126</v>
      </c>
    </row>
    <row r="13" spans="1:9" x14ac:dyDescent="0.25">
      <c r="A13" s="2">
        <f t="shared" ref="A13:A26" si="0">EDATE(A12,12)</f>
        <v>46023</v>
      </c>
      <c r="B13" s="3">
        <f t="shared" ref="B13:B26" si="1">F13-E13</f>
        <v>12817.494058839337</v>
      </c>
      <c r="E13" s="28">
        <f>$B$3*G12</f>
        <v>9983.3639630794132</v>
      </c>
      <c r="F13" s="3">
        <f t="shared" ref="F13:F26" si="2">$B$4</f>
        <v>22800.85802191875</v>
      </c>
      <c r="G13" s="28">
        <f t="shared" ref="G13:G26" si="3">G12-B13</f>
        <v>224881.64791924192</v>
      </c>
    </row>
    <row r="14" spans="1:9" x14ac:dyDescent="0.25">
      <c r="A14" s="2">
        <f t="shared" si="0"/>
        <v>46388</v>
      </c>
      <c r="B14" s="3">
        <f t="shared" si="1"/>
        <v>13355.828809310589</v>
      </c>
      <c r="E14" s="28">
        <f t="shared" ref="E13:E26" si="4">$B$3*G13</f>
        <v>9445.0292126081604</v>
      </c>
      <c r="F14" s="3">
        <f t="shared" si="2"/>
        <v>22800.85802191875</v>
      </c>
      <c r="G14" s="28">
        <f t="shared" si="3"/>
        <v>211525.81910993133</v>
      </c>
    </row>
    <row r="15" spans="1:9" x14ac:dyDescent="0.25">
      <c r="A15" s="2">
        <f t="shared" si="0"/>
        <v>46753</v>
      </c>
      <c r="B15" s="3">
        <f t="shared" si="1"/>
        <v>13916.773619301634</v>
      </c>
      <c r="E15" s="28">
        <f t="shared" si="4"/>
        <v>8884.0844026171162</v>
      </c>
      <c r="F15" s="3">
        <f t="shared" si="2"/>
        <v>22800.85802191875</v>
      </c>
      <c r="G15" s="28">
        <f t="shared" si="3"/>
        <v>197609.04549062968</v>
      </c>
    </row>
    <row r="16" spans="1:9" x14ac:dyDescent="0.25">
      <c r="A16" s="2">
        <f t="shared" si="0"/>
        <v>47119</v>
      </c>
      <c r="B16" s="3">
        <f t="shared" si="1"/>
        <v>14501.278111312302</v>
      </c>
      <c r="E16" s="28">
        <f t="shared" si="4"/>
        <v>8299.5799106064478</v>
      </c>
      <c r="F16" s="3">
        <f t="shared" si="2"/>
        <v>22800.85802191875</v>
      </c>
      <c r="G16" s="28">
        <f t="shared" si="3"/>
        <v>183107.76737931737</v>
      </c>
    </row>
    <row r="17" spans="1:7" x14ac:dyDescent="0.25">
      <c r="A17" s="2">
        <f t="shared" si="0"/>
        <v>47484</v>
      </c>
      <c r="B17" s="3">
        <f t="shared" si="1"/>
        <v>15110.331791987421</v>
      </c>
      <c r="E17" s="28">
        <f t="shared" si="4"/>
        <v>7690.5262299313299</v>
      </c>
      <c r="F17" s="3">
        <f t="shared" si="2"/>
        <v>22800.85802191875</v>
      </c>
      <c r="G17" s="28">
        <f t="shared" si="3"/>
        <v>167997.43558732996</v>
      </c>
    </row>
    <row r="18" spans="1:7" x14ac:dyDescent="0.25">
      <c r="A18" s="2">
        <f t="shared" si="0"/>
        <v>47849</v>
      </c>
      <c r="B18" s="3">
        <f t="shared" si="1"/>
        <v>15744.965727250892</v>
      </c>
      <c r="E18" s="28">
        <f t="shared" si="4"/>
        <v>7055.8922946678586</v>
      </c>
      <c r="F18" s="3">
        <f t="shared" si="2"/>
        <v>22800.85802191875</v>
      </c>
      <c r="G18" s="28">
        <f t="shared" si="3"/>
        <v>152252.46986007906</v>
      </c>
    </row>
    <row r="19" spans="1:7" x14ac:dyDescent="0.25">
      <c r="A19" s="2">
        <f t="shared" si="0"/>
        <v>48214</v>
      </c>
      <c r="B19" s="3">
        <f t="shared" si="1"/>
        <v>16406.254287795429</v>
      </c>
      <c r="E19" s="28">
        <f t="shared" si="4"/>
        <v>6394.6037341233205</v>
      </c>
      <c r="F19" s="3">
        <f t="shared" si="2"/>
        <v>22800.85802191875</v>
      </c>
      <c r="G19" s="28">
        <f t="shared" si="3"/>
        <v>135846.21557228363</v>
      </c>
    </row>
    <row r="20" spans="1:7" x14ac:dyDescent="0.25">
      <c r="A20" s="2">
        <f t="shared" si="0"/>
        <v>48580</v>
      </c>
      <c r="B20" s="3">
        <f t="shared" si="1"/>
        <v>17095.316967882838</v>
      </c>
      <c r="E20" s="28">
        <f t="shared" si="4"/>
        <v>5705.5410540359126</v>
      </c>
      <c r="F20" s="3">
        <f t="shared" si="2"/>
        <v>22800.85802191875</v>
      </c>
      <c r="G20" s="28">
        <f t="shared" si="3"/>
        <v>118750.89860440079</v>
      </c>
    </row>
    <row r="21" spans="1:7" x14ac:dyDescent="0.25">
      <c r="A21" s="2">
        <f t="shared" si="0"/>
        <v>48945</v>
      </c>
      <c r="B21" s="3">
        <f t="shared" si="1"/>
        <v>17813.320280533917</v>
      </c>
      <c r="E21" s="28">
        <f t="shared" si="4"/>
        <v>4987.5377413848337</v>
      </c>
      <c r="F21" s="3">
        <f t="shared" si="2"/>
        <v>22800.85802191875</v>
      </c>
      <c r="G21" s="28">
        <f t="shared" si="3"/>
        <v>100937.57832386688</v>
      </c>
    </row>
    <row r="22" spans="1:7" x14ac:dyDescent="0.25">
      <c r="A22" s="2">
        <f t="shared" si="0"/>
        <v>49310</v>
      </c>
      <c r="B22" s="3">
        <f t="shared" si="1"/>
        <v>18561.47973231634</v>
      </c>
      <c r="E22" s="28">
        <f t="shared" si="4"/>
        <v>4239.3782896024095</v>
      </c>
      <c r="F22" s="3">
        <f t="shared" si="2"/>
        <v>22800.85802191875</v>
      </c>
      <c r="G22" s="28">
        <f t="shared" si="3"/>
        <v>82376.098591550544</v>
      </c>
    </row>
    <row r="23" spans="1:7" x14ac:dyDescent="0.25">
      <c r="A23" s="2">
        <f t="shared" si="0"/>
        <v>49675</v>
      </c>
      <c r="B23" s="3">
        <f t="shared" si="1"/>
        <v>19341.061881073627</v>
      </c>
      <c r="E23" s="28">
        <f t="shared" si="4"/>
        <v>3459.7961408451229</v>
      </c>
      <c r="F23" s="3">
        <f t="shared" si="2"/>
        <v>22800.85802191875</v>
      </c>
      <c r="G23" s="28">
        <f t="shared" si="3"/>
        <v>63035.036710476918</v>
      </c>
    </row>
    <row r="24" spans="1:7" x14ac:dyDescent="0.25">
      <c r="A24" s="2">
        <f>EDATE(A23,12)</f>
        <v>50041</v>
      </c>
      <c r="B24" s="3">
        <f t="shared" si="1"/>
        <v>20153.38648007872</v>
      </c>
      <c r="E24" s="28">
        <f t="shared" si="4"/>
        <v>2647.4715418400306</v>
      </c>
      <c r="F24" s="3">
        <f t="shared" si="2"/>
        <v>22800.85802191875</v>
      </c>
      <c r="G24" s="28">
        <f t="shared" si="3"/>
        <v>42881.650230398198</v>
      </c>
    </row>
    <row r="25" spans="1:7" x14ac:dyDescent="0.25">
      <c r="A25" s="2">
        <f t="shared" si="0"/>
        <v>50406</v>
      </c>
      <c r="B25" s="3">
        <f t="shared" si="1"/>
        <v>20999.828712242026</v>
      </c>
      <c r="E25" s="28">
        <f t="shared" si="4"/>
        <v>1801.0293096767243</v>
      </c>
      <c r="F25" s="3">
        <f t="shared" si="2"/>
        <v>22800.85802191875</v>
      </c>
      <c r="G25" s="28">
        <f t="shared" si="3"/>
        <v>21881.821518156172</v>
      </c>
    </row>
    <row r="26" spans="1:7" x14ac:dyDescent="0.25">
      <c r="A26" s="2">
        <f t="shared" si="0"/>
        <v>50771</v>
      </c>
      <c r="B26" s="3">
        <f t="shared" si="1"/>
        <v>21881.82151815619</v>
      </c>
      <c r="E26" s="28">
        <f t="shared" si="4"/>
        <v>919.03650376255928</v>
      </c>
      <c r="F26" s="3">
        <f t="shared" si="2"/>
        <v>22800.85802191875</v>
      </c>
      <c r="G26" s="28">
        <f t="shared" si="3"/>
        <v>0</v>
      </c>
    </row>
    <row r="36" spans="2:2" x14ac:dyDescent="0.25">
      <c r="B36" s="3"/>
    </row>
  </sheetData>
  <phoneticPr fontId="9" type="noConversion"/>
  <pageMargins left="0.70000000000000007" right="0.70000000000000007" top="0.75000000000000011" bottom="0.75000000000000011" header="0.30000000000000004" footer="0.30000000000000004"/>
  <pageSetup paperSize="9" orientation="portrait" horizontalDpi="4294967292" verticalDpi="4294967292"/>
  <headerFooter>
    <oddHeader>&amp;A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8"/>
  <sheetViews>
    <sheetView topLeftCell="A12" zoomScale="125" zoomScaleNormal="125" zoomScalePageLayoutView="125" workbookViewId="0">
      <selection sqref="A1:D38"/>
    </sheetView>
  </sheetViews>
  <sheetFormatPr defaultColWidth="8.7109375" defaultRowHeight="15" x14ac:dyDescent="0.25"/>
  <cols>
    <col min="1" max="1" width="24.7109375" style="1" bestFit="1" customWidth="1"/>
    <col min="2" max="4" width="14.140625" style="1" customWidth="1"/>
    <col min="5" max="16384" width="8.7109375" style="1"/>
  </cols>
  <sheetData>
    <row r="1" spans="1:4" x14ac:dyDescent="0.25">
      <c r="A1" s="4" t="s">
        <v>12</v>
      </c>
      <c r="B1" s="5"/>
      <c r="C1" s="5"/>
    </row>
    <row r="2" spans="1:4" x14ac:dyDescent="0.25">
      <c r="A2" s="22" t="s">
        <v>27</v>
      </c>
      <c r="B2" s="15">
        <v>70000</v>
      </c>
    </row>
    <row r="3" spans="1:4" x14ac:dyDescent="0.25">
      <c r="A3" s="22" t="s">
        <v>28</v>
      </c>
      <c r="B3" s="15">
        <v>70000</v>
      </c>
    </row>
    <row r="4" spans="1:4" x14ac:dyDescent="0.25">
      <c r="A4" s="7" t="s">
        <v>8</v>
      </c>
      <c r="B4" s="15">
        <v>10000</v>
      </c>
      <c r="C4" s="1" t="s">
        <v>1</v>
      </c>
    </row>
    <row r="5" spans="1:4" x14ac:dyDescent="0.25">
      <c r="A5" s="7" t="s">
        <v>13</v>
      </c>
      <c r="B5" s="35">
        <v>0.06</v>
      </c>
      <c r="C5" s="1" t="s">
        <v>1</v>
      </c>
    </row>
    <row r="6" spans="1:4" x14ac:dyDescent="0.25">
      <c r="A6" s="7" t="s">
        <v>9</v>
      </c>
      <c r="B6" s="1">
        <v>25</v>
      </c>
      <c r="C6" s="1" t="s">
        <v>7</v>
      </c>
    </row>
    <row r="7" spans="1:4" ht="15.75" thickBot="1" x14ac:dyDescent="0.3">
      <c r="A7" s="9"/>
      <c r="B7" s="10"/>
      <c r="C7" s="10"/>
    </row>
    <row r="9" spans="1:4" ht="45" x14ac:dyDescent="0.25">
      <c r="A9" s="14" t="s">
        <v>21</v>
      </c>
      <c r="B9" s="13" t="s">
        <v>20</v>
      </c>
      <c r="C9" s="13" t="s">
        <v>16</v>
      </c>
      <c r="D9" s="14" t="s">
        <v>26</v>
      </c>
    </row>
    <row r="10" spans="1:4" x14ac:dyDescent="0.25">
      <c r="A10" s="1">
        <v>0</v>
      </c>
      <c r="B10" s="28">
        <v>70000</v>
      </c>
      <c r="C10" s="28"/>
    </row>
    <row r="11" spans="1:4" x14ac:dyDescent="0.25">
      <c r="A11" s="1">
        <v>1</v>
      </c>
      <c r="B11" s="28"/>
      <c r="C11" s="28">
        <v>10000</v>
      </c>
      <c r="D11" s="3">
        <f>C11/(1+$B$5)^A11</f>
        <v>9433.9622641509432</v>
      </c>
    </row>
    <row r="12" spans="1:4" x14ac:dyDescent="0.25">
      <c r="A12" s="1">
        <v>2</v>
      </c>
      <c r="B12" s="28"/>
      <c r="C12" s="28">
        <v>10000</v>
      </c>
      <c r="D12" s="3">
        <f t="shared" ref="D12:D34" si="0">C12/(1+$B$5)^A12</f>
        <v>8899.9644001423985</v>
      </c>
    </row>
    <row r="13" spans="1:4" x14ac:dyDescent="0.25">
      <c r="A13" s="1">
        <v>3</v>
      </c>
      <c r="B13" s="28"/>
      <c r="C13" s="28">
        <v>10000</v>
      </c>
      <c r="D13" s="3">
        <f t="shared" si="0"/>
        <v>8396.1928303230161</v>
      </c>
    </row>
    <row r="14" spans="1:4" x14ac:dyDescent="0.25">
      <c r="A14" s="1">
        <v>4</v>
      </c>
      <c r="B14" s="28"/>
      <c r="C14" s="28">
        <v>10000</v>
      </c>
      <c r="D14" s="3">
        <f t="shared" si="0"/>
        <v>7920.9366323802042</v>
      </c>
    </row>
    <row r="15" spans="1:4" x14ac:dyDescent="0.25">
      <c r="A15" s="1">
        <v>5</v>
      </c>
      <c r="B15" s="28"/>
      <c r="C15" s="28">
        <v>10000</v>
      </c>
      <c r="D15" s="3">
        <f t="shared" si="0"/>
        <v>7472.5817286605688</v>
      </c>
    </row>
    <row r="16" spans="1:4" x14ac:dyDescent="0.25">
      <c r="A16" s="1">
        <v>6</v>
      </c>
      <c r="B16" s="28"/>
      <c r="C16" s="28">
        <v>10000</v>
      </c>
      <c r="D16" s="3">
        <f t="shared" si="0"/>
        <v>7049.6054043967624</v>
      </c>
    </row>
    <row r="17" spans="1:4" x14ac:dyDescent="0.25">
      <c r="A17" s="1">
        <v>7</v>
      </c>
      <c r="B17" s="28"/>
      <c r="C17" s="28">
        <v>10000</v>
      </c>
      <c r="D17" s="3">
        <f t="shared" si="0"/>
        <v>6650.5711362233606</v>
      </c>
    </row>
    <row r="18" spans="1:4" x14ac:dyDescent="0.25">
      <c r="A18" s="1">
        <v>8</v>
      </c>
      <c r="B18" s="28"/>
      <c r="C18" s="28">
        <v>10000</v>
      </c>
      <c r="D18" s="3">
        <f t="shared" si="0"/>
        <v>6274.1237134182647</v>
      </c>
    </row>
    <row r="19" spans="1:4" x14ac:dyDescent="0.25">
      <c r="A19" s="1">
        <v>9</v>
      </c>
      <c r="B19" s="28"/>
      <c r="C19" s="28">
        <v>10000</v>
      </c>
      <c r="D19" s="3">
        <f t="shared" si="0"/>
        <v>5918.9846353002504</v>
      </c>
    </row>
    <row r="20" spans="1:4" x14ac:dyDescent="0.25">
      <c r="A20" s="1">
        <v>10</v>
      </c>
      <c r="B20" s="28">
        <v>70000</v>
      </c>
      <c r="C20" s="28">
        <v>10000</v>
      </c>
      <c r="D20" s="3">
        <f t="shared" si="0"/>
        <v>5583.9477691511784</v>
      </c>
    </row>
    <row r="21" spans="1:4" x14ac:dyDescent="0.25">
      <c r="A21" s="1">
        <v>11</v>
      </c>
      <c r="C21" s="28">
        <v>10000</v>
      </c>
      <c r="D21" s="3">
        <f t="shared" si="0"/>
        <v>5267.8752539162051</v>
      </c>
    </row>
    <row r="22" spans="1:4" x14ac:dyDescent="0.25">
      <c r="A22" s="1">
        <v>12</v>
      </c>
      <c r="C22" s="28">
        <v>10000</v>
      </c>
      <c r="D22" s="3">
        <f t="shared" si="0"/>
        <v>4969.6936357700051</v>
      </c>
    </row>
    <row r="23" spans="1:4" x14ac:dyDescent="0.25">
      <c r="A23" s="1">
        <v>13</v>
      </c>
      <c r="C23" s="28">
        <v>10000</v>
      </c>
      <c r="D23" s="3">
        <f t="shared" si="0"/>
        <v>4688.3902224245321</v>
      </c>
    </row>
    <row r="24" spans="1:4" x14ac:dyDescent="0.25">
      <c r="A24" s="1">
        <v>14</v>
      </c>
      <c r="C24" s="28">
        <v>10000</v>
      </c>
      <c r="D24" s="3">
        <f t="shared" si="0"/>
        <v>4423.0096437967286</v>
      </c>
    </row>
    <row r="25" spans="1:4" x14ac:dyDescent="0.25">
      <c r="A25" s="1">
        <v>15</v>
      </c>
      <c r="C25" s="28">
        <v>10000</v>
      </c>
      <c r="D25" s="3">
        <f t="shared" si="0"/>
        <v>4172.6506073554037</v>
      </c>
    </row>
    <row r="26" spans="1:4" x14ac:dyDescent="0.25">
      <c r="A26" s="1">
        <v>16</v>
      </c>
      <c r="C26" s="28">
        <v>10000</v>
      </c>
      <c r="D26" s="3">
        <f t="shared" si="0"/>
        <v>3936.4628371277404</v>
      </c>
    </row>
    <row r="27" spans="1:4" x14ac:dyDescent="0.25">
      <c r="A27" s="1">
        <v>17</v>
      </c>
      <c r="C27" s="28">
        <v>10000</v>
      </c>
      <c r="D27" s="3">
        <f t="shared" si="0"/>
        <v>3713.644185969566</v>
      </c>
    </row>
    <row r="28" spans="1:4" x14ac:dyDescent="0.25">
      <c r="A28" s="1">
        <v>18</v>
      </c>
      <c r="C28" s="28">
        <v>10000</v>
      </c>
      <c r="D28" s="3">
        <f t="shared" si="0"/>
        <v>3503.4379112920433</v>
      </c>
    </row>
    <row r="29" spans="1:4" x14ac:dyDescent="0.25">
      <c r="A29" s="1">
        <v>19</v>
      </c>
      <c r="C29" s="28">
        <v>10000</v>
      </c>
      <c r="D29" s="3">
        <f t="shared" si="0"/>
        <v>3305.1301049924932</v>
      </c>
    </row>
    <row r="30" spans="1:4" x14ac:dyDescent="0.25">
      <c r="A30" s="1">
        <v>20</v>
      </c>
      <c r="C30" s="28">
        <v>10000</v>
      </c>
      <c r="D30" s="3">
        <f t="shared" si="0"/>
        <v>3118.0472688608429</v>
      </c>
    </row>
    <row r="31" spans="1:4" x14ac:dyDescent="0.25">
      <c r="A31" s="1">
        <v>21</v>
      </c>
      <c r="C31" s="28">
        <v>10000</v>
      </c>
      <c r="D31" s="3">
        <f t="shared" si="0"/>
        <v>2941.5540272272096</v>
      </c>
    </row>
    <row r="32" spans="1:4" x14ac:dyDescent="0.25">
      <c r="A32" s="1">
        <v>22</v>
      </c>
      <c r="C32" s="28">
        <v>10000</v>
      </c>
      <c r="D32" s="3">
        <f t="shared" si="0"/>
        <v>2775.0509690822732</v>
      </c>
    </row>
    <row r="33" spans="1:5" x14ac:dyDescent="0.25">
      <c r="A33" s="1">
        <v>23</v>
      </c>
      <c r="C33" s="28">
        <v>10000</v>
      </c>
      <c r="D33" s="3">
        <f t="shared" si="0"/>
        <v>2617.9726123417668</v>
      </c>
    </row>
    <row r="34" spans="1:5" x14ac:dyDescent="0.25">
      <c r="A34" s="1">
        <v>24</v>
      </c>
      <c r="C34" s="28">
        <v>10000</v>
      </c>
      <c r="D34" s="3">
        <f t="shared" si="0"/>
        <v>2469.7854833412898</v>
      </c>
    </row>
    <row r="35" spans="1:5" x14ac:dyDescent="0.25">
      <c r="A35" s="1">
        <v>25</v>
      </c>
      <c r="C35" s="28">
        <v>10000</v>
      </c>
      <c r="D35" s="3">
        <f>C35/(1+$B$5)^A35</f>
        <v>2329.9863050389527</v>
      </c>
      <c r="E35" s="21"/>
    </row>
    <row r="36" spans="1:5" x14ac:dyDescent="0.25">
      <c r="A36" s="32" t="s">
        <v>30</v>
      </c>
      <c r="D36" s="3">
        <f>SUM(D11:D35)</f>
        <v>127833.56158268401</v>
      </c>
    </row>
    <row r="37" spans="1:5" x14ac:dyDescent="0.25">
      <c r="A37" s="32" t="s">
        <v>31</v>
      </c>
      <c r="D37" s="3">
        <f>B20+B10/(1+B5)^10</f>
        <v>109087.63438405824</v>
      </c>
      <c r="E37" s="32" t="s">
        <v>33</v>
      </c>
    </row>
    <row r="38" spans="1:5" x14ac:dyDescent="0.25">
      <c r="A38" s="32" t="s">
        <v>32</v>
      </c>
      <c r="D38" s="3">
        <f>D36-D37</f>
        <v>18745.927198625766</v>
      </c>
    </row>
  </sheetData>
  <phoneticPr fontId="9" type="noConversion"/>
  <pageMargins left="0.70000000000000007" right="0.70000000000000007" top="0.75000000000000011" bottom="0.75000000000000011" header="0.30000000000000004" footer="0.30000000000000004"/>
  <pageSetup paperSize="9" orientation="portrait" horizontalDpi="4294967292" verticalDpi="4294967292" r:id="rId1"/>
  <headerFooter>
    <oddHeader>&amp;A</oddHeader>
    <oddFooter>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59B6-83E6-4782-80F4-8ABC1F20B6AE}">
  <dimension ref="A1:D38"/>
  <sheetViews>
    <sheetView zoomScale="125" zoomScaleNormal="125" workbookViewId="0">
      <selection activeCell="B5" sqref="B5"/>
    </sheetView>
  </sheetViews>
  <sheetFormatPr defaultRowHeight="12.75" x14ac:dyDescent="0.2"/>
  <cols>
    <col min="1" max="1" width="31.85546875" bestFit="1" customWidth="1"/>
    <col min="2" max="2" width="13" customWidth="1"/>
    <col min="3" max="3" width="11.7109375" bestFit="1" customWidth="1"/>
    <col min="4" max="4" width="12.7109375" bestFit="1" customWidth="1"/>
  </cols>
  <sheetData>
    <row r="1" spans="1:4" ht="15" x14ac:dyDescent="0.25">
      <c r="A1" s="4" t="s">
        <v>12</v>
      </c>
      <c r="B1" s="5"/>
      <c r="C1" s="5"/>
      <c r="D1" s="1"/>
    </row>
    <row r="2" spans="1:4" ht="15" x14ac:dyDescent="0.25">
      <c r="A2" s="22" t="s">
        <v>27</v>
      </c>
      <c r="B2" s="15">
        <v>70000</v>
      </c>
      <c r="C2" s="1"/>
      <c r="D2" s="1"/>
    </row>
    <row r="3" spans="1:4" ht="15" x14ac:dyDescent="0.25">
      <c r="A3" s="22" t="s">
        <v>28</v>
      </c>
      <c r="B3" s="15">
        <v>70000</v>
      </c>
      <c r="C3" s="1"/>
      <c r="D3" s="1"/>
    </row>
    <row r="4" spans="1:4" ht="15" x14ac:dyDescent="0.25">
      <c r="A4" s="7" t="s">
        <v>8</v>
      </c>
      <c r="B4" s="15">
        <v>10000</v>
      </c>
      <c r="C4" s="1" t="s">
        <v>1</v>
      </c>
      <c r="D4" s="1"/>
    </row>
    <row r="5" spans="1:4" ht="15" x14ac:dyDescent="0.25">
      <c r="A5" s="7" t="s">
        <v>13</v>
      </c>
      <c r="B5" s="36">
        <v>8.7488241873994219E-2</v>
      </c>
      <c r="C5" s="1" t="s">
        <v>1</v>
      </c>
      <c r="D5" s="1"/>
    </row>
    <row r="6" spans="1:4" ht="15" x14ac:dyDescent="0.25">
      <c r="A6" s="7" t="s">
        <v>9</v>
      </c>
      <c r="B6" s="1">
        <v>25</v>
      </c>
      <c r="C6" s="1" t="s">
        <v>7</v>
      </c>
      <c r="D6" s="1"/>
    </row>
    <row r="7" spans="1:4" ht="15.75" thickBot="1" x14ac:dyDescent="0.3">
      <c r="A7" s="9"/>
      <c r="B7" s="10"/>
      <c r="C7" s="10"/>
      <c r="D7" s="1"/>
    </row>
    <row r="8" spans="1:4" ht="15" x14ac:dyDescent="0.25">
      <c r="A8" s="1"/>
      <c r="B8" s="1"/>
      <c r="C8" s="1"/>
      <c r="D8" s="1"/>
    </row>
    <row r="9" spans="1:4" ht="45" x14ac:dyDescent="0.25">
      <c r="A9" s="14" t="s">
        <v>21</v>
      </c>
      <c r="B9" s="13" t="s">
        <v>20</v>
      </c>
      <c r="C9" s="13" t="s">
        <v>16</v>
      </c>
      <c r="D9" s="14" t="s">
        <v>26</v>
      </c>
    </row>
    <row r="10" spans="1:4" ht="15" x14ac:dyDescent="0.25">
      <c r="A10" s="1">
        <v>0</v>
      </c>
      <c r="B10" s="28">
        <v>70000</v>
      </c>
      <c r="C10" s="28"/>
      <c r="D10" s="1"/>
    </row>
    <row r="11" spans="1:4" ht="15" x14ac:dyDescent="0.25">
      <c r="A11" s="1">
        <v>1</v>
      </c>
      <c r="B11" s="28"/>
      <c r="C11" s="28">
        <v>10000</v>
      </c>
      <c r="D11" s="3">
        <f>C11/(1+$B$5)^A11</f>
        <v>9195.5017212578623</v>
      </c>
    </row>
    <row r="12" spans="1:4" ht="15" x14ac:dyDescent="0.25">
      <c r="A12" s="1">
        <v>2</v>
      </c>
      <c r="B12" s="28"/>
      <c r="C12" s="28">
        <v>10000</v>
      </c>
      <c r="D12" s="3">
        <f t="shared" ref="D12:D34" si="0">C12/(1+$B$5)^A12</f>
        <v>8455.7251905656303</v>
      </c>
    </row>
    <row r="13" spans="1:4" ht="15" x14ac:dyDescent="0.25">
      <c r="A13" s="1">
        <v>3</v>
      </c>
      <c r="B13" s="28"/>
      <c r="C13" s="28">
        <v>10000</v>
      </c>
      <c r="D13" s="3">
        <f t="shared" si="0"/>
        <v>7775.4635544329731</v>
      </c>
    </row>
    <row r="14" spans="1:4" ht="15" x14ac:dyDescent="0.25">
      <c r="A14" s="1">
        <v>4</v>
      </c>
      <c r="B14" s="28"/>
      <c r="C14" s="28">
        <v>10000</v>
      </c>
      <c r="D14" s="3">
        <f t="shared" si="0"/>
        <v>7149.9288498366168</v>
      </c>
    </row>
    <row r="15" spans="1:4" ht="15" x14ac:dyDescent="0.25">
      <c r="A15" s="1">
        <v>5</v>
      </c>
      <c r="B15" s="28"/>
      <c r="C15" s="28">
        <v>10000</v>
      </c>
      <c r="D15" s="3">
        <f t="shared" si="0"/>
        <v>6574.7183045543861</v>
      </c>
    </row>
    <row r="16" spans="1:4" ht="15" x14ac:dyDescent="0.25">
      <c r="A16" s="1">
        <v>6</v>
      </c>
      <c r="B16" s="28"/>
      <c r="C16" s="28">
        <v>10000</v>
      </c>
      <c r="D16" s="3">
        <f t="shared" si="0"/>
        <v>6045.7833486315421</v>
      </c>
    </row>
    <row r="17" spans="1:4" ht="15" x14ac:dyDescent="0.25">
      <c r="A17" s="1">
        <v>7</v>
      </c>
      <c r="B17" s="28"/>
      <c r="C17" s="28">
        <v>10000</v>
      </c>
      <c r="D17" s="3">
        <f t="shared" si="0"/>
        <v>5559.4011188693476</v>
      </c>
    </row>
    <row r="18" spans="1:4" ht="15" x14ac:dyDescent="0.25">
      <c r="A18" s="1">
        <v>8</v>
      </c>
      <c r="B18" s="28"/>
      <c r="C18" s="28">
        <v>10000</v>
      </c>
      <c r="D18" s="3">
        <f t="shared" si="0"/>
        <v>5112.1482557725967</v>
      </c>
    </row>
    <row r="19" spans="1:4" ht="15" x14ac:dyDescent="0.25">
      <c r="A19" s="1">
        <v>9</v>
      </c>
      <c r="B19" s="28"/>
      <c r="C19" s="28">
        <v>10000</v>
      </c>
      <c r="D19" s="3">
        <f t="shared" si="0"/>
        <v>4700.8768085282281</v>
      </c>
    </row>
    <row r="20" spans="1:4" ht="15" x14ac:dyDescent="0.25">
      <c r="A20" s="1">
        <v>10</v>
      </c>
      <c r="B20" s="28">
        <v>70000</v>
      </c>
      <c r="C20" s="28">
        <v>10000</v>
      </c>
      <c r="D20" s="3">
        <f t="shared" si="0"/>
        <v>4322.6920784242493</v>
      </c>
    </row>
    <row r="21" spans="1:4" ht="15" x14ac:dyDescent="0.25">
      <c r="A21" s="1">
        <v>11</v>
      </c>
      <c r="B21" s="1"/>
      <c r="C21" s="28">
        <v>10000</v>
      </c>
      <c r="D21" s="3">
        <f t="shared" si="0"/>
        <v>3974.9322447617915</v>
      </c>
    </row>
    <row r="22" spans="1:4" ht="15" x14ac:dyDescent="0.25">
      <c r="A22" s="1">
        <v>12</v>
      </c>
      <c r="B22" s="1"/>
      <c r="C22" s="28">
        <v>10000</v>
      </c>
      <c r="D22" s="3">
        <f t="shared" si="0"/>
        <v>3655.1496298590428</v>
      </c>
    </row>
    <row r="23" spans="1:4" ht="15" x14ac:dyDescent="0.25">
      <c r="A23" s="1">
        <v>13</v>
      </c>
      <c r="B23" s="1"/>
      <c r="C23" s="28">
        <v>10000</v>
      </c>
      <c r="D23" s="3">
        <f t="shared" si="0"/>
        <v>3361.0934712823864</v>
      </c>
    </row>
    <row r="24" spans="1:4" ht="15" x14ac:dyDescent="0.25">
      <c r="A24" s="1">
        <v>14</v>
      </c>
      <c r="B24" s="1"/>
      <c r="C24" s="28">
        <v>10000</v>
      </c>
      <c r="D24" s="3">
        <f t="shared" si="0"/>
        <v>3090.694080048575</v>
      </c>
    </row>
    <row r="25" spans="1:4" ht="15" x14ac:dyDescent="0.25">
      <c r="A25" s="1">
        <v>15</v>
      </c>
      <c r="B25" s="1"/>
      <c r="C25" s="28">
        <v>10000</v>
      </c>
      <c r="D25" s="3">
        <f t="shared" si="0"/>
        <v>2842.0482732968153</v>
      </c>
    </row>
    <row r="26" spans="1:4" ht="15" x14ac:dyDescent="0.25">
      <c r="A26" s="1">
        <v>16</v>
      </c>
      <c r="B26" s="1"/>
      <c r="C26" s="28">
        <v>10000</v>
      </c>
      <c r="D26" s="3">
        <f t="shared" si="0"/>
        <v>2613.4059788998802</v>
      </c>
    </row>
    <row r="27" spans="1:4" ht="15" x14ac:dyDescent="0.25">
      <c r="A27" s="1">
        <v>17</v>
      </c>
      <c r="B27" s="1"/>
      <c r="C27" s="28">
        <v>10000</v>
      </c>
      <c r="D27" s="3">
        <f t="shared" si="0"/>
        <v>2403.1579177319436</v>
      </c>
    </row>
    <row r="28" spans="1:4" ht="15" x14ac:dyDescent="0.25">
      <c r="A28" s="1">
        <v>18</v>
      </c>
      <c r="B28" s="1"/>
      <c r="C28" s="28">
        <v>10000</v>
      </c>
      <c r="D28" s="3">
        <f t="shared" si="0"/>
        <v>2209.8242768958548</v>
      </c>
    </row>
    <row r="29" spans="1:4" ht="15" x14ac:dyDescent="0.25">
      <c r="A29" s="1">
        <v>19</v>
      </c>
      <c r="B29" s="1"/>
      <c r="C29" s="28">
        <v>10000</v>
      </c>
      <c r="D29" s="3">
        <f t="shared" si="0"/>
        <v>2032.0442941873243</v>
      </c>
    </row>
    <row r="30" spans="1:4" ht="15" x14ac:dyDescent="0.25">
      <c r="A30" s="1">
        <v>20</v>
      </c>
      <c r="B30" s="1"/>
      <c r="C30" s="28">
        <v>10000</v>
      </c>
      <c r="D30" s="3">
        <f t="shared" si="0"/>
        <v>1868.5666804871757</v>
      </c>
    </row>
    <row r="31" spans="1:4" ht="15" x14ac:dyDescent="0.25">
      <c r="A31" s="1">
        <v>21</v>
      </c>
      <c r="B31" s="1"/>
      <c r="C31" s="28">
        <v>10000</v>
      </c>
      <c r="D31" s="3">
        <f t="shared" si="0"/>
        <v>1718.2408126704913</v>
      </c>
    </row>
    <row r="32" spans="1:4" ht="15" x14ac:dyDescent="0.25">
      <c r="A32" s="1">
        <v>22</v>
      </c>
      <c r="B32" s="1"/>
      <c r="C32" s="28">
        <v>10000</v>
      </c>
      <c r="D32" s="3">
        <f t="shared" si="0"/>
        <v>1580.0086350447014</v>
      </c>
    </row>
    <row r="33" spans="1:4" ht="15" x14ac:dyDescent="0.25">
      <c r="A33" s="1">
        <v>23</v>
      </c>
      <c r="B33" s="1"/>
      <c r="C33" s="28">
        <v>10000</v>
      </c>
      <c r="D33" s="3">
        <f t="shared" si="0"/>
        <v>1452.8972123155836</v>
      </c>
    </row>
    <row r="34" spans="1:4" ht="15" x14ac:dyDescent="0.25">
      <c r="A34" s="1">
        <v>24</v>
      </c>
      <c r="B34" s="1"/>
      <c r="C34" s="28">
        <v>10000</v>
      </c>
      <c r="D34" s="3">
        <f t="shared" si="0"/>
        <v>1336.0118816658699</v>
      </c>
    </row>
    <row r="35" spans="1:4" ht="15" x14ac:dyDescent="0.25">
      <c r="A35" s="1">
        <v>25</v>
      </c>
      <c r="B35" s="1"/>
      <c r="C35" s="28">
        <v>10000</v>
      </c>
      <c r="D35" s="3">
        <f>C35/(1+$B$5)^A35</f>
        <v>1228.5299557479459</v>
      </c>
    </row>
    <row r="36" spans="1:4" ht="15" x14ac:dyDescent="0.25">
      <c r="A36" s="32" t="s">
        <v>30</v>
      </c>
      <c r="B36" s="1"/>
      <c r="C36" s="1"/>
      <c r="D36" s="3">
        <f>SUM(D11:D35)</f>
        <v>100258.84457576879</v>
      </c>
    </row>
    <row r="37" spans="1:4" ht="15" x14ac:dyDescent="0.25">
      <c r="A37" s="32" t="s">
        <v>31</v>
      </c>
      <c r="B37" s="1"/>
      <c r="C37" s="1"/>
      <c r="D37" s="3">
        <f>B20+B10/(1+B5)^10</f>
        <v>100258.84454896975</v>
      </c>
    </row>
    <row r="38" spans="1:4" ht="15" x14ac:dyDescent="0.25">
      <c r="A38" s="32" t="s">
        <v>32</v>
      </c>
      <c r="B38" s="1"/>
      <c r="C38" s="1"/>
      <c r="D38" s="3">
        <f>D36-D37</f>
        <v>2.6799039915204048E-5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156B-8F98-477E-8B51-77D07D68EEE6}">
  <dimension ref="A1:D38"/>
  <sheetViews>
    <sheetView zoomScale="125" zoomScaleNormal="125" workbookViewId="0">
      <selection activeCell="K18" sqref="K18"/>
    </sheetView>
  </sheetViews>
  <sheetFormatPr defaultRowHeight="12.75" x14ac:dyDescent="0.2"/>
  <cols>
    <col min="1" max="2" width="14.140625" customWidth="1"/>
    <col min="3" max="3" width="11.7109375" bestFit="1" customWidth="1"/>
    <col min="4" max="4" width="28.5703125" customWidth="1"/>
  </cols>
  <sheetData>
    <row r="1" spans="1:4" ht="15" x14ac:dyDescent="0.25">
      <c r="A1" s="4" t="s">
        <v>12</v>
      </c>
      <c r="B1" s="5"/>
      <c r="C1" s="5"/>
      <c r="D1" s="1"/>
    </row>
    <row r="2" spans="1:4" ht="15" x14ac:dyDescent="0.25">
      <c r="A2" s="22" t="s">
        <v>27</v>
      </c>
      <c r="B2" s="15">
        <v>70000</v>
      </c>
      <c r="C2" s="1"/>
      <c r="D2" s="1"/>
    </row>
    <row r="3" spans="1:4" ht="15" x14ac:dyDescent="0.25">
      <c r="A3" s="22" t="s">
        <v>28</v>
      </c>
      <c r="B3" s="15">
        <v>70000</v>
      </c>
      <c r="C3" s="1"/>
      <c r="D3" s="1"/>
    </row>
    <row r="4" spans="1:4" ht="15" x14ac:dyDescent="0.25">
      <c r="A4" s="7" t="s">
        <v>8</v>
      </c>
      <c r="B4" s="15">
        <v>10000</v>
      </c>
      <c r="C4" s="1" t="s">
        <v>1</v>
      </c>
      <c r="D4" s="1"/>
    </row>
    <row r="5" spans="1:4" ht="15" x14ac:dyDescent="0.25">
      <c r="A5" s="7" t="s">
        <v>13</v>
      </c>
      <c r="B5" s="35">
        <v>0.06</v>
      </c>
      <c r="C5" s="1" t="s">
        <v>1</v>
      </c>
      <c r="D5" s="1"/>
    </row>
    <row r="6" spans="1:4" ht="15" x14ac:dyDescent="0.25">
      <c r="A6" s="7" t="s">
        <v>9</v>
      </c>
      <c r="B6" s="1">
        <v>25</v>
      </c>
      <c r="C6" s="1" t="s">
        <v>7</v>
      </c>
      <c r="D6" s="1"/>
    </row>
    <row r="7" spans="1:4" ht="15.75" thickBot="1" x14ac:dyDescent="0.3">
      <c r="A7" s="9"/>
      <c r="B7" s="10"/>
      <c r="C7" s="10"/>
      <c r="D7" s="1"/>
    </row>
    <row r="8" spans="1:4" ht="15" x14ac:dyDescent="0.25">
      <c r="A8" s="1"/>
      <c r="B8" s="1"/>
      <c r="C8" s="1"/>
      <c r="D8" s="1"/>
    </row>
    <row r="9" spans="1:4" ht="45" x14ac:dyDescent="0.25">
      <c r="A9" s="14" t="s">
        <v>21</v>
      </c>
      <c r="B9" s="13" t="s">
        <v>20</v>
      </c>
      <c r="C9" s="13" t="s">
        <v>16</v>
      </c>
      <c r="D9" s="14" t="s">
        <v>26</v>
      </c>
    </row>
    <row r="10" spans="1:4" ht="15" x14ac:dyDescent="0.25">
      <c r="A10" s="1">
        <v>0</v>
      </c>
      <c r="B10" s="28">
        <v>70000</v>
      </c>
      <c r="C10" s="28"/>
      <c r="D10" s="1"/>
    </row>
    <row r="11" spans="1:4" ht="15" x14ac:dyDescent="0.25">
      <c r="A11" s="1">
        <v>1</v>
      </c>
      <c r="B11" s="28"/>
      <c r="C11" s="28">
        <v>10000</v>
      </c>
      <c r="D11" s="3">
        <f>C11/(1+$B$5)^A11</f>
        <v>9433.9622641509432</v>
      </c>
    </row>
    <row r="12" spans="1:4" ht="15" x14ac:dyDescent="0.25">
      <c r="A12" s="1">
        <v>2</v>
      </c>
      <c r="B12" s="28"/>
      <c r="C12" s="28">
        <v>10000</v>
      </c>
      <c r="D12" s="3">
        <f t="shared" ref="D12:D34" si="0">C12/(1+$B$5)^A12</f>
        <v>8899.9644001423985</v>
      </c>
    </row>
    <row r="13" spans="1:4" ht="15" x14ac:dyDescent="0.25">
      <c r="A13" s="1">
        <v>3</v>
      </c>
      <c r="B13" s="28"/>
      <c r="C13" s="28">
        <v>10000</v>
      </c>
      <c r="D13" s="3">
        <f t="shared" si="0"/>
        <v>8396.1928303230161</v>
      </c>
    </row>
    <row r="14" spans="1:4" ht="15" x14ac:dyDescent="0.25">
      <c r="A14" s="1">
        <v>4</v>
      </c>
      <c r="B14" s="28"/>
      <c r="C14" s="28">
        <v>10000</v>
      </c>
      <c r="D14" s="3">
        <f t="shared" si="0"/>
        <v>7920.9366323802042</v>
      </c>
    </row>
    <row r="15" spans="1:4" ht="15" x14ac:dyDescent="0.25">
      <c r="A15" s="1">
        <v>5</v>
      </c>
      <c r="B15" s="28"/>
      <c r="C15" s="28">
        <v>10000</v>
      </c>
      <c r="D15" s="3">
        <f t="shared" si="0"/>
        <v>7472.5817286605688</v>
      </c>
    </row>
    <row r="16" spans="1:4" ht="15" x14ac:dyDescent="0.25">
      <c r="A16" s="1">
        <v>6</v>
      </c>
      <c r="B16" s="28"/>
      <c r="C16" s="28">
        <v>10000</v>
      </c>
      <c r="D16" s="3">
        <f t="shared" si="0"/>
        <v>7049.6054043967624</v>
      </c>
    </row>
    <row r="17" spans="1:4" ht="15" x14ac:dyDescent="0.25">
      <c r="A17" s="1">
        <v>7</v>
      </c>
      <c r="B17" s="28"/>
      <c r="C17" s="28">
        <v>10000</v>
      </c>
      <c r="D17" s="3">
        <f t="shared" si="0"/>
        <v>6650.5711362233606</v>
      </c>
    </row>
    <row r="18" spans="1:4" ht="15" x14ac:dyDescent="0.25">
      <c r="A18" s="1">
        <v>8</v>
      </c>
      <c r="B18" s="28"/>
      <c r="C18" s="28">
        <v>10000</v>
      </c>
      <c r="D18" s="3">
        <f t="shared" si="0"/>
        <v>6274.1237134182647</v>
      </c>
    </row>
    <row r="19" spans="1:4" ht="15" x14ac:dyDescent="0.25">
      <c r="A19" s="1">
        <v>9</v>
      </c>
      <c r="B19" s="28"/>
      <c r="C19" s="28">
        <v>10000</v>
      </c>
      <c r="D19" s="3">
        <f t="shared" si="0"/>
        <v>5918.9846353002504</v>
      </c>
    </row>
    <row r="20" spans="1:4" ht="15" x14ac:dyDescent="0.25">
      <c r="A20" s="1">
        <v>10</v>
      </c>
      <c r="B20" s="28">
        <v>70000</v>
      </c>
      <c r="C20" s="28">
        <v>10000</v>
      </c>
      <c r="D20" s="3">
        <f t="shared" si="0"/>
        <v>5583.9477691511784</v>
      </c>
    </row>
    <row r="21" spans="1:4" ht="15" x14ac:dyDescent="0.25">
      <c r="A21" s="1">
        <v>11</v>
      </c>
      <c r="B21" s="1"/>
      <c r="C21" s="28">
        <v>10000</v>
      </c>
      <c r="D21" s="3">
        <f t="shared" si="0"/>
        <v>5267.8752539162051</v>
      </c>
    </row>
    <row r="22" spans="1:4" ht="15" x14ac:dyDescent="0.25">
      <c r="A22" s="1">
        <v>12</v>
      </c>
      <c r="B22" s="1"/>
      <c r="C22" s="28">
        <v>10000</v>
      </c>
      <c r="D22" s="3">
        <f t="shared" si="0"/>
        <v>4969.6936357700051</v>
      </c>
    </row>
    <row r="23" spans="1:4" ht="15" x14ac:dyDescent="0.25">
      <c r="A23" s="1">
        <v>13</v>
      </c>
      <c r="B23" s="1"/>
      <c r="C23" s="28">
        <v>10000</v>
      </c>
      <c r="D23" s="3">
        <f t="shared" si="0"/>
        <v>4688.3902224245321</v>
      </c>
    </row>
    <row r="24" spans="1:4" ht="15" x14ac:dyDescent="0.25">
      <c r="A24" s="1">
        <v>14</v>
      </c>
      <c r="B24" s="1"/>
      <c r="C24" s="28">
        <v>10000</v>
      </c>
      <c r="D24" s="3">
        <f t="shared" si="0"/>
        <v>4423.0096437967286</v>
      </c>
    </row>
    <row r="25" spans="1:4" ht="15" x14ac:dyDescent="0.25">
      <c r="A25" s="1">
        <v>15</v>
      </c>
      <c r="B25" s="1"/>
      <c r="C25" s="28">
        <v>10000</v>
      </c>
      <c r="D25" s="3">
        <f t="shared" si="0"/>
        <v>4172.6506073554037</v>
      </c>
    </row>
    <row r="26" spans="1:4" ht="15" x14ac:dyDescent="0.25">
      <c r="A26" s="1">
        <v>16</v>
      </c>
      <c r="B26" s="1"/>
      <c r="C26" s="28">
        <v>10000</v>
      </c>
      <c r="D26" s="3">
        <f t="shared" si="0"/>
        <v>3936.4628371277404</v>
      </c>
    </row>
    <row r="27" spans="1:4" ht="15" x14ac:dyDescent="0.25">
      <c r="A27" s="1">
        <v>17</v>
      </c>
      <c r="B27" s="1"/>
      <c r="C27" s="28">
        <v>10000</v>
      </c>
      <c r="D27" s="3">
        <f t="shared" si="0"/>
        <v>3713.644185969566</v>
      </c>
    </row>
    <row r="28" spans="1:4" ht="15" x14ac:dyDescent="0.25">
      <c r="A28" s="1">
        <v>18</v>
      </c>
      <c r="B28" s="1"/>
      <c r="C28" s="28">
        <v>10000</v>
      </c>
      <c r="D28" s="3">
        <f t="shared" si="0"/>
        <v>3503.4379112920433</v>
      </c>
    </row>
    <row r="29" spans="1:4" ht="15" x14ac:dyDescent="0.25">
      <c r="A29" s="1">
        <v>19</v>
      </c>
      <c r="B29" s="1"/>
      <c r="C29" s="28">
        <v>10000</v>
      </c>
      <c r="D29" s="3">
        <f t="shared" si="0"/>
        <v>3305.1301049924932</v>
      </c>
    </row>
    <row r="30" spans="1:4" ht="15" x14ac:dyDescent="0.25">
      <c r="A30" s="1">
        <v>20</v>
      </c>
      <c r="B30" s="1"/>
      <c r="C30" s="28">
        <v>10000</v>
      </c>
      <c r="D30" s="3">
        <f t="shared" si="0"/>
        <v>3118.0472688608429</v>
      </c>
    </row>
    <row r="31" spans="1:4" ht="15" x14ac:dyDescent="0.25">
      <c r="A31" s="1">
        <v>21</v>
      </c>
      <c r="B31" s="1"/>
      <c r="C31" s="28">
        <v>10000</v>
      </c>
      <c r="D31" s="3">
        <f t="shared" si="0"/>
        <v>2941.5540272272096</v>
      </c>
    </row>
    <row r="32" spans="1:4" ht="15" x14ac:dyDescent="0.25">
      <c r="A32" s="1">
        <v>22</v>
      </c>
      <c r="B32" s="1"/>
      <c r="C32" s="28">
        <v>10000</v>
      </c>
      <c r="D32" s="3">
        <f t="shared" si="0"/>
        <v>2775.0509690822732</v>
      </c>
    </row>
    <row r="33" spans="1:4" ht="15" x14ac:dyDescent="0.25">
      <c r="A33" s="1">
        <v>23</v>
      </c>
      <c r="B33" s="1"/>
      <c r="C33" s="28">
        <v>10000</v>
      </c>
      <c r="D33" s="3">
        <f t="shared" si="0"/>
        <v>2617.9726123417668</v>
      </c>
    </row>
    <row r="34" spans="1:4" ht="15" x14ac:dyDescent="0.25">
      <c r="A34" s="1">
        <v>24</v>
      </c>
      <c r="B34" s="1"/>
      <c r="C34" s="28">
        <v>10000</v>
      </c>
      <c r="D34" s="3">
        <f t="shared" si="0"/>
        <v>2469.7854833412898</v>
      </c>
    </row>
    <row r="35" spans="1:4" ht="15" x14ac:dyDescent="0.25">
      <c r="A35" s="1">
        <v>25</v>
      </c>
      <c r="B35" s="1"/>
      <c r="C35" s="28">
        <v>10000</v>
      </c>
      <c r="D35" s="3">
        <f>C35/(1+$B$5)^A35</f>
        <v>2329.9863050389527</v>
      </c>
    </row>
    <row r="36" spans="1:4" ht="15" x14ac:dyDescent="0.25">
      <c r="A36" s="32" t="s">
        <v>30</v>
      </c>
      <c r="B36" s="1"/>
      <c r="C36" s="1"/>
      <c r="D36" s="3">
        <f>SUM(D11:D35)</f>
        <v>127833.56158268401</v>
      </c>
    </row>
    <row r="37" spans="1:4" ht="15" x14ac:dyDescent="0.25">
      <c r="A37" s="32" t="s">
        <v>31</v>
      </c>
      <c r="B37" s="1"/>
      <c r="C37" s="1"/>
      <c r="D37" s="3">
        <f>B20+B10/(1+B5)^10</f>
        <v>109087.63438405824</v>
      </c>
    </row>
    <row r="38" spans="1:4" ht="15" x14ac:dyDescent="0.25">
      <c r="A38" s="32" t="s">
        <v>32</v>
      </c>
      <c r="B38" s="1"/>
      <c r="C38" s="1"/>
      <c r="D38" s="3">
        <f>D36-D37</f>
        <v>18745.927198625766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Vraag 1+2</vt:lpstr>
      <vt:lpstr>Vraag 3+4</vt:lpstr>
      <vt:lpstr>Vraag 5</vt:lpstr>
      <vt:lpstr>Vraag 6</vt:lpstr>
      <vt:lpstr>Vraag 7</vt:lpstr>
    </vt:vector>
  </TitlesOfParts>
  <Company>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Rhijn, H. van</dc:creator>
  <cp:lastModifiedBy>Koot, Max</cp:lastModifiedBy>
  <cp:lastPrinted>2026-06-09T13:28:37Z</cp:lastPrinted>
  <dcterms:created xsi:type="dcterms:W3CDTF">2019-01-10T19:47:49Z</dcterms:created>
  <dcterms:modified xsi:type="dcterms:W3CDTF">2026-06-09T13:37:47Z</dcterms:modified>
</cp:coreProperties>
</file>