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ckh\Dropbox\CR\2025 Job Search - Website\"/>
    </mc:Choice>
  </mc:AlternateContent>
  <xr:revisionPtr revIDLastSave="0" documentId="13_ncr:1_{76B0E3D6-281A-4A2C-91A8-417592DD37F7}" xr6:coauthVersionLast="47" xr6:coauthVersionMax="47" xr10:uidLastSave="{00000000-0000-0000-0000-000000000000}"/>
  <bookViews>
    <workbookView xWindow="-120" yWindow="-120" windowWidth="29040" windowHeight="15720" activeTab="1" xr2:uid="{DDFF6043-2B15-4A8A-8D3D-09A5B1D21961}"/>
  </bookViews>
  <sheets>
    <sheet name="Model &gt;" sheetId="14" r:id="rId1"/>
    <sheet name="Drivers" sheetId="2" r:id="rId2"/>
    <sheet name="Calculations" sheetId="3" r:id="rId3"/>
    <sheet name="Presentation &gt;" sheetId="15" r:id="rId4"/>
    <sheet name="IS" sheetId="1" r:id="rId5"/>
    <sheet name="BS" sheetId="12" r:id="rId6"/>
    <sheet name="CF" sheetId="13" r:id="rId7"/>
    <sheet name="KPIs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00" i="3" l="1"/>
  <c r="E500" i="3"/>
  <c r="D500" i="3"/>
  <c r="C500" i="3"/>
  <c r="V137" i="2"/>
  <c r="U137" i="2"/>
  <c r="T137" i="2"/>
  <c r="S137" i="2"/>
  <c r="R137" i="2"/>
  <c r="Q137" i="2"/>
  <c r="P137" i="2"/>
  <c r="O137" i="2"/>
  <c r="N137" i="2"/>
  <c r="M137" i="2"/>
  <c r="L137" i="2"/>
  <c r="K137" i="2"/>
  <c r="J137" i="2"/>
  <c r="I137" i="2"/>
  <c r="H137" i="2"/>
  <c r="G137" i="2"/>
  <c r="F137" i="2"/>
  <c r="E137" i="2"/>
  <c r="D137" i="2"/>
  <c r="C137" i="2"/>
  <c r="AN589" i="3"/>
  <c r="AN590" i="3"/>
  <c r="AP99" i="3"/>
  <c r="AP926" i="3" s="1"/>
  <c r="X63" i="7" s="1"/>
  <c r="AW937" i="3"/>
  <c r="AV937" i="3"/>
  <c r="AU937" i="3"/>
  <c r="AT937" i="3"/>
  <c r="AB74" i="7" s="1"/>
  <c r="AS937" i="3"/>
  <c r="AA74" i="7" s="1"/>
  <c r="AR937" i="3"/>
  <c r="Z74" i="7" s="1"/>
  <c r="AQ937" i="3"/>
  <c r="Y74" i="7" s="1"/>
  <c r="AP937" i="3"/>
  <c r="X74" i="7" s="1"/>
  <c r="AP910" i="3"/>
  <c r="X47" i="7" s="1"/>
  <c r="AP909" i="3"/>
  <c r="X46" i="7" s="1"/>
  <c r="AP908" i="3"/>
  <c r="X45" i="7" s="1"/>
  <c r="AP713" i="3"/>
  <c r="AP175" i="3"/>
  <c r="AP91" i="3"/>
  <c r="AP12" i="3"/>
  <c r="F910" i="3"/>
  <c r="F47" i="7" s="1"/>
  <c r="E910" i="3"/>
  <c r="E47" i="7" s="1"/>
  <c r="D910" i="3"/>
  <c r="D47" i="7" s="1"/>
  <c r="C910" i="3"/>
  <c r="C47" i="7" s="1"/>
  <c r="F909" i="3"/>
  <c r="F46" i="7" s="1"/>
  <c r="E909" i="3"/>
  <c r="E46" i="7" s="1"/>
  <c r="D909" i="3"/>
  <c r="D46" i="7" s="1"/>
  <c r="C909" i="3"/>
  <c r="C46" i="7" s="1"/>
  <c r="F908" i="3"/>
  <c r="F45" i="7" s="1"/>
  <c r="E908" i="3"/>
  <c r="E45" i="7" s="1"/>
  <c r="D908" i="3"/>
  <c r="D45" i="7" s="1"/>
  <c r="C908" i="3"/>
  <c r="C45" i="7" s="1"/>
  <c r="AH848" i="3"/>
  <c r="AG848" i="3"/>
  <c r="AF848" i="3"/>
  <c r="AE848" i="3"/>
  <c r="AD848" i="3"/>
  <c r="AC848" i="3"/>
  <c r="AB848" i="3"/>
  <c r="AA848" i="3"/>
  <c r="Z848" i="3"/>
  <c r="Y848" i="3"/>
  <c r="X848" i="3"/>
  <c r="W848" i="3"/>
  <c r="V848" i="3"/>
  <c r="U848" i="3"/>
  <c r="T848" i="3"/>
  <c r="S848" i="3"/>
  <c r="R848" i="3"/>
  <c r="Q848" i="3"/>
  <c r="P848" i="3"/>
  <c r="O848" i="3"/>
  <c r="N848" i="3"/>
  <c r="M848" i="3"/>
  <c r="L848" i="3"/>
  <c r="K848" i="3"/>
  <c r="J848" i="3"/>
  <c r="I848" i="3"/>
  <c r="H848" i="3"/>
  <c r="G848" i="3"/>
  <c r="F848" i="3"/>
  <c r="E848" i="3"/>
  <c r="D848" i="3"/>
  <c r="C848" i="3"/>
  <c r="C816" i="3"/>
  <c r="V134" i="2"/>
  <c r="U134" i="2"/>
  <c r="T134" i="2"/>
  <c r="S134" i="2"/>
  <c r="R134" i="2"/>
  <c r="Q134" i="2"/>
  <c r="P134" i="2"/>
  <c r="O134" i="2"/>
  <c r="N134" i="2"/>
  <c r="M134" i="2"/>
  <c r="L134" i="2"/>
  <c r="K134" i="2"/>
  <c r="J134" i="2"/>
  <c r="I134" i="2"/>
  <c r="H134" i="2"/>
  <c r="G134" i="2"/>
  <c r="F134" i="2"/>
  <c r="E134" i="2"/>
  <c r="D134" i="2"/>
  <c r="C134" i="2"/>
  <c r="B835" i="3"/>
  <c r="AH823" i="3"/>
  <c r="AG823" i="3"/>
  <c r="AF823" i="3"/>
  <c r="AE823" i="3"/>
  <c r="B834" i="3"/>
  <c r="AN591" i="3" l="1"/>
  <c r="V814" i="3"/>
  <c r="U814" i="3"/>
  <c r="T814" i="3"/>
  <c r="S814" i="3"/>
  <c r="R814" i="3"/>
  <c r="Q814" i="3"/>
  <c r="P814" i="3"/>
  <c r="O814" i="3"/>
  <c r="N814" i="3"/>
  <c r="M814" i="3"/>
  <c r="L814" i="3"/>
  <c r="K814" i="3"/>
  <c r="J814" i="3"/>
  <c r="I814" i="3"/>
  <c r="H814" i="3"/>
  <c r="G814" i="3"/>
  <c r="F814" i="3"/>
  <c r="E814" i="3"/>
  <c r="D814" i="3"/>
  <c r="C814" i="3"/>
  <c r="B814" i="3"/>
  <c r="AN592" i="3" l="1"/>
  <c r="B99" i="3"/>
  <c r="B481" i="3"/>
  <c r="B480" i="3"/>
  <c r="B473" i="3"/>
  <c r="B472" i="3"/>
  <c r="B466" i="3"/>
  <c r="AH726" i="3"/>
  <c r="AG726" i="3"/>
  <c r="AF726" i="3"/>
  <c r="AE726" i="3"/>
  <c r="AD726" i="3"/>
  <c r="AC726" i="3"/>
  <c r="AB726" i="3"/>
  <c r="AA726" i="3"/>
  <c r="Z726" i="3"/>
  <c r="Y726" i="3"/>
  <c r="X726" i="3"/>
  <c r="W726" i="3"/>
  <c r="V726" i="3"/>
  <c r="U726" i="3"/>
  <c r="T726" i="3"/>
  <c r="S726" i="3"/>
  <c r="R726" i="3"/>
  <c r="Q726" i="3"/>
  <c r="P726" i="3"/>
  <c r="O726" i="3"/>
  <c r="N726" i="3"/>
  <c r="M726" i="3"/>
  <c r="L726" i="3"/>
  <c r="K726" i="3"/>
  <c r="J726" i="3"/>
  <c r="I726" i="3"/>
  <c r="H726" i="3"/>
  <c r="G726" i="3"/>
  <c r="F726" i="3"/>
  <c r="E726" i="3"/>
  <c r="D726" i="3"/>
  <c r="C726" i="3"/>
  <c r="B726" i="3"/>
  <c r="AH725" i="3"/>
  <c r="AG725" i="3"/>
  <c r="AF725" i="3"/>
  <c r="AE725" i="3"/>
  <c r="AD725" i="3"/>
  <c r="AC725" i="3"/>
  <c r="AB725" i="3"/>
  <c r="AA725" i="3"/>
  <c r="Z725" i="3"/>
  <c r="Y725" i="3"/>
  <c r="X725" i="3"/>
  <c r="W725" i="3"/>
  <c r="V725" i="3"/>
  <c r="U725" i="3"/>
  <c r="T725" i="3"/>
  <c r="S725" i="3"/>
  <c r="R725" i="3"/>
  <c r="Q725" i="3"/>
  <c r="P725" i="3"/>
  <c r="O725" i="3"/>
  <c r="N725" i="3"/>
  <c r="M725" i="3"/>
  <c r="L725" i="3"/>
  <c r="K725" i="3"/>
  <c r="J725" i="3"/>
  <c r="I725" i="3"/>
  <c r="H725" i="3"/>
  <c r="G725" i="3"/>
  <c r="F725" i="3"/>
  <c r="E725" i="3"/>
  <c r="D725" i="3"/>
  <c r="C725" i="3"/>
  <c r="B725" i="3"/>
  <c r="AH370" i="3"/>
  <c r="AG370" i="3"/>
  <c r="AF370" i="3"/>
  <c r="AE370" i="3"/>
  <c r="AD370" i="3"/>
  <c r="AC370" i="3"/>
  <c r="AB370" i="3"/>
  <c r="AA370" i="3"/>
  <c r="Z370" i="3"/>
  <c r="Y370" i="3"/>
  <c r="X370" i="3"/>
  <c r="W370" i="3"/>
  <c r="F370" i="3"/>
  <c r="E370" i="3"/>
  <c r="D370" i="3"/>
  <c r="C370" i="3"/>
  <c r="AN593" i="3" l="1"/>
  <c r="C210" i="3"/>
  <c r="C209" i="3"/>
  <c r="C208" i="3"/>
  <c r="C207" i="3"/>
  <c r="C206" i="3"/>
  <c r="C183" i="3"/>
  <c r="C205" i="3" s="1"/>
  <c r="D183" i="3"/>
  <c r="E183" i="3"/>
  <c r="F183" i="3"/>
  <c r="V81" i="2"/>
  <c r="U81" i="2"/>
  <c r="T81" i="2"/>
  <c r="S81" i="2"/>
  <c r="R81" i="2"/>
  <c r="Q81" i="2"/>
  <c r="P81" i="2"/>
  <c r="O81" i="2"/>
  <c r="N81" i="2"/>
  <c r="M81" i="2"/>
  <c r="L81" i="2"/>
  <c r="K81" i="2"/>
  <c r="J81" i="2"/>
  <c r="J80" i="2" s="1"/>
  <c r="I81" i="2"/>
  <c r="I80" i="2" s="1"/>
  <c r="H81" i="2"/>
  <c r="H80" i="2" s="1"/>
  <c r="G81" i="2"/>
  <c r="G80" i="2" s="1"/>
  <c r="F81" i="2"/>
  <c r="E81" i="2"/>
  <c r="D81" i="2"/>
  <c r="C81" i="2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F68" i="2"/>
  <c r="E68" i="2"/>
  <c r="D68" i="2"/>
  <c r="C68" i="2"/>
  <c r="G68" i="2"/>
  <c r="AN594" i="3" l="1"/>
  <c r="D205" i="3"/>
  <c r="F205" i="3"/>
  <c r="E205" i="3"/>
  <c r="M80" i="2"/>
  <c r="I370" i="3"/>
  <c r="L80" i="2"/>
  <c r="H370" i="3"/>
  <c r="N80" i="2"/>
  <c r="J370" i="3"/>
  <c r="K80" i="2"/>
  <c r="G370" i="3"/>
  <c r="C728" i="3"/>
  <c r="AN595" i="3" l="1"/>
  <c r="R80" i="2"/>
  <c r="N370" i="3"/>
  <c r="P80" i="2"/>
  <c r="L370" i="3"/>
  <c r="Q80" i="2"/>
  <c r="M370" i="3"/>
  <c r="O80" i="2"/>
  <c r="K370" i="3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H487" i="3"/>
  <c r="AG487" i="3"/>
  <c r="AF487" i="3"/>
  <c r="AE487" i="3"/>
  <c r="AD487" i="3"/>
  <c r="AC487" i="3"/>
  <c r="AB487" i="3"/>
  <c r="AA487" i="3"/>
  <c r="Z487" i="3"/>
  <c r="Y487" i="3"/>
  <c r="X487" i="3"/>
  <c r="W487" i="3"/>
  <c r="V487" i="3"/>
  <c r="U487" i="3"/>
  <c r="T487" i="3"/>
  <c r="S487" i="3"/>
  <c r="R487" i="3"/>
  <c r="Q487" i="3"/>
  <c r="P487" i="3"/>
  <c r="O487" i="3"/>
  <c r="N487" i="3"/>
  <c r="M487" i="3"/>
  <c r="L487" i="3"/>
  <c r="K487" i="3"/>
  <c r="J487" i="3"/>
  <c r="I487" i="3"/>
  <c r="H487" i="3"/>
  <c r="G487" i="3"/>
  <c r="F487" i="3"/>
  <c r="E487" i="3"/>
  <c r="D487" i="3"/>
  <c r="C487" i="3"/>
  <c r="B487" i="3"/>
  <c r="AN555" i="3"/>
  <c r="V106" i="2"/>
  <c r="U106" i="2"/>
  <c r="T106" i="2"/>
  <c r="S106" i="2"/>
  <c r="R106" i="2"/>
  <c r="Q106" i="2"/>
  <c r="P106" i="2"/>
  <c r="O106" i="2"/>
  <c r="N106" i="2"/>
  <c r="M106" i="2"/>
  <c r="L106" i="2"/>
  <c r="K106" i="2"/>
  <c r="J106" i="2"/>
  <c r="I106" i="2"/>
  <c r="H106" i="2"/>
  <c r="G106" i="2"/>
  <c r="F106" i="2"/>
  <c r="E106" i="2"/>
  <c r="D106" i="2"/>
  <c r="C106" i="2"/>
  <c r="AH412" i="3"/>
  <c r="AG412" i="3"/>
  <c r="AF412" i="3"/>
  <c r="AE412" i="3"/>
  <c r="AD412" i="3"/>
  <c r="AC412" i="3"/>
  <c r="AB412" i="3"/>
  <c r="AA412" i="3"/>
  <c r="Z412" i="3"/>
  <c r="Y412" i="3"/>
  <c r="X412" i="3"/>
  <c r="W412" i="3"/>
  <c r="V412" i="3"/>
  <c r="U412" i="3"/>
  <c r="T412" i="3"/>
  <c r="S412" i="3"/>
  <c r="R412" i="3"/>
  <c r="Q412" i="3"/>
  <c r="P412" i="3"/>
  <c r="O412" i="3"/>
  <c r="N412" i="3"/>
  <c r="M412" i="3"/>
  <c r="L412" i="3"/>
  <c r="K412" i="3"/>
  <c r="J412" i="3"/>
  <c r="I412" i="3"/>
  <c r="H412" i="3"/>
  <c r="G412" i="3"/>
  <c r="F412" i="3"/>
  <c r="E412" i="3"/>
  <c r="D412" i="3"/>
  <c r="C412" i="3"/>
  <c r="AN519" i="3"/>
  <c r="AH486" i="3"/>
  <c r="AG486" i="3"/>
  <c r="AF486" i="3"/>
  <c r="AE486" i="3"/>
  <c r="AD486" i="3"/>
  <c r="AC486" i="3"/>
  <c r="AB486" i="3"/>
  <c r="AA486" i="3"/>
  <c r="Z486" i="3"/>
  <c r="Y486" i="3"/>
  <c r="X486" i="3"/>
  <c r="W486" i="3"/>
  <c r="V486" i="3"/>
  <c r="U486" i="3"/>
  <c r="T486" i="3"/>
  <c r="S486" i="3"/>
  <c r="AH676" i="3"/>
  <c r="AG676" i="3"/>
  <c r="AF676" i="3"/>
  <c r="AE676" i="3"/>
  <c r="AD676" i="3"/>
  <c r="AC676" i="3"/>
  <c r="AB676" i="3"/>
  <c r="AA676" i="3"/>
  <c r="Z676" i="3"/>
  <c r="Y676" i="3"/>
  <c r="X676" i="3"/>
  <c r="W676" i="3"/>
  <c r="V676" i="3"/>
  <c r="U676" i="3"/>
  <c r="T676" i="3"/>
  <c r="S676" i="3"/>
  <c r="R486" i="3"/>
  <c r="Q486" i="3"/>
  <c r="P486" i="3"/>
  <c r="O486" i="3"/>
  <c r="N486" i="3"/>
  <c r="M486" i="3"/>
  <c r="L486" i="3"/>
  <c r="K486" i="3"/>
  <c r="J486" i="3"/>
  <c r="I486" i="3"/>
  <c r="H486" i="3"/>
  <c r="G486" i="3"/>
  <c r="F486" i="3"/>
  <c r="E486" i="3"/>
  <c r="D486" i="3"/>
  <c r="C486" i="3"/>
  <c r="B486" i="3"/>
  <c r="B676" i="3"/>
  <c r="AH271" i="3"/>
  <c r="AG271" i="3"/>
  <c r="AF271" i="3"/>
  <c r="AE271" i="3"/>
  <c r="AD271" i="3"/>
  <c r="AC271" i="3"/>
  <c r="AB271" i="3"/>
  <c r="AA271" i="3"/>
  <c r="Z271" i="3"/>
  <c r="Y271" i="3"/>
  <c r="X271" i="3"/>
  <c r="W271" i="3"/>
  <c r="V271" i="3"/>
  <c r="U271" i="3"/>
  <c r="T271" i="3"/>
  <c r="S271" i="3"/>
  <c r="R271" i="3"/>
  <c r="Q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B271" i="3"/>
  <c r="B270" i="3"/>
  <c r="B269" i="3"/>
  <c r="AH255" i="3"/>
  <c r="AG255" i="3"/>
  <c r="AF255" i="3"/>
  <c r="AE255" i="3"/>
  <c r="AD255" i="3"/>
  <c r="AC255" i="3"/>
  <c r="AB255" i="3"/>
  <c r="AA255" i="3"/>
  <c r="Z255" i="3"/>
  <c r="Y255" i="3"/>
  <c r="X255" i="3"/>
  <c r="W255" i="3"/>
  <c r="V255" i="3"/>
  <c r="U255" i="3"/>
  <c r="T255" i="3"/>
  <c r="S255" i="3"/>
  <c r="R255" i="3"/>
  <c r="Q255" i="3"/>
  <c r="P255" i="3"/>
  <c r="O255" i="3"/>
  <c r="N255" i="3"/>
  <c r="M255" i="3"/>
  <c r="L255" i="3"/>
  <c r="K255" i="3"/>
  <c r="J255" i="3"/>
  <c r="I255" i="3"/>
  <c r="H255" i="3"/>
  <c r="G255" i="3"/>
  <c r="F255" i="3"/>
  <c r="E255" i="3"/>
  <c r="D255" i="3"/>
  <c r="C255" i="3"/>
  <c r="B255" i="3"/>
  <c r="R676" i="3"/>
  <c r="Q676" i="3"/>
  <c r="P676" i="3"/>
  <c r="O676" i="3"/>
  <c r="N676" i="3"/>
  <c r="M676" i="3"/>
  <c r="L676" i="3"/>
  <c r="K676" i="3"/>
  <c r="J676" i="3"/>
  <c r="I676" i="3"/>
  <c r="H676" i="3"/>
  <c r="G676" i="3"/>
  <c r="F676" i="3"/>
  <c r="E676" i="3"/>
  <c r="D676" i="3"/>
  <c r="C676" i="3"/>
  <c r="C657" i="3" s="1"/>
  <c r="AN596" i="3" l="1"/>
  <c r="C26" i="1"/>
  <c r="C28" i="1" s="1"/>
  <c r="U80" i="2"/>
  <c r="U370" i="3" s="1"/>
  <c r="Q370" i="3"/>
  <c r="T80" i="2"/>
  <c r="T370" i="3" s="1"/>
  <c r="P370" i="3"/>
  <c r="V80" i="2"/>
  <c r="V370" i="3" s="1"/>
  <c r="R370" i="3"/>
  <c r="S80" i="2"/>
  <c r="S370" i="3" s="1"/>
  <c r="O370" i="3"/>
  <c r="AA488" i="3"/>
  <c r="AA475" i="3" s="1"/>
  <c r="AB488" i="3"/>
  <c r="AB475" i="3" s="1"/>
  <c r="T488" i="3"/>
  <c r="T475" i="3" s="1"/>
  <c r="S488" i="3"/>
  <c r="S475" i="3" s="1"/>
  <c r="AG488" i="3"/>
  <c r="AG475" i="3" s="1"/>
  <c r="AF488" i="3"/>
  <c r="AF475" i="3" s="1"/>
  <c r="Z488" i="3"/>
  <c r="Z475" i="3" s="1"/>
  <c r="U488" i="3"/>
  <c r="U475" i="3" s="1"/>
  <c r="V488" i="3"/>
  <c r="V475" i="3" s="1"/>
  <c r="L488" i="3"/>
  <c r="L475" i="3" s="1"/>
  <c r="M488" i="3"/>
  <c r="M475" i="3" s="1"/>
  <c r="X488" i="3"/>
  <c r="X475" i="3" s="1"/>
  <c r="O488" i="3"/>
  <c r="O475" i="3" s="1"/>
  <c r="P488" i="3"/>
  <c r="P475" i="3" s="1"/>
  <c r="Q488" i="3"/>
  <c r="Q475" i="3" s="1"/>
  <c r="R488" i="3"/>
  <c r="R475" i="3" s="1"/>
  <c r="W488" i="3"/>
  <c r="W475" i="3" s="1"/>
  <c r="Y488" i="3"/>
  <c r="Y475" i="3" s="1"/>
  <c r="AH488" i="3"/>
  <c r="AH475" i="3" s="1"/>
  <c r="J488" i="3"/>
  <c r="J475" i="3" s="1"/>
  <c r="N488" i="3"/>
  <c r="N475" i="3" s="1"/>
  <c r="D488" i="3"/>
  <c r="D475" i="3" s="1"/>
  <c r="F488" i="3"/>
  <c r="F475" i="3" s="1"/>
  <c r="G488" i="3"/>
  <c r="G475" i="3" s="1"/>
  <c r="H488" i="3"/>
  <c r="H475" i="3" s="1"/>
  <c r="AC488" i="3"/>
  <c r="AC475" i="3" s="1"/>
  <c r="AD488" i="3"/>
  <c r="AD475" i="3" s="1"/>
  <c r="C488" i="3"/>
  <c r="C475" i="3" s="1"/>
  <c r="AE488" i="3"/>
  <c r="AE475" i="3" s="1"/>
  <c r="E488" i="3"/>
  <c r="E475" i="3" s="1"/>
  <c r="I488" i="3"/>
  <c r="I475" i="3" s="1"/>
  <c r="K488" i="3"/>
  <c r="K475" i="3" s="1"/>
  <c r="AN556" i="3"/>
  <c r="AN520" i="3"/>
  <c r="AH787" i="3"/>
  <c r="AG787" i="3"/>
  <c r="AF787" i="3"/>
  <c r="AE787" i="3"/>
  <c r="AD787" i="3"/>
  <c r="AC787" i="3"/>
  <c r="AB787" i="3"/>
  <c r="AA787" i="3"/>
  <c r="Z787" i="3"/>
  <c r="Y787" i="3"/>
  <c r="X787" i="3"/>
  <c r="W787" i="3"/>
  <c r="V787" i="3"/>
  <c r="U787" i="3"/>
  <c r="T787" i="3"/>
  <c r="S787" i="3"/>
  <c r="R787" i="3"/>
  <c r="Q787" i="3"/>
  <c r="P787" i="3"/>
  <c r="O787" i="3"/>
  <c r="N787" i="3"/>
  <c r="M787" i="3"/>
  <c r="L787" i="3"/>
  <c r="K787" i="3"/>
  <c r="J787" i="3"/>
  <c r="I787" i="3"/>
  <c r="H787" i="3"/>
  <c r="G787" i="3"/>
  <c r="F787" i="3"/>
  <c r="E787" i="3"/>
  <c r="D787" i="3"/>
  <c r="C787" i="3"/>
  <c r="B787" i="3"/>
  <c r="AH796" i="3"/>
  <c r="AH753" i="3" s="1"/>
  <c r="AG796" i="3"/>
  <c r="AG753" i="3" s="1"/>
  <c r="AF796" i="3"/>
  <c r="AF753" i="3" s="1"/>
  <c r="AE796" i="3"/>
  <c r="AE753" i="3" s="1"/>
  <c r="AH806" i="3"/>
  <c r="AH738" i="3" s="1"/>
  <c r="AG806" i="3"/>
  <c r="AG738" i="3" s="1"/>
  <c r="AF806" i="3"/>
  <c r="AF738" i="3" s="1"/>
  <c r="AE806" i="3"/>
  <c r="AE738" i="3" s="1"/>
  <c r="B803" i="3"/>
  <c r="B802" i="3"/>
  <c r="AH329" i="3"/>
  <c r="AG329" i="3"/>
  <c r="AF329" i="3"/>
  <c r="AE329" i="3"/>
  <c r="AD329" i="3"/>
  <c r="AC329" i="3"/>
  <c r="AB329" i="3"/>
  <c r="AA329" i="3"/>
  <c r="Z329" i="3"/>
  <c r="Y329" i="3"/>
  <c r="X329" i="3"/>
  <c r="W329" i="3"/>
  <c r="V329" i="3"/>
  <c r="U329" i="3"/>
  <c r="T329" i="3"/>
  <c r="S329" i="3"/>
  <c r="R329" i="3"/>
  <c r="Q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AN333" i="3"/>
  <c r="V99" i="2"/>
  <c r="U99" i="2"/>
  <c r="T99" i="2"/>
  <c r="S99" i="2"/>
  <c r="R99" i="2"/>
  <c r="Q99" i="2"/>
  <c r="P99" i="2"/>
  <c r="O99" i="2"/>
  <c r="N99" i="2"/>
  <c r="M99" i="2"/>
  <c r="L99" i="2"/>
  <c r="K99" i="2"/>
  <c r="J99" i="2"/>
  <c r="I99" i="2"/>
  <c r="H99" i="2"/>
  <c r="G99" i="2"/>
  <c r="F99" i="2"/>
  <c r="E99" i="2"/>
  <c r="D99" i="2"/>
  <c r="C99" i="2"/>
  <c r="AN597" i="3" l="1"/>
  <c r="W468" i="3"/>
  <c r="Q468" i="3"/>
  <c r="L468" i="3"/>
  <c r="J468" i="3"/>
  <c r="O468" i="3"/>
  <c r="V468" i="3"/>
  <c r="Z468" i="3"/>
  <c r="AF468" i="3"/>
  <c r="AG468" i="3"/>
  <c r="K468" i="3"/>
  <c r="T468" i="3"/>
  <c r="AE468" i="3"/>
  <c r="C468" i="3"/>
  <c r="AD468" i="3"/>
  <c r="AC468" i="3"/>
  <c r="G468" i="3"/>
  <c r="F468" i="3"/>
  <c r="D468" i="3"/>
  <c r="AH468" i="3"/>
  <c r="Y468" i="3"/>
  <c r="R468" i="3"/>
  <c r="P468" i="3"/>
  <c r="X468" i="3"/>
  <c r="M468" i="3"/>
  <c r="U468" i="3"/>
  <c r="S468" i="3"/>
  <c r="I468" i="3"/>
  <c r="E468" i="3"/>
  <c r="AB468" i="3"/>
  <c r="AA468" i="3"/>
  <c r="H468" i="3"/>
  <c r="N468" i="3"/>
  <c r="AN557" i="3"/>
  <c r="AN521" i="3"/>
  <c r="AN334" i="3"/>
  <c r="AN598" i="3" l="1"/>
  <c r="AN558" i="3"/>
  <c r="AN522" i="3"/>
  <c r="AN335" i="3"/>
  <c r="AN599" i="3" l="1"/>
  <c r="AN559" i="3"/>
  <c r="AN523" i="3"/>
  <c r="AN336" i="3"/>
  <c r="AN600" i="3" l="1"/>
  <c r="AN560" i="3"/>
  <c r="AN524" i="3"/>
  <c r="AN337" i="3"/>
  <c r="AN601" i="3" l="1"/>
  <c r="AN561" i="3"/>
  <c r="AN525" i="3"/>
  <c r="AN338" i="3"/>
  <c r="AN602" i="3" l="1"/>
  <c r="AN562" i="3"/>
  <c r="AN526" i="3"/>
  <c r="AN339" i="3"/>
  <c r="AN603" i="3" l="1"/>
  <c r="AN563" i="3"/>
  <c r="AN527" i="3"/>
  <c r="AN340" i="3"/>
  <c r="AN604" i="3" l="1"/>
  <c r="AN564" i="3"/>
  <c r="AN528" i="3"/>
  <c r="AN341" i="3"/>
  <c r="AN605" i="3" l="1"/>
  <c r="AN565" i="3"/>
  <c r="AN529" i="3"/>
  <c r="AN342" i="3"/>
  <c r="AN606" i="3" l="1"/>
  <c r="AN566" i="3"/>
  <c r="AN530" i="3"/>
  <c r="AN343" i="3"/>
  <c r="AN607" i="3" l="1"/>
  <c r="AN567" i="3"/>
  <c r="AN531" i="3"/>
  <c r="AN344" i="3"/>
  <c r="AN608" i="3" l="1"/>
  <c r="AN568" i="3"/>
  <c r="AN532" i="3"/>
  <c r="AN345" i="3"/>
  <c r="AN609" i="3" l="1"/>
  <c r="AN569" i="3"/>
  <c r="AN533" i="3"/>
  <c r="AN346" i="3"/>
  <c r="AN610" i="3" l="1"/>
  <c r="AN570" i="3"/>
  <c r="AN534" i="3"/>
  <c r="AN347" i="3"/>
  <c r="AN419" i="3"/>
  <c r="AJ34" i="3" a="1"/>
  <c r="AJ34" i="3" s="1"/>
  <c r="AN35" i="3"/>
  <c r="AN217" i="3"/>
  <c r="F168" i="3"/>
  <c r="E168" i="3"/>
  <c r="D168" i="3"/>
  <c r="C168" i="3"/>
  <c r="F156" i="3"/>
  <c r="E156" i="3"/>
  <c r="D156" i="3"/>
  <c r="C156" i="3"/>
  <c r="F144" i="3"/>
  <c r="E144" i="3"/>
  <c r="D144" i="3"/>
  <c r="C144" i="3"/>
  <c r="AH99" i="3"/>
  <c r="AF99" i="3"/>
  <c r="AA99" i="3"/>
  <c r="Z99" i="3"/>
  <c r="Y99" i="3"/>
  <c r="W99" i="3"/>
  <c r="V46" i="2"/>
  <c r="V99" i="3" s="1"/>
  <c r="U46" i="2"/>
  <c r="U49" i="2" s="1"/>
  <c r="T46" i="2"/>
  <c r="T49" i="2" s="1"/>
  <c r="S46" i="2"/>
  <c r="S99" i="3" s="1"/>
  <c r="R46" i="2"/>
  <c r="R99" i="3" s="1"/>
  <c r="Q46" i="2"/>
  <c r="Q99" i="3" s="1"/>
  <c r="P46" i="2"/>
  <c r="P99" i="3" s="1"/>
  <c r="O46" i="2"/>
  <c r="O99" i="3" s="1"/>
  <c r="N46" i="2"/>
  <c r="N99" i="3" s="1"/>
  <c r="M46" i="2"/>
  <c r="M99" i="3" s="1"/>
  <c r="L46" i="2"/>
  <c r="L99" i="3" s="1"/>
  <c r="K46" i="2"/>
  <c r="K99" i="3" s="1"/>
  <c r="J46" i="2"/>
  <c r="J99" i="3" s="1"/>
  <c r="I46" i="2"/>
  <c r="I99" i="3" s="1"/>
  <c r="H46" i="2"/>
  <c r="H99" i="3" s="1"/>
  <c r="G46" i="2"/>
  <c r="G49" i="2" s="1"/>
  <c r="AH157" i="3"/>
  <c r="AG157" i="3"/>
  <c r="AF157" i="3"/>
  <c r="AE157" i="3"/>
  <c r="AD157" i="3"/>
  <c r="AC157" i="3"/>
  <c r="AB157" i="3"/>
  <c r="AA157" i="3"/>
  <c r="Z157" i="3"/>
  <c r="Y157" i="3"/>
  <c r="X157" i="3"/>
  <c r="W157" i="3"/>
  <c r="V157" i="3"/>
  <c r="U157" i="3"/>
  <c r="T157" i="3"/>
  <c r="S157" i="3"/>
  <c r="R157" i="3"/>
  <c r="Q157" i="3"/>
  <c r="P157" i="3"/>
  <c r="O157" i="3"/>
  <c r="N157" i="3"/>
  <c r="M157" i="3"/>
  <c r="L157" i="3"/>
  <c r="K157" i="3"/>
  <c r="J157" i="3"/>
  <c r="I157" i="3"/>
  <c r="H157" i="3"/>
  <c r="G157" i="3"/>
  <c r="AH145" i="3"/>
  <c r="AG145" i="3"/>
  <c r="AF145" i="3"/>
  <c r="AE145" i="3"/>
  <c r="AD145" i="3"/>
  <c r="AC145" i="3"/>
  <c r="AB145" i="3"/>
  <c r="AA145" i="3"/>
  <c r="Z145" i="3"/>
  <c r="Y145" i="3"/>
  <c r="X145" i="3"/>
  <c r="W145" i="3"/>
  <c r="V145" i="3"/>
  <c r="U145" i="3"/>
  <c r="T145" i="3"/>
  <c r="S145" i="3"/>
  <c r="R145" i="3"/>
  <c r="Q145" i="3"/>
  <c r="P145" i="3"/>
  <c r="O145" i="3"/>
  <c r="N145" i="3"/>
  <c r="M145" i="3"/>
  <c r="L145" i="3"/>
  <c r="K145" i="3"/>
  <c r="J145" i="3"/>
  <c r="I145" i="3"/>
  <c r="H145" i="3"/>
  <c r="G145" i="3"/>
  <c r="C39" i="13"/>
  <c r="X39" i="13" s="1"/>
  <c r="AN611" i="3" l="1"/>
  <c r="AN571" i="3"/>
  <c r="AN535" i="3"/>
  <c r="AN348" i="3"/>
  <c r="L49" i="2"/>
  <c r="M49" i="2"/>
  <c r="P49" i="2"/>
  <c r="J49" i="2"/>
  <c r="I49" i="2"/>
  <c r="AN36" i="3"/>
  <c r="AN420" i="3"/>
  <c r="AN218" i="3"/>
  <c r="AN219" i="3" s="1"/>
  <c r="H49" i="2"/>
  <c r="K49" i="2"/>
  <c r="T99" i="3"/>
  <c r="U99" i="3"/>
  <c r="X99" i="3"/>
  <c r="S49" i="2"/>
  <c r="V49" i="2"/>
  <c r="AC99" i="3"/>
  <c r="AE99" i="3"/>
  <c r="AG99" i="3"/>
  <c r="AB99" i="3"/>
  <c r="AD99" i="3"/>
  <c r="G99" i="3"/>
  <c r="N49" i="2"/>
  <c r="O49" i="2"/>
  <c r="Q49" i="2"/>
  <c r="R49" i="2"/>
  <c r="AN612" i="3" l="1"/>
  <c r="AN572" i="3"/>
  <c r="AN536" i="3"/>
  <c r="AN349" i="3"/>
  <c r="AN37" i="3"/>
  <c r="AN38" i="3" s="1"/>
  <c r="AN421" i="3"/>
  <c r="AN220" i="3"/>
  <c r="V14" i="13"/>
  <c r="U14" i="13"/>
  <c r="T14" i="13"/>
  <c r="S14" i="13"/>
  <c r="R14" i="13"/>
  <c r="Q14" i="13"/>
  <c r="P14" i="13"/>
  <c r="O14" i="13"/>
  <c r="N14" i="13"/>
  <c r="M14" i="13"/>
  <c r="L14" i="13"/>
  <c r="K14" i="13"/>
  <c r="J14" i="13"/>
  <c r="I14" i="13"/>
  <c r="H14" i="13"/>
  <c r="G14" i="13"/>
  <c r="F14" i="13"/>
  <c r="E14" i="13"/>
  <c r="D14" i="13"/>
  <c r="C14" i="13"/>
  <c r="AH169" i="3"/>
  <c r="AG169" i="3"/>
  <c r="AF169" i="3"/>
  <c r="U169" i="3"/>
  <c r="T169" i="3"/>
  <c r="S169" i="3"/>
  <c r="G169" i="3"/>
  <c r="AN613" i="3" l="1"/>
  <c r="AN573" i="3"/>
  <c r="AN537" i="3"/>
  <c r="AN350" i="3"/>
  <c r="AN422" i="3"/>
  <c r="AN39" i="3"/>
  <c r="AN221" i="3"/>
  <c r="Z169" i="3"/>
  <c r="AE169" i="3"/>
  <c r="I169" i="3"/>
  <c r="AC169" i="3"/>
  <c r="X169" i="3"/>
  <c r="Y169" i="3"/>
  <c r="AA169" i="3"/>
  <c r="AB169" i="3"/>
  <c r="AD169" i="3"/>
  <c r="H169" i="3"/>
  <c r="J169" i="3"/>
  <c r="K169" i="3"/>
  <c r="L169" i="3"/>
  <c r="M169" i="3"/>
  <c r="N169" i="3"/>
  <c r="O169" i="3"/>
  <c r="P169" i="3"/>
  <c r="Q169" i="3"/>
  <c r="R169" i="3"/>
  <c r="V169" i="3"/>
  <c r="W169" i="3"/>
  <c r="AN614" i="3" l="1"/>
  <c r="AN574" i="3"/>
  <c r="AN538" i="3"/>
  <c r="AN351" i="3"/>
  <c r="AN423" i="3"/>
  <c r="AN40" i="3"/>
  <c r="AN222" i="3"/>
  <c r="AN615" i="3" l="1"/>
  <c r="AN575" i="3"/>
  <c r="AN539" i="3"/>
  <c r="AN352" i="3"/>
  <c r="AN424" i="3"/>
  <c r="AN41" i="3"/>
  <c r="AN223" i="3"/>
  <c r="AH775" i="3"/>
  <c r="AG775" i="3"/>
  <c r="AF775" i="3"/>
  <c r="AE775" i="3"/>
  <c r="AD775" i="3"/>
  <c r="AC775" i="3"/>
  <c r="AB775" i="3"/>
  <c r="AA775" i="3"/>
  <c r="Z775" i="3"/>
  <c r="Y775" i="3"/>
  <c r="X775" i="3"/>
  <c r="W775" i="3"/>
  <c r="V775" i="3"/>
  <c r="U775" i="3"/>
  <c r="T775" i="3"/>
  <c r="S775" i="3"/>
  <c r="R775" i="3"/>
  <c r="Q775" i="3"/>
  <c r="P775" i="3"/>
  <c r="O775" i="3"/>
  <c r="N775" i="3"/>
  <c r="M775" i="3"/>
  <c r="L775" i="3"/>
  <c r="K775" i="3"/>
  <c r="J775" i="3"/>
  <c r="I775" i="3"/>
  <c r="H775" i="3"/>
  <c r="G775" i="3"/>
  <c r="F775" i="3"/>
  <c r="E775" i="3"/>
  <c r="D775" i="3"/>
  <c r="C775" i="3"/>
  <c r="AN616" i="3" l="1"/>
  <c r="AN576" i="3"/>
  <c r="AN540" i="3"/>
  <c r="AN353" i="3"/>
  <c r="AN425" i="3"/>
  <c r="AN42" i="3"/>
  <c r="AN224" i="3"/>
  <c r="AN617" i="3" l="1"/>
  <c r="AN577" i="3"/>
  <c r="AN541" i="3"/>
  <c r="AN354" i="3"/>
  <c r="AN426" i="3"/>
  <c r="AN43" i="3"/>
  <c r="AN225" i="3"/>
  <c r="AN618" i="3" l="1"/>
  <c r="AN578" i="3"/>
  <c r="AN542" i="3"/>
  <c r="AN355" i="3"/>
  <c r="AN427" i="3"/>
  <c r="AN44" i="3"/>
  <c r="AN226" i="3"/>
  <c r="AN619" i="3" l="1"/>
  <c r="AN579" i="3"/>
  <c r="AN543" i="3"/>
  <c r="AN356" i="3"/>
  <c r="AN428" i="3"/>
  <c r="AN45" i="3"/>
  <c r="AN227" i="3"/>
  <c r="AN580" i="3" l="1"/>
  <c r="AN544" i="3"/>
  <c r="AN357" i="3"/>
  <c r="AN429" i="3"/>
  <c r="AN46" i="3"/>
  <c r="AN228" i="3"/>
  <c r="AN581" i="3" l="1"/>
  <c r="AN545" i="3"/>
  <c r="AN358" i="3"/>
  <c r="AN430" i="3"/>
  <c r="AN47" i="3"/>
  <c r="AN229" i="3"/>
  <c r="AN582" i="3" l="1"/>
  <c r="AN546" i="3"/>
  <c r="AN359" i="3"/>
  <c r="AN431" i="3"/>
  <c r="AN48" i="3"/>
  <c r="AN230" i="3"/>
  <c r="AN583" i="3" l="1"/>
  <c r="AN547" i="3"/>
  <c r="AN360" i="3"/>
  <c r="AN432" i="3"/>
  <c r="AN49" i="3"/>
  <c r="AN231" i="3"/>
  <c r="AN584" i="3" l="1"/>
  <c r="AN548" i="3"/>
  <c r="AN361" i="3"/>
  <c r="AN433" i="3"/>
  <c r="AN50" i="3"/>
  <c r="AN232" i="3"/>
  <c r="AN585" i="3" l="1"/>
  <c r="AN549" i="3"/>
  <c r="AN362" i="3"/>
  <c r="AN434" i="3"/>
  <c r="AN51" i="3"/>
  <c r="AN233" i="3"/>
  <c r="AN363" i="3" l="1"/>
  <c r="AN435" i="3"/>
  <c r="AN52" i="3"/>
  <c r="AN234" i="3"/>
  <c r="AN436" i="3" l="1"/>
  <c r="AN53" i="3"/>
  <c r="AN235" i="3"/>
  <c r="AN437" i="3" l="1"/>
  <c r="AN54" i="3"/>
  <c r="AN236" i="3"/>
  <c r="AN438" i="3" l="1"/>
  <c r="AN55" i="3"/>
  <c r="AN237" i="3"/>
  <c r="AN439" i="3" l="1"/>
  <c r="AN56" i="3"/>
  <c r="AN238" i="3"/>
  <c r="AN440" i="3" l="1"/>
  <c r="AN57" i="3"/>
  <c r="AN239" i="3"/>
  <c r="AN441" i="3" l="1"/>
  <c r="AN58" i="3"/>
  <c r="AN240" i="3"/>
  <c r="AN442" i="3" l="1"/>
  <c r="AN59" i="3"/>
  <c r="AN241" i="3"/>
  <c r="AN443" i="3" l="1"/>
  <c r="AN60" i="3"/>
  <c r="AN242" i="3"/>
  <c r="AN444" i="3" l="1"/>
  <c r="AN61" i="3"/>
  <c r="AN243" i="3"/>
  <c r="AN445" i="3" l="1"/>
  <c r="AN62" i="3"/>
  <c r="AN244" i="3"/>
  <c r="AN446" i="3" l="1"/>
  <c r="AN63" i="3"/>
  <c r="AN245" i="3"/>
  <c r="AN447" i="3" l="1"/>
  <c r="AN64" i="3"/>
  <c r="AN246" i="3"/>
  <c r="AN448" i="3" l="1"/>
  <c r="AN65" i="3"/>
  <c r="AN247" i="3"/>
  <c r="AN449" i="3" l="1"/>
  <c r="AH774" i="3" l="1"/>
  <c r="AG774" i="3"/>
  <c r="AF774" i="3"/>
  <c r="AE774" i="3"/>
  <c r="AD774" i="3"/>
  <c r="AC774" i="3"/>
  <c r="AB774" i="3"/>
  <c r="AA774" i="3"/>
  <c r="Z774" i="3"/>
  <c r="Y774" i="3"/>
  <c r="X774" i="3"/>
  <c r="W774" i="3"/>
  <c r="V774" i="3"/>
  <c r="U774" i="3"/>
  <c r="T774" i="3"/>
  <c r="S774" i="3"/>
  <c r="R774" i="3"/>
  <c r="Q774" i="3"/>
  <c r="P774" i="3"/>
  <c r="O774" i="3"/>
  <c r="N774" i="3"/>
  <c r="M774" i="3"/>
  <c r="L774" i="3"/>
  <c r="K774" i="3"/>
  <c r="J774" i="3"/>
  <c r="I774" i="3"/>
  <c r="H774" i="3"/>
  <c r="G774" i="3"/>
  <c r="F774" i="3"/>
  <c r="E774" i="3"/>
  <c r="D774" i="3"/>
  <c r="C774" i="3"/>
  <c r="AH773" i="3"/>
  <c r="AG773" i="3"/>
  <c r="AF773" i="3"/>
  <c r="AE773" i="3"/>
  <c r="AD773" i="3"/>
  <c r="AC773" i="3"/>
  <c r="AB773" i="3"/>
  <c r="AA773" i="3"/>
  <c r="Z773" i="3"/>
  <c r="Y773" i="3"/>
  <c r="X773" i="3"/>
  <c r="W773" i="3"/>
  <c r="V773" i="3"/>
  <c r="U773" i="3"/>
  <c r="T773" i="3"/>
  <c r="S773" i="3"/>
  <c r="R773" i="3"/>
  <c r="Q773" i="3"/>
  <c r="P773" i="3"/>
  <c r="O773" i="3"/>
  <c r="N773" i="3"/>
  <c r="M773" i="3"/>
  <c r="L773" i="3"/>
  <c r="K773" i="3"/>
  <c r="J773" i="3"/>
  <c r="I773" i="3"/>
  <c r="H773" i="3"/>
  <c r="G773" i="3"/>
  <c r="F773" i="3"/>
  <c r="E773" i="3"/>
  <c r="D773" i="3"/>
  <c r="C773" i="3"/>
  <c r="AH710" i="3"/>
  <c r="AG710" i="3"/>
  <c r="AF710" i="3"/>
  <c r="AE710" i="3"/>
  <c r="AH704" i="3"/>
  <c r="AG704" i="3"/>
  <c r="AF704" i="3"/>
  <c r="AE704" i="3"/>
  <c r="AD704" i="3"/>
  <c r="AC704" i="3"/>
  <c r="AB704" i="3"/>
  <c r="AA704" i="3"/>
  <c r="Z704" i="3"/>
  <c r="Y704" i="3"/>
  <c r="X704" i="3"/>
  <c r="W704" i="3"/>
  <c r="V704" i="3"/>
  <c r="U704" i="3"/>
  <c r="T704" i="3"/>
  <c r="S704" i="3"/>
  <c r="R704" i="3"/>
  <c r="Q704" i="3"/>
  <c r="P704" i="3"/>
  <c r="O704" i="3"/>
  <c r="N704" i="3"/>
  <c r="M704" i="3"/>
  <c r="L704" i="3"/>
  <c r="K704" i="3"/>
  <c r="J704" i="3"/>
  <c r="I704" i="3"/>
  <c r="H704" i="3"/>
  <c r="G704" i="3"/>
  <c r="F704" i="3"/>
  <c r="E704" i="3"/>
  <c r="D704" i="3"/>
  <c r="C704" i="3"/>
  <c r="AH415" i="3"/>
  <c r="AG415" i="3"/>
  <c r="AF415" i="3"/>
  <c r="AE415" i="3"/>
  <c r="AD415" i="3"/>
  <c r="AC415" i="3"/>
  <c r="AB415" i="3"/>
  <c r="AA415" i="3"/>
  <c r="Z415" i="3"/>
  <c r="Y415" i="3"/>
  <c r="X415" i="3"/>
  <c r="W415" i="3"/>
  <c r="V415" i="3"/>
  <c r="U415" i="3"/>
  <c r="T415" i="3"/>
  <c r="S415" i="3"/>
  <c r="R415" i="3"/>
  <c r="Q415" i="3"/>
  <c r="P415" i="3"/>
  <c r="O415" i="3"/>
  <c r="N415" i="3"/>
  <c r="M415" i="3"/>
  <c r="L415" i="3"/>
  <c r="K415" i="3"/>
  <c r="J415" i="3"/>
  <c r="I415" i="3"/>
  <c r="H415" i="3"/>
  <c r="G415" i="3"/>
  <c r="F415" i="3"/>
  <c r="E415" i="3"/>
  <c r="D415" i="3"/>
  <c r="C415" i="3"/>
  <c r="AH414" i="3"/>
  <c r="AG414" i="3"/>
  <c r="AF414" i="3"/>
  <c r="AE414" i="3"/>
  <c r="AD414" i="3"/>
  <c r="AC414" i="3"/>
  <c r="AB414" i="3"/>
  <c r="AA414" i="3"/>
  <c r="Z414" i="3"/>
  <c r="Y414" i="3"/>
  <c r="X414" i="3"/>
  <c r="W414" i="3"/>
  <c r="V414" i="3"/>
  <c r="U414" i="3"/>
  <c r="T414" i="3"/>
  <c r="S414" i="3"/>
  <c r="R414" i="3"/>
  <c r="Q414" i="3"/>
  <c r="P414" i="3"/>
  <c r="O414" i="3"/>
  <c r="N414" i="3"/>
  <c r="M414" i="3"/>
  <c r="L414" i="3"/>
  <c r="K414" i="3"/>
  <c r="J414" i="3"/>
  <c r="I414" i="3"/>
  <c r="H414" i="3"/>
  <c r="G414" i="3"/>
  <c r="F414" i="3"/>
  <c r="E414" i="3"/>
  <c r="D414" i="3"/>
  <c r="C414" i="3"/>
  <c r="AH413" i="3"/>
  <c r="AG413" i="3"/>
  <c r="AF413" i="3"/>
  <c r="AE413" i="3"/>
  <c r="AD413" i="3"/>
  <c r="AC413" i="3"/>
  <c r="AB413" i="3"/>
  <c r="AA413" i="3"/>
  <c r="Z413" i="3"/>
  <c r="Y413" i="3"/>
  <c r="X413" i="3"/>
  <c r="W413" i="3"/>
  <c r="V413" i="3"/>
  <c r="U413" i="3"/>
  <c r="T413" i="3"/>
  <c r="S413" i="3"/>
  <c r="R413" i="3"/>
  <c r="Q413" i="3"/>
  <c r="P413" i="3"/>
  <c r="O413" i="3"/>
  <c r="N413" i="3"/>
  <c r="M413" i="3"/>
  <c r="L413" i="3"/>
  <c r="K413" i="3"/>
  <c r="J413" i="3"/>
  <c r="I413" i="3"/>
  <c r="H413" i="3"/>
  <c r="G413" i="3"/>
  <c r="F413" i="3"/>
  <c r="E413" i="3"/>
  <c r="D413" i="3"/>
  <c r="C413" i="3"/>
  <c r="AH411" i="3"/>
  <c r="AG411" i="3"/>
  <c r="AF411" i="3"/>
  <c r="AE411" i="3"/>
  <c r="AD411" i="3"/>
  <c r="AC411" i="3"/>
  <c r="AB411" i="3"/>
  <c r="AA411" i="3"/>
  <c r="Z411" i="3"/>
  <c r="Y411" i="3"/>
  <c r="X411" i="3"/>
  <c r="W411" i="3"/>
  <c r="V411" i="3"/>
  <c r="U411" i="3"/>
  <c r="T411" i="3"/>
  <c r="S411" i="3"/>
  <c r="R411" i="3"/>
  <c r="Q411" i="3"/>
  <c r="P411" i="3"/>
  <c r="O411" i="3"/>
  <c r="N411" i="3"/>
  <c r="M411" i="3"/>
  <c r="L411" i="3"/>
  <c r="K411" i="3"/>
  <c r="J411" i="3"/>
  <c r="I411" i="3"/>
  <c r="H411" i="3"/>
  <c r="G411" i="3"/>
  <c r="F411" i="3"/>
  <c r="E411" i="3"/>
  <c r="D411" i="3"/>
  <c r="C411" i="3"/>
  <c r="AH385" i="3"/>
  <c r="AG385" i="3"/>
  <c r="AF385" i="3"/>
  <c r="AE385" i="3"/>
  <c r="AD385" i="3"/>
  <c r="AC385" i="3"/>
  <c r="AB385" i="3"/>
  <c r="AA385" i="3"/>
  <c r="Z385" i="3"/>
  <c r="Y385" i="3"/>
  <c r="X385" i="3"/>
  <c r="W385" i="3"/>
  <c r="V385" i="3"/>
  <c r="U385" i="3"/>
  <c r="T385" i="3"/>
  <c r="S385" i="3"/>
  <c r="R385" i="3"/>
  <c r="Q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AH384" i="3"/>
  <c r="AG384" i="3"/>
  <c r="AF384" i="3"/>
  <c r="AE384" i="3"/>
  <c r="AD384" i="3"/>
  <c r="AC384" i="3"/>
  <c r="AB384" i="3"/>
  <c r="AA384" i="3"/>
  <c r="Z384" i="3"/>
  <c r="Y384" i="3"/>
  <c r="X384" i="3"/>
  <c r="W384" i="3"/>
  <c r="V384" i="3"/>
  <c r="U384" i="3"/>
  <c r="T384" i="3"/>
  <c r="S384" i="3"/>
  <c r="R384" i="3"/>
  <c r="Q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AH383" i="3"/>
  <c r="AG383" i="3"/>
  <c r="AF383" i="3"/>
  <c r="AE383" i="3"/>
  <c r="AD383" i="3"/>
  <c r="AC383" i="3"/>
  <c r="AB383" i="3"/>
  <c r="AA383" i="3"/>
  <c r="Z383" i="3"/>
  <c r="Y383" i="3"/>
  <c r="X383" i="3"/>
  <c r="W383" i="3"/>
  <c r="V383" i="3"/>
  <c r="U383" i="3"/>
  <c r="T383" i="3"/>
  <c r="S383" i="3"/>
  <c r="R383" i="3"/>
  <c r="Q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AH315" i="3"/>
  <c r="AG315" i="3"/>
  <c r="AF315" i="3"/>
  <c r="AE315" i="3"/>
  <c r="AD315" i="3"/>
  <c r="AC315" i="3"/>
  <c r="AB315" i="3"/>
  <c r="AA315" i="3"/>
  <c r="Z315" i="3"/>
  <c r="Y315" i="3"/>
  <c r="X315" i="3"/>
  <c r="W315" i="3"/>
  <c r="V315" i="3"/>
  <c r="U315" i="3"/>
  <c r="T315" i="3"/>
  <c r="S315" i="3"/>
  <c r="R315" i="3"/>
  <c r="Q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AH314" i="3"/>
  <c r="AG314" i="3"/>
  <c r="AF314" i="3"/>
  <c r="AE314" i="3"/>
  <c r="AD314" i="3"/>
  <c r="AC314" i="3"/>
  <c r="AB314" i="3"/>
  <c r="AA314" i="3"/>
  <c r="Z314" i="3"/>
  <c r="Y314" i="3"/>
  <c r="X314" i="3"/>
  <c r="W314" i="3"/>
  <c r="V314" i="3"/>
  <c r="U314" i="3"/>
  <c r="T314" i="3"/>
  <c r="S314" i="3"/>
  <c r="R314" i="3"/>
  <c r="Q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F302" i="3"/>
  <c r="E302" i="3"/>
  <c r="D302" i="3"/>
  <c r="F301" i="3"/>
  <c r="E301" i="3"/>
  <c r="D301" i="3"/>
  <c r="C302" i="3"/>
  <c r="C301" i="3"/>
  <c r="J69" i="2"/>
  <c r="N69" i="2" s="1"/>
  <c r="R69" i="2" s="1"/>
  <c r="V69" i="2" s="1"/>
  <c r="AH302" i="3" s="1"/>
  <c r="I69" i="2"/>
  <c r="M69" i="2" s="1"/>
  <c r="Q69" i="2" s="1"/>
  <c r="U69" i="2" s="1"/>
  <c r="AG302" i="3" s="1"/>
  <c r="H69" i="2"/>
  <c r="L69" i="2" s="1"/>
  <c r="P69" i="2" s="1"/>
  <c r="T69" i="2" s="1"/>
  <c r="AF302" i="3" s="1"/>
  <c r="G69" i="2"/>
  <c r="K69" i="2" s="1"/>
  <c r="O69" i="2" s="1"/>
  <c r="S69" i="2" s="1"/>
  <c r="AE302" i="3" s="1"/>
  <c r="J67" i="2"/>
  <c r="N67" i="2" s="1"/>
  <c r="R67" i="2" s="1"/>
  <c r="V67" i="2" s="1"/>
  <c r="AH301" i="3" s="1"/>
  <c r="I67" i="2"/>
  <c r="M67" i="2" s="1"/>
  <c r="Q67" i="2" s="1"/>
  <c r="U67" i="2" s="1"/>
  <c r="AG301" i="3" s="1"/>
  <c r="H67" i="2"/>
  <c r="L67" i="2" s="1"/>
  <c r="P67" i="2" s="1"/>
  <c r="T67" i="2" s="1"/>
  <c r="AF301" i="3" s="1"/>
  <c r="G67" i="2"/>
  <c r="K67" i="2" s="1"/>
  <c r="O67" i="2" s="1"/>
  <c r="S67" i="2" s="1"/>
  <c r="AE301" i="3" s="1"/>
  <c r="AH291" i="3"/>
  <c r="AG291" i="3"/>
  <c r="AF291" i="3"/>
  <c r="AE291" i="3"/>
  <c r="AD291" i="3"/>
  <c r="AC291" i="3"/>
  <c r="AB291" i="3"/>
  <c r="AA291" i="3"/>
  <c r="Z291" i="3"/>
  <c r="Y291" i="3"/>
  <c r="X291" i="3"/>
  <c r="W291" i="3"/>
  <c r="V291" i="3"/>
  <c r="U291" i="3"/>
  <c r="T291" i="3"/>
  <c r="S291" i="3"/>
  <c r="R291" i="3"/>
  <c r="Q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AH292" i="3"/>
  <c r="AG292" i="3"/>
  <c r="AF292" i="3"/>
  <c r="AE292" i="3"/>
  <c r="AD292" i="3"/>
  <c r="AC292" i="3"/>
  <c r="AB292" i="3"/>
  <c r="AA292" i="3"/>
  <c r="Z292" i="3"/>
  <c r="Y292" i="3"/>
  <c r="X292" i="3"/>
  <c r="W292" i="3"/>
  <c r="V63" i="2"/>
  <c r="V292" i="3" s="1"/>
  <c r="U63" i="2"/>
  <c r="U292" i="3" s="1"/>
  <c r="T63" i="2"/>
  <c r="T292" i="3" s="1"/>
  <c r="S63" i="2"/>
  <c r="S292" i="3" s="1"/>
  <c r="R63" i="2"/>
  <c r="R292" i="3" s="1"/>
  <c r="Q63" i="2"/>
  <c r="Q292" i="3" s="1"/>
  <c r="P63" i="2"/>
  <c r="P292" i="3" s="1"/>
  <c r="O63" i="2"/>
  <c r="O292" i="3" s="1"/>
  <c r="N63" i="2"/>
  <c r="N292" i="3" s="1"/>
  <c r="M63" i="2"/>
  <c r="M292" i="3" s="1"/>
  <c r="L63" i="2"/>
  <c r="L292" i="3" s="1"/>
  <c r="K63" i="2"/>
  <c r="K292" i="3" s="1"/>
  <c r="J63" i="2"/>
  <c r="J292" i="3" s="1"/>
  <c r="I63" i="2"/>
  <c r="I292" i="3" s="1"/>
  <c r="H63" i="2"/>
  <c r="H292" i="3" s="1"/>
  <c r="G63" i="2"/>
  <c r="G292" i="3" s="1"/>
  <c r="F63" i="2"/>
  <c r="F292" i="3" s="1"/>
  <c r="E63" i="2"/>
  <c r="E292" i="3" s="1"/>
  <c r="D63" i="2"/>
  <c r="D292" i="3" s="1"/>
  <c r="C63" i="2"/>
  <c r="C292" i="3" s="1"/>
  <c r="AH325" i="3"/>
  <c r="AH327" i="3"/>
  <c r="AG327" i="3"/>
  <c r="AF327" i="3"/>
  <c r="AE327" i="3"/>
  <c r="AD327" i="3"/>
  <c r="AC327" i="3"/>
  <c r="AB327" i="3"/>
  <c r="AA327" i="3"/>
  <c r="Z327" i="3"/>
  <c r="Y327" i="3"/>
  <c r="X327" i="3"/>
  <c r="W327" i="3"/>
  <c r="V327" i="3"/>
  <c r="U327" i="3"/>
  <c r="T327" i="3"/>
  <c r="S327" i="3"/>
  <c r="R327" i="3"/>
  <c r="Q327" i="3"/>
  <c r="P327" i="3"/>
  <c r="O327" i="3"/>
  <c r="N327" i="3"/>
  <c r="M327" i="3"/>
  <c r="L327" i="3"/>
  <c r="K327" i="3"/>
  <c r="J327" i="3"/>
  <c r="I327" i="3"/>
  <c r="H327" i="3"/>
  <c r="G327" i="3"/>
  <c r="F327" i="3"/>
  <c r="F320" i="3" s="1"/>
  <c r="E327" i="3"/>
  <c r="E320" i="3" s="1"/>
  <c r="D327" i="3"/>
  <c r="D320" i="3" s="1"/>
  <c r="C327" i="3"/>
  <c r="C320" i="3" s="1"/>
  <c r="AH326" i="3"/>
  <c r="AG326" i="3"/>
  <c r="AF326" i="3"/>
  <c r="AE326" i="3"/>
  <c r="AD326" i="3"/>
  <c r="AC326" i="3"/>
  <c r="AB326" i="3"/>
  <c r="AA326" i="3"/>
  <c r="Z326" i="3"/>
  <c r="Y326" i="3"/>
  <c r="X326" i="3"/>
  <c r="W326" i="3"/>
  <c r="V326" i="3"/>
  <c r="U326" i="3"/>
  <c r="T326" i="3"/>
  <c r="S326" i="3"/>
  <c r="R326" i="3"/>
  <c r="Q326" i="3"/>
  <c r="P326" i="3"/>
  <c r="O326" i="3"/>
  <c r="N326" i="3"/>
  <c r="M326" i="3"/>
  <c r="L326" i="3"/>
  <c r="K326" i="3"/>
  <c r="J326" i="3"/>
  <c r="I326" i="3"/>
  <c r="H326" i="3"/>
  <c r="G326" i="3"/>
  <c r="F326" i="3"/>
  <c r="F319" i="3" s="1"/>
  <c r="E326" i="3"/>
  <c r="E319" i="3" s="1"/>
  <c r="D326" i="3"/>
  <c r="D319" i="3" s="1"/>
  <c r="C326" i="3"/>
  <c r="C319" i="3" s="1"/>
  <c r="AG325" i="3"/>
  <c r="AF325" i="3"/>
  <c r="AE325" i="3"/>
  <c r="AD325" i="3"/>
  <c r="AC325" i="3"/>
  <c r="AB325" i="3"/>
  <c r="AA325" i="3"/>
  <c r="Z325" i="3"/>
  <c r="Y325" i="3"/>
  <c r="X325" i="3"/>
  <c r="W325" i="3"/>
  <c r="V325" i="3"/>
  <c r="U325" i="3"/>
  <c r="T325" i="3"/>
  <c r="S325" i="3"/>
  <c r="R325" i="3"/>
  <c r="Q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AH270" i="3"/>
  <c r="AG270" i="3"/>
  <c r="AF270" i="3"/>
  <c r="AE270" i="3"/>
  <c r="AD270" i="3"/>
  <c r="AC270" i="3"/>
  <c r="AB270" i="3"/>
  <c r="AA270" i="3"/>
  <c r="Z270" i="3"/>
  <c r="Y270" i="3"/>
  <c r="X270" i="3"/>
  <c r="W270" i="3"/>
  <c r="V270" i="3"/>
  <c r="U270" i="3"/>
  <c r="T270" i="3"/>
  <c r="S270" i="3"/>
  <c r="R270" i="3"/>
  <c r="Q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1" i="3"/>
  <c r="C13" i="3" s="1"/>
  <c r="C20" i="3"/>
  <c r="AH86" i="3"/>
  <c r="AG86" i="3"/>
  <c r="AF86" i="3"/>
  <c r="AE86" i="3"/>
  <c r="AD86" i="3"/>
  <c r="AC86" i="3"/>
  <c r="AB86" i="3"/>
  <c r="AA86" i="3"/>
  <c r="Z86" i="3"/>
  <c r="Y86" i="3"/>
  <c r="X86" i="3"/>
  <c r="W86" i="3"/>
  <c r="V86" i="3"/>
  <c r="U86" i="3"/>
  <c r="T86" i="3"/>
  <c r="S86" i="3"/>
  <c r="R86" i="3"/>
  <c r="Q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F82" i="3"/>
  <c r="E82" i="3"/>
  <c r="D82" i="3"/>
  <c r="AH80" i="3"/>
  <c r="AG80" i="3"/>
  <c r="AF80" i="3"/>
  <c r="AE80" i="3"/>
  <c r="AD80" i="3"/>
  <c r="AC80" i="3"/>
  <c r="AB80" i="3"/>
  <c r="AA80" i="3"/>
  <c r="Z80" i="3"/>
  <c r="Y80" i="3"/>
  <c r="X80" i="3"/>
  <c r="W80" i="3"/>
  <c r="V80" i="3"/>
  <c r="U80" i="3"/>
  <c r="T80" i="3"/>
  <c r="S80" i="3"/>
  <c r="R80" i="3"/>
  <c r="Q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AH78" i="3"/>
  <c r="AG78" i="3"/>
  <c r="AF78" i="3"/>
  <c r="AE78" i="3"/>
  <c r="AD78" i="3"/>
  <c r="AC78" i="3"/>
  <c r="AB78" i="3"/>
  <c r="AA78" i="3"/>
  <c r="Z78" i="3"/>
  <c r="Y78" i="3"/>
  <c r="X78" i="3"/>
  <c r="W78" i="3"/>
  <c r="V78" i="3"/>
  <c r="U78" i="3"/>
  <c r="T78" i="3"/>
  <c r="S78" i="3"/>
  <c r="R78" i="3"/>
  <c r="Q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AH76" i="3"/>
  <c r="AG76" i="3"/>
  <c r="AF76" i="3"/>
  <c r="AE76" i="3"/>
  <c r="AD76" i="3"/>
  <c r="AC76" i="3"/>
  <c r="AB76" i="3"/>
  <c r="AA76" i="3"/>
  <c r="Z76" i="3"/>
  <c r="Y76" i="3"/>
  <c r="X76" i="3"/>
  <c r="W76" i="3"/>
  <c r="V76" i="3"/>
  <c r="U76" i="3"/>
  <c r="T76" i="3"/>
  <c r="S76" i="3"/>
  <c r="R76" i="3"/>
  <c r="Q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AH74" i="3"/>
  <c r="AG74" i="3"/>
  <c r="AF74" i="3"/>
  <c r="AE74" i="3"/>
  <c r="AD74" i="3"/>
  <c r="AC74" i="3"/>
  <c r="AB74" i="3"/>
  <c r="AA74" i="3"/>
  <c r="Z74" i="3"/>
  <c r="Y74" i="3"/>
  <c r="X74" i="3"/>
  <c r="W74" i="3"/>
  <c r="V74" i="3"/>
  <c r="U74" i="3"/>
  <c r="T74" i="3"/>
  <c r="S74" i="3"/>
  <c r="R74" i="3"/>
  <c r="Q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82" i="3"/>
  <c r="C86" i="3"/>
  <c r="C74" i="3"/>
  <c r="F15" i="2"/>
  <c r="E15" i="2"/>
  <c r="D15" i="2"/>
  <c r="C15" i="2"/>
  <c r="AH84" i="3"/>
  <c r="AG84" i="3"/>
  <c r="AF84" i="3"/>
  <c r="AE84" i="3"/>
  <c r="AD84" i="3"/>
  <c r="AC84" i="3"/>
  <c r="AB84" i="3"/>
  <c r="AA84" i="3"/>
  <c r="Z84" i="3"/>
  <c r="Y84" i="3"/>
  <c r="X84" i="3"/>
  <c r="W84" i="3"/>
  <c r="V34" i="2"/>
  <c r="V84" i="3" s="1"/>
  <c r="U34" i="2"/>
  <c r="U84" i="3" s="1"/>
  <c r="T34" i="2"/>
  <c r="T84" i="3" s="1"/>
  <c r="S34" i="2"/>
  <c r="S84" i="3" s="1"/>
  <c r="R34" i="2"/>
  <c r="R84" i="3" s="1"/>
  <c r="Q34" i="2"/>
  <c r="Q84" i="3" s="1"/>
  <c r="P34" i="2"/>
  <c r="P84" i="3" s="1"/>
  <c r="O34" i="2"/>
  <c r="O84" i="3" s="1"/>
  <c r="N34" i="2"/>
  <c r="N84" i="3" s="1"/>
  <c r="M34" i="2"/>
  <c r="M84" i="3" s="1"/>
  <c r="L34" i="2"/>
  <c r="K34" i="2"/>
  <c r="J34" i="2"/>
  <c r="I34" i="2"/>
  <c r="H34" i="2"/>
  <c r="G34" i="2"/>
  <c r="F34" i="2"/>
  <c r="E34" i="2"/>
  <c r="D34" i="2"/>
  <c r="C34" i="2"/>
  <c r="V95" i="2"/>
  <c r="U95" i="2"/>
  <c r="T95" i="2"/>
  <c r="S95" i="2"/>
  <c r="R95" i="2"/>
  <c r="Q95" i="2"/>
  <c r="P95" i="2"/>
  <c r="O95" i="2"/>
  <c r="N95" i="2"/>
  <c r="M95" i="2"/>
  <c r="L95" i="2"/>
  <c r="K95" i="2"/>
  <c r="J95" i="2"/>
  <c r="I95" i="2"/>
  <c r="H95" i="2"/>
  <c r="G95" i="2"/>
  <c r="F95" i="2"/>
  <c r="E95" i="2"/>
  <c r="D95" i="2"/>
  <c r="C95" i="2"/>
  <c r="F14" i="2"/>
  <c r="F4" i="12" s="1"/>
  <c r="E14" i="2"/>
  <c r="D14" i="2"/>
  <c r="C14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J9" i="2"/>
  <c r="N9" i="2" s="1"/>
  <c r="R9" i="2" s="1"/>
  <c r="V9" i="2" s="1"/>
  <c r="Z9" i="2" s="1"/>
  <c r="I9" i="2"/>
  <c r="M9" i="2" s="1"/>
  <c r="Q9" i="2" s="1"/>
  <c r="U9" i="2" s="1"/>
  <c r="Y9" i="2" s="1"/>
  <c r="H9" i="2"/>
  <c r="L9" i="2" s="1"/>
  <c r="P9" i="2" s="1"/>
  <c r="T9" i="2" s="1"/>
  <c r="X9" i="2" s="1"/>
  <c r="G9" i="2"/>
  <c r="K9" i="2" s="1"/>
  <c r="O9" i="2" s="1"/>
  <c r="S9" i="2" s="1"/>
  <c r="W9" i="2" s="1"/>
  <c r="J11" i="2"/>
  <c r="N11" i="2" s="1"/>
  <c r="N14" i="2" s="1"/>
  <c r="N4" i="12" s="1"/>
  <c r="I11" i="2"/>
  <c r="M11" i="2" s="1"/>
  <c r="M14" i="2" s="1"/>
  <c r="H11" i="2"/>
  <c r="L11" i="2" s="1"/>
  <c r="L14" i="2" s="1"/>
  <c r="J10" i="2"/>
  <c r="N10" i="2" s="1"/>
  <c r="R10" i="2" s="1"/>
  <c r="V10" i="2" s="1"/>
  <c r="Z10" i="2" s="1"/>
  <c r="AD10" i="2" s="1"/>
  <c r="AH10" i="2" s="1"/>
  <c r="I10" i="2"/>
  <c r="M10" i="2" s="1"/>
  <c r="Q10" i="2" s="1"/>
  <c r="U10" i="2" s="1"/>
  <c r="Y10" i="2" s="1"/>
  <c r="AC10" i="2" s="1"/>
  <c r="AG10" i="2" s="1"/>
  <c r="H10" i="2"/>
  <c r="L10" i="2" s="1"/>
  <c r="P10" i="2" s="1"/>
  <c r="T10" i="2" s="1"/>
  <c r="X10" i="2" s="1"/>
  <c r="AB10" i="2" s="1"/>
  <c r="AF10" i="2" s="1"/>
  <c r="G11" i="2"/>
  <c r="K11" i="2" s="1"/>
  <c r="K14" i="2" s="1"/>
  <c r="G10" i="2"/>
  <c r="K10" i="2" s="1"/>
  <c r="O10" i="2" s="1"/>
  <c r="S10" i="2" s="1"/>
  <c r="W10" i="2" s="1"/>
  <c r="AA10" i="2" s="1"/>
  <c r="AE10" i="2" s="1"/>
  <c r="F12" i="2"/>
  <c r="AM591" i="3" s="1" a="1"/>
  <c r="AM591" i="3" s="1"/>
  <c r="E12" i="2"/>
  <c r="AM590" i="3" s="1" a="1"/>
  <c r="AM590" i="3" s="1"/>
  <c r="D12" i="2"/>
  <c r="AM589" i="3" s="1" a="1"/>
  <c r="AM589" i="3" s="1"/>
  <c r="C12" i="2"/>
  <c r="AM588" i="3" s="1" a="1"/>
  <c r="AM588" i="3" s="1"/>
  <c r="J38" i="2"/>
  <c r="I38" i="2"/>
  <c r="H38" i="2"/>
  <c r="G38" i="2"/>
  <c r="C80" i="3"/>
  <c r="C78" i="3"/>
  <c r="C76" i="3"/>
  <c r="C24" i="3"/>
  <c r="AP24" i="3" s="1"/>
  <c r="E4" i="7" l="1"/>
  <c r="E6" i="3"/>
  <c r="N4" i="7"/>
  <c r="N6" i="3"/>
  <c r="M4" i="7"/>
  <c r="M6" i="3"/>
  <c r="F4" i="7"/>
  <c r="X4" i="7" s="1"/>
  <c r="F6" i="3"/>
  <c r="C4" i="7"/>
  <c r="C6" i="3"/>
  <c r="K4" i="7"/>
  <c r="K6" i="3"/>
  <c r="L4" i="7"/>
  <c r="L6" i="3"/>
  <c r="D4" i="7"/>
  <c r="D6" i="3"/>
  <c r="F872" i="3"/>
  <c r="F12" i="7" s="1"/>
  <c r="D872" i="3"/>
  <c r="D12" i="7" s="1"/>
  <c r="E872" i="3"/>
  <c r="E12" i="7" s="1"/>
  <c r="C872" i="3"/>
  <c r="C12" i="7" s="1"/>
  <c r="Z4" i="7"/>
  <c r="AM557" i="3" a="1"/>
  <c r="AM557" i="3" s="1"/>
  <c r="AM554" i="3" a="1"/>
  <c r="AM554" i="3" s="1"/>
  <c r="AM555" i="3" a="1"/>
  <c r="AM555" i="3" s="1"/>
  <c r="AM556" i="3" a="1"/>
  <c r="AM556" i="3" s="1"/>
  <c r="D4" i="2"/>
  <c r="D5" i="1"/>
  <c r="D4" i="3"/>
  <c r="B589" i="3" s="1" a="1"/>
  <c r="B589" i="3" s="1"/>
  <c r="D5" i="12"/>
  <c r="D5" i="13"/>
  <c r="D5" i="7"/>
  <c r="E4" i="2"/>
  <c r="E5" i="1"/>
  <c r="E4" i="3"/>
  <c r="B590" i="3" s="1" a="1"/>
  <c r="B590" i="3" s="1"/>
  <c r="E5" i="13"/>
  <c r="E5" i="12"/>
  <c r="E5" i="7"/>
  <c r="F84" i="3"/>
  <c r="E84" i="3"/>
  <c r="L38" i="2"/>
  <c r="M38" i="2"/>
  <c r="Q38" i="2" s="1"/>
  <c r="U38" i="2" s="1"/>
  <c r="Y82" i="3" s="1"/>
  <c r="N38" i="2"/>
  <c r="R38" i="2" s="1"/>
  <c r="V38" i="2" s="1"/>
  <c r="Z82" i="3" s="1"/>
  <c r="C84" i="3"/>
  <c r="D84" i="3"/>
  <c r="G84" i="3"/>
  <c r="C4" i="2"/>
  <c r="C5" i="12"/>
  <c r="C5" i="1"/>
  <c r="C4" i="3"/>
  <c r="B588" i="3" s="1" a="1"/>
  <c r="B588" i="3" s="1"/>
  <c r="C5" i="13"/>
  <c r="C5" i="7"/>
  <c r="H84" i="3"/>
  <c r="F4" i="2"/>
  <c r="F4" i="3"/>
  <c r="B591" i="3" s="1" a="1"/>
  <c r="B591" i="3" s="1"/>
  <c r="F5" i="7"/>
  <c r="F5" i="12"/>
  <c r="F5" i="13"/>
  <c r="F5" i="1"/>
  <c r="K84" i="3"/>
  <c r="I84" i="3"/>
  <c r="J84" i="3"/>
  <c r="L84" i="3"/>
  <c r="K38" i="2"/>
  <c r="K82" i="3" s="1"/>
  <c r="AM332" i="3" a="1"/>
  <c r="AM332" i="3" s="1"/>
  <c r="AM518" i="3" a="1"/>
  <c r="AM518" i="3" s="1"/>
  <c r="AM333" i="3" a="1"/>
  <c r="AM333" i="3" s="1"/>
  <c r="AM519" i="3" a="1"/>
  <c r="AM519" i="3" s="1"/>
  <c r="AM334" i="3" a="1"/>
  <c r="AM334" i="3" s="1"/>
  <c r="AM520" i="3" a="1"/>
  <c r="AM520" i="3" s="1"/>
  <c r="AM335" i="3" a="1"/>
  <c r="AM335" i="3" s="1"/>
  <c r="AM521" i="3" a="1"/>
  <c r="AM521" i="3" s="1"/>
  <c r="AM34" i="3" a="1"/>
  <c r="AM34" i="3" s="1"/>
  <c r="AM418" i="3" a="1"/>
  <c r="AM418" i="3" s="1"/>
  <c r="AM216" i="3" a="1"/>
  <c r="AM216" i="3" s="1"/>
  <c r="AM37" i="3" a="1"/>
  <c r="AM37" i="3" s="1"/>
  <c r="AM219" i="3" a="1"/>
  <c r="AM219" i="3" s="1"/>
  <c r="AM421" i="3" a="1"/>
  <c r="AM421" i="3" s="1"/>
  <c r="AM36" i="3" a="1"/>
  <c r="AM36" i="3" s="1"/>
  <c r="AM218" i="3" a="1"/>
  <c r="AM218" i="3" s="1"/>
  <c r="AM420" i="3" a="1"/>
  <c r="AM420" i="3" s="1"/>
  <c r="AM35" i="3" a="1"/>
  <c r="AM35" i="3" s="1"/>
  <c r="AM419" i="3" a="1"/>
  <c r="AM419" i="3" s="1"/>
  <c r="AM217" i="3" a="1"/>
  <c r="AM217" i="3" s="1"/>
  <c r="C4" i="1"/>
  <c r="C4" i="13"/>
  <c r="K4" i="1"/>
  <c r="K4" i="13"/>
  <c r="D4" i="1"/>
  <c r="D4" i="13"/>
  <c r="E4" i="1"/>
  <c r="E4" i="13"/>
  <c r="N4" i="1"/>
  <c r="N4" i="13"/>
  <c r="Z4" i="13" s="1"/>
  <c r="F4" i="1"/>
  <c r="F4" i="13"/>
  <c r="X4" i="13" s="1"/>
  <c r="L4" i="1"/>
  <c r="L4" i="13"/>
  <c r="M4" i="1"/>
  <c r="M4" i="13"/>
  <c r="C5" i="3"/>
  <c r="D5" i="3"/>
  <c r="F5" i="3"/>
  <c r="E5" i="3"/>
  <c r="K926" i="3"/>
  <c r="K63" i="7" s="1"/>
  <c r="L926" i="3"/>
  <c r="L63" i="7" s="1"/>
  <c r="M926" i="3"/>
  <c r="M63" i="7" s="1"/>
  <c r="N926" i="3"/>
  <c r="N63" i="7" s="1"/>
  <c r="O926" i="3"/>
  <c r="O63" i="7" s="1"/>
  <c r="S926" i="3"/>
  <c r="S63" i="7" s="1"/>
  <c r="W926" i="3"/>
  <c r="X926" i="3"/>
  <c r="Y926" i="3"/>
  <c r="P926" i="3"/>
  <c r="P63" i="7" s="1"/>
  <c r="Z926" i="3"/>
  <c r="AA926" i="3"/>
  <c r="AB926" i="3"/>
  <c r="AC926" i="3"/>
  <c r="AD926" i="3"/>
  <c r="C63" i="7"/>
  <c r="AE926" i="3"/>
  <c r="D63" i="7"/>
  <c r="AF926" i="3"/>
  <c r="F63" i="7"/>
  <c r="AH926" i="3"/>
  <c r="I926" i="3"/>
  <c r="I63" i="7" s="1"/>
  <c r="Q926" i="3"/>
  <c r="Q63" i="7" s="1"/>
  <c r="R926" i="3"/>
  <c r="R63" i="7" s="1"/>
  <c r="T926" i="3"/>
  <c r="T63" i="7" s="1"/>
  <c r="U926" i="3"/>
  <c r="U63" i="7" s="1"/>
  <c r="V926" i="3"/>
  <c r="V63" i="7" s="1"/>
  <c r="E63" i="7"/>
  <c r="AG926" i="3"/>
  <c r="G926" i="3"/>
  <c r="G63" i="7" s="1"/>
  <c r="H926" i="3"/>
  <c r="H63" i="7" s="1"/>
  <c r="J926" i="3"/>
  <c r="J63" i="7" s="1"/>
  <c r="O301" i="3"/>
  <c r="Q301" i="3"/>
  <c r="T301" i="3"/>
  <c r="U301" i="3"/>
  <c r="R301" i="3"/>
  <c r="P302" i="3"/>
  <c r="T302" i="3"/>
  <c r="V301" i="3"/>
  <c r="K302" i="3"/>
  <c r="X302" i="3"/>
  <c r="AB302" i="3"/>
  <c r="H302" i="3"/>
  <c r="L302" i="3"/>
  <c r="O302" i="3"/>
  <c r="I302" i="3"/>
  <c r="J302" i="3"/>
  <c r="M302" i="3"/>
  <c r="N302" i="3"/>
  <c r="Q302" i="3"/>
  <c r="R302" i="3"/>
  <c r="V302" i="3"/>
  <c r="Y302" i="3"/>
  <c r="AC302" i="3"/>
  <c r="U302" i="3"/>
  <c r="Z302" i="3"/>
  <c r="AD302" i="3"/>
  <c r="H301" i="3"/>
  <c r="I301" i="3"/>
  <c r="J301" i="3"/>
  <c r="L301" i="3"/>
  <c r="M301" i="3"/>
  <c r="N301" i="3"/>
  <c r="P301" i="3"/>
  <c r="X301" i="3"/>
  <c r="Y301" i="3"/>
  <c r="Z301" i="3"/>
  <c r="AB301" i="3"/>
  <c r="AC301" i="3"/>
  <c r="AD301" i="3"/>
  <c r="W302" i="3"/>
  <c r="S302" i="3"/>
  <c r="AA302" i="3"/>
  <c r="G302" i="3"/>
  <c r="W301" i="3"/>
  <c r="S301" i="3"/>
  <c r="AA301" i="3"/>
  <c r="G301" i="3"/>
  <c r="K301" i="3"/>
  <c r="G82" i="3"/>
  <c r="J82" i="3"/>
  <c r="H82" i="3"/>
  <c r="I82" i="3"/>
  <c r="H15" i="2"/>
  <c r="K15" i="2"/>
  <c r="L15" i="2"/>
  <c r="G15" i="2"/>
  <c r="M15" i="2"/>
  <c r="I15" i="2"/>
  <c r="J15" i="2"/>
  <c r="N15" i="2"/>
  <c r="H14" i="2"/>
  <c r="I14" i="2"/>
  <c r="G14" i="2"/>
  <c r="J14" i="2"/>
  <c r="J4" i="12" s="1"/>
  <c r="AA82" i="3"/>
  <c r="AB82" i="3"/>
  <c r="AD9" i="2"/>
  <c r="AD82" i="3"/>
  <c r="AB9" i="2"/>
  <c r="AC9" i="2"/>
  <c r="AA9" i="2"/>
  <c r="I12" i="2"/>
  <c r="AM594" i="3" s="1" a="1"/>
  <c r="AM594" i="3" s="1"/>
  <c r="J12" i="2"/>
  <c r="AM595" i="3" s="1" a="1"/>
  <c r="AM595" i="3" s="1"/>
  <c r="H12" i="2"/>
  <c r="AM593" i="3" s="1" a="1"/>
  <c r="AM593" i="3" s="1"/>
  <c r="O11" i="2"/>
  <c r="K12" i="2"/>
  <c r="AM596" i="3" s="1" a="1"/>
  <c r="AM596" i="3" s="1"/>
  <c r="R11" i="2"/>
  <c r="N12" i="2"/>
  <c r="AM599" i="3" s="1" a="1"/>
  <c r="AM599" i="3" s="1"/>
  <c r="P11" i="2"/>
  <c r="L12" i="2"/>
  <c r="AM597" i="3" s="1" a="1"/>
  <c r="AM597" i="3" s="1"/>
  <c r="Q11" i="2"/>
  <c r="M12" i="2"/>
  <c r="AM598" i="3" s="1" a="1"/>
  <c r="AM598" i="3" s="1"/>
  <c r="G12" i="2"/>
  <c r="AM592" i="3" s="1" a="1"/>
  <c r="AM592" i="3" s="1"/>
  <c r="C15" i="3"/>
  <c r="C25" i="3"/>
  <c r="A1" i="3"/>
  <c r="AK588" i="3" l="1"/>
  <c r="AL588" i="3"/>
  <c r="AL591" i="3"/>
  <c r="AK591" i="3"/>
  <c r="E591" i="3"/>
  <c r="E592" i="3"/>
  <c r="E593" i="3"/>
  <c r="E594" i="3"/>
  <c r="E595" i="3"/>
  <c r="E596" i="3"/>
  <c r="E597" i="3"/>
  <c r="E598" i="3"/>
  <c r="E59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C589" i="3"/>
  <c r="C590" i="3"/>
  <c r="C591" i="3"/>
  <c r="C592" i="3"/>
  <c r="C593" i="3"/>
  <c r="C594" i="3"/>
  <c r="C595" i="3"/>
  <c r="C596" i="3"/>
  <c r="C597" i="3"/>
  <c r="C598" i="3"/>
  <c r="C599" i="3"/>
  <c r="F592" i="3"/>
  <c r="F593" i="3"/>
  <c r="F594" i="3"/>
  <c r="F595" i="3"/>
  <c r="F596" i="3"/>
  <c r="F597" i="3"/>
  <c r="F598" i="3"/>
  <c r="F599" i="3"/>
  <c r="AK590" i="3"/>
  <c r="AL590" i="3"/>
  <c r="AL589" i="3"/>
  <c r="AK589" i="3"/>
  <c r="J4" i="7"/>
  <c r="Y4" i="7" s="1"/>
  <c r="J6" i="3"/>
  <c r="G4" i="7"/>
  <c r="G6" i="3"/>
  <c r="AR6" i="3"/>
  <c r="N7" i="3"/>
  <c r="AP6" i="3"/>
  <c r="F7" i="3"/>
  <c r="H4" i="7"/>
  <c r="H6" i="3"/>
  <c r="I4" i="7"/>
  <c r="I6" i="3"/>
  <c r="Z5" i="7"/>
  <c r="X5" i="7"/>
  <c r="E924" i="3"/>
  <c r="E61" i="7" s="1"/>
  <c r="E895" i="3"/>
  <c r="E32" i="7" s="1"/>
  <c r="D924" i="3"/>
  <c r="D61" i="7" s="1"/>
  <c r="D895" i="3"/>
  <c r="D32" i="7" s="1"/>
  <c r="F924" i="3"/>
  <c r="F61" i="7" s="1"/>
  <c r="F895" i="3"/>
  <c r="F32" i="7" s="1"/>
  <c r="C924" i="3"/>
  <c r="C61" i="7" s="1"/>
  <c r="C895" i="3"/>
  <c r="C32" i="7" s="1"/>
  <c r="I872" i="3"/>
  <c r="I12" i="7" s="1"/>
  <c r="H872" i="3"/>
  <c r="H12" i="7" s="1"/>
  <c r="J872" i="3"/>
  <c r="J12" i="7" s="1"/>
  <c r="AD872" i="3"/>
  <c r="G872" i="3"/>
  <c r="G12" i="7" s="1"/>
  <c r="Z872" i="3"/>
  <c r="Y872" i="3"/>
  <c r="K872" i="3"/>
  <c r="K12" i="7" s="1"/>
  <c r="AB872" i="3"/>
  <c r="AA872" i="3"/>
  <c r="AM562" i="3" a="1"/>
  <c r="AM562" i="3" s="1"/>
  <c r="D562" i="3" s="1"/>
  <c r="D526" i="3" s="1"/>
  <c r="AM559" i="3" a="1"/>
  <c r="AM559" i="3" s="1"/>
  <c r="D559" i="3" s="1"/>
  <c r="D523" i="3" s="1"/>
  <c r="AM561" i="3" a="1"/>
  <c r="AM561" i="3" s="1"/>
  <c r="E561" i="3" s="1"/>
  <c r="E525" i="3" s="1"/>
  <c r="AM565" i="3" a="1"/>
  <c r="AM565" i="3" s="1"/>
  <c r="F565" i="3" s="1"/>
  <c r="F529" i="3" s="1"/>
  <c r="AM560" i="3" a="1"/>
  <c r="AM560" i="3" s="1"/>
  <c r="E560" i="3" s="1"/>
  <c r="E524" i="3" s="1"/>
  <c r="AM563" i="3" a="1"/>
  <c r="AM563" i="3" s="1"/>
  <c r="F563" i="3" s="1"/>
  <c r="F527" i="3" s="1"/>
  <c r="AM558" i="3" a="1"/>
  <c r="AM558" i="3" s="1"/>
  <c r="E558" i="3" s="1"/>
  <c r="E522" i="3" s="1"/>
  <c r="AM564" i="3" a="1"/>
  <c r="AM564" i="3" s="1"/>
  <c r="F564" i="3" s="1"/>
  <c r="F528" i="3" s="1"/>
  <c r="B554" i="3" a="1"/>
  <c r="B554" i="3" s="1"/>
  <c r="AK554" i="3" s="1"/>
  <c r="B556" i="3" a="1"/>
  <c r="B556" i="3" s="1"/>
  <c r="AL556" i="3" s="1"/>
  <c r="B555" i="3" a="1"/>
  <c r="B555" i="3" s="1"/>
  <c r="AL555" i="3" s="1"/>
  <c r="B557" i="3" a="1"/>
  <c r="B557" i="3" s="1"/>
  <c r="AL557" i="3" s="1"/>
  <c r="N82" i="3"/>
  <c r="U82" i="3"/>
  <c r="H4" i="2"/>
  <c r="H4" i="3"/>
  <c r="B593" i="3" s="1" a="1"/>
  <c r="B593" i="3" s="1"/>
  <c r="H5" i="12"/>
  <c r="H5" i="7"/>
  <c r="H5" i="13"/>
  <c r="H5" i="1"/>
  <c r="O38" i="2"/>
  <c r="J4" i="2"/>
  <c r="J5" i="12"/>
  <c r="J4" i="3"/>
  <c r="B595" i="3" s="1" a="1"/>
  <c r="B595" i="3" s="1"/>
  <c r="J5" i="13"/>
  <c r="J5" i="7"/>
  <c r="J5" i="1"/>
  <c r="G4" i="2"/>
  <c r="G4" i="3"/>
  <c r="B592" i="3" s="1" a="1"/>
  <c r="B592" i="3" s="1"/>
  <c r="G5" i="12"/>
  <c r="G5" i="13"/>
  <c r="G5" i="7"/>
  <c r="G5" i="1"/>
  <c r="L4" i="2"/>
  <c r="L5" i="12"/>
  <c r="L5" i="13"/>
  <c r="L5" i="7"/>
  <c r="L5" i="1"/>
  <c r="L4" i="3"/>
  <c r="B597" i="3" s="1" a="1"/>
  <c r="B597" i="3" s="1"/>
  <c r="P38" i="2"/>
  <c r="Q82" i="3"/>
  <c r="R82" i="3"/>
  <c r="N4" i="2"/>
  <c r="N5" i="13"/>
  <c r="N5" i="7"/>
  <c r="N4" i="3"/>
  <c r="B599" i="3" s="1" a="1"/>
  <c r="B599" i="3" s="1"/>
  <c r="N5" i="1"/>
  <c r="N5" i="12"/>
  <c r="I4" i="2"/>
  <c r="I4" i="3"/>
  <c r="B594" i="3" s="1" a="1"/>
  <c r="B594" i="3" s="1"/>
  <c r="I5" i="12"/>
  <c r="I5" i="13"/>
  <c r="I5" i="7"/>
  <c r="I5" i="1"/>
  <c r="K4" i="2"/>
  <c r="K5" i="7"/>
  <c r="K5" i="1"/>
  <c r="K5" i="12"/>
  <c r="K5" i="13"/>
  <c r="K4" i="3"/>
  <c r="B596" i="3" s="1" a="1"/>
  <c r="B596" i="3" s="1"/>
  <c r="M82" i="3"/>
  <c r="L82" i="3"/>
  <c r="V82" i="3"/>
  <c r="M4" i="2"/>
  <c r="M5" i="12"/>
  <c r="M5" i="7"/>
  <c r="M5" i="13"/>
  <c r="M4" i="3"/>
  <c r="B598" i="3" s="1" a="1"/>
  <c r="B598" i="3" s="1"/>
  <c r="M5" i="1"/>
  <c r="E554" i="3"/>
  <c r="E555" i="3"/>
  <c r="E556" i="3"/>
  <c r="E557" i="3"/>
  <c r="E521" i="3" s="1"/>
  <c r="F554" i="3"/>
  <c r="F555" i="3"/>
  <c r="F556" i="3"/>
  <c r="F557" i="3"/>
  <c r="D554" i="3"/>
  <c r="D555" i="3"/>
  <c r="D556" i="3"/>
  <c r="D520" i="3" s="1"/>
  <c r="D557" i="3"/>
  <c r="D521" i="3" s="1"/>
  <c r="C554" i="3"/>
  <c r="C555" i="3"/>
  <c r="C519" i="3" s="1"/>
  <c r="C556" i="3"/>
  <c r="C520" i="3" s="1"/>
  <c r="C557" i="3"/>
  <c r="C521" i="3" s="1"/>
  <c r="AM340" i="3" a="1"/>
  <c r="AM340" i="3" s="1"/>
  <c r="F340" i="3" s="1"/>
  <c r="AM526" i="3" a="1"/>
  <c r="AM526" i="3" s="1"/>
  <c r="AM342" i="3" a="1"/>
  <c r="AM342" i="3" s="1"/>
  <c r="D342" i="3" s="1"/>
  <c r="AM528" i="3" a="1"/>
  <c r="AM528" i="3" s="1"/>
  <c r="AM338" i="3" a="1"/>
  <c r="AM338" i="3" s="1"/>
  <c r="D338" i="3" s="1"/>
  <c r="AM524" i="3" a="1"/>
  <c r="AM524" i="3" s="1"/>
  <c r="AM336" i="3" a="1"/>
  <c r="AM336" i="3" s="1"/>
  <c r="E336" i="3" s="1"/>
  <c r="AM522" i="3" a="1"/>
  <c r="AM522" i="3" s="1"/>
  <c r="AM341" i="3" a="1"/>
  <c r="AM341" i="3" s="1"/>
  <c r="F341" i="3" s="1"/>
  <c r="AM527" i="3" a="1"/>
  <c r="AM527" i="3" s="1"/>
  <c r="AM343" i="3" a="1"/>
  <c r="AM343" i="3" s="1"/>
  <c r="C343" i="3" s="1"/>
  <c r="AM529" i="3" a="1"/>
  <c r="AM529" i="3" s="1"/>
  <c r="AM337" i="3" a="1"/>
  <c r="AM337" i="3" s="1"/>
  <c r="D337" i="3" s="1"/>
  <c r="AM523" i="3" a="1"/>
  <c r="AM523" i="3" s="1"/>
  <c r="AM339" i="3" a="1"/>
  <c r="AM339" i="3" s="1"/>
  <c r="E339" i="3" s="1"/>
  <c r="AM525" i="3" a="1"/>
  <c r="AM525" i="3" s="1"/>
  <c r="B332" i="3" a="1"/>
  <c r="B332" i="3" s="1"/>
  <c r="AL332" i="3" s="1"/>
  <c r="B518" i="3" a="1"/>
  <c r="B518" i="3" s="1"/>
  <c r="B333" i="3" a="1"/>
  <c r="B333" i="3" s="1"/>
  <c r="AL333" i="3" s="1"/>
  <c r="B519" i="3" a="1"/>
  <c r="B519" i="3" s="1"/>
  <c r="B334" i="3" a="1"/>
  <c r="B334" i="3" s="1"/>
  <c r="AL334" i="3" s="1"/>
  <c r="B520" i="3" a="1"/>
  <c r="B520" i="3" s="1"/>
  <c r="E335" i="3"/>
  <c r="B335" i="3" a="1"/>
  <c r="B335" i="3" s="1"/>
  <c r="AK335" i="3" s="1"/>
  <c r="B521" i="3" a="1"/>
  <c r="B521" i="3" s="1"/>
  <c r="D335" i="3"/>
  <c r="C333" i="3"/>
  <c r="C217" i="3"/>
  <c r="C419" i="3"/>
  <c r="C218" i="3"/>
  <c r="D218" i="3"/>
  <c r="D36" i="3"/>
  <c r="C36" i="3"/>
  <c r="D420" i="3"/>
  <c r="C420" i="3"/>
  <c r="E421" i="3"/>
  <c r="D421" i="3"/>
  <c r="C421" i="3"/>
  <c r="C37" i="3"/>
  <c r="E37" i="3"/>
  <c r="D37" i="3"/>
  <c r="C335" i="3"/>
  <c r="D334" i="3"/>
  <c r="C334" i="3"/>
  <c r="C35" i="3"/>
  <c r="C219" i="3"/>
  <c r="E219" i="3"/>
  <c r="D219" i="3"/>
  <c r="AM38" i="3" a="1"/>
  <c r="AM38" i="3" s="1"/>
  <c r="AM220" i="3" a="1"/>
  <c r="AM220" i="3" s="1"/>
  <c r="AM422" i="3" a="1"/>
  <c r="AM422" i="3" s="1"/>
  <c r="AM226" i="3" a="1"/>
  <c r="AM226" i="3" s="1"/>
  <c r="AM44" i="3" a="1"/>
  <c r="AM44" i="3" s="1"/>
  <c r="AM428" i="3" a="1"/>
  <c r="AM428" i="3" s="1"/>
  <c r="AM43" i="3" a="1"/>
  <c r="AM43" i="3" s="1"/>
  <c r="AM225" i="3" a="1"/>
  <c r="AM225" i="3" s="1"/>
  <c r="AM427" i="3" a="1"/>
  <c r="AM427" i="3" s="1"/>
  <c r="AM227" i="3" a="1"/>
  <c r="AM227" i="3" s="1"/>
  <c r="AM45" i="3" a="1"/>
  <c r="AM45" i="3" s="1"/>
  <c r="AM429" i="3" a="1"/>
  <c r="AM429" i="3" s="1"/>
  <c r="AM42" i="3" a="1"/>
  <c r="AM42" i="3" s="1"/>
  <c r="AM224" i="3" a="1"/>
  <c r="AM224" i="3" s="1"/>
  <c r="AM426" i="3" a="1"/>
  <c r="AM426" i="3" s="1"/>
  <c r="AM39" i="3" a="1"/>
  <c r="AM39" i="3" s="1"/>
  <c r="AM221" i="3" a="1"/>
  <c r="AM221" i="3" s="1"/>
  <c r="AM423" i="3" a="1"/>
  <c r="AM423" i="3" s="1"/>
  <c r="AM41" i="3" a="1"/>
  <c r="AM41" i="3" s="1"/>
  <c r="AM223" i="3" a="1"/>
  <c r="AM223" i="3" s="1"/>
  <c r="AM425" i="3" a="1"/>
  <c r="AM425" i="3" s="1"/>
  <c r="AM40" i="3" a="1"/>
  <c r="AM40" i="3" s="1"/>
  <c r="AM222" i="3" a="1"/>
  <c r="AM222" i="3" s="1"/>
  <c r="AM424" i="3" a="1"/>
  <c r="AM424" i="3" s="1"/>
  <c r="B418" i="3" a="1"/>
  <c r="B418" i="3" s="1"/>
  <c r="B216" i="3" a="1"/>
  <c r="B216" i="3" s="1"/>
  <c r="AK216" i="3" s="1"/>
  <c r="B34" i="3" a="1"/>
  <c r="B34" i="3" s="1"/>
  <c r="B35" i="3" a="1"/>
  <c r="B35" i="3" s="1"/>
  <c r="B419" i="3" a="1"/>
  <c r="B419" i="3" s="1"/>
  <c r="B217" i="3" a="1"/>
  <c r="B217" i="3" s="1"/>
  <c r="AK217" i="3" s="1"/>
  <c r="B36" i="3" a="1"/>
  <c r="B36" i="3" s="1"/>
  <c r="B218" i="3" a="1"/>
  <c r="B218" i="3" s="1"/>
  <c r="AL218" i="3" s="1"/>
  <c r="B420" i="3" a="1"/>
  <c r="B420" i="3" s="1"/>
  <c r="B219" i="3" a="1"/>
  <c r="B219" i="3" s="1"/>
  <c r="AL219" i="3" s="1"/>
  <c r="B37" i="3" a="1"/>
  <c r="B37" i="3" s="1"/>
  <c r="B421" i="3" a="1"/>
  <c r="B421" i="3" s="1"/>
  <c r="G4" i="1"/>
  <c r="G4" i="13"/>
  <c r="J4" i="1"/>
  <c r="J4" i="13"/>
  <c r="Y4" i="13" s="1"/>
  <c r="I4" i="1"/>
  <c r="I4" i="13"/>
  <c r="H4" i="1"/>
  <c r="H4" i="13"/>
  <c r="X5" i="13"/>
  <c r="Z5" i="13"/>
  <c r="G5" i="3"/>
  <c r="M5" i="3"/>
  <c r="L5" i="3"/>
  <c r="N5" i="3"/>
  <c r="K5" i="3"/>
  <c r="H5" i="3"/>
  <c r="J5" i="3"/>
  <c r="I5" i="3"/>
  <c r="D12" i="3"/>
  <c r="D14" i="3" s="1"/>
  <c r="AG82" i="3"/>
  <c r="AC82" i="3"/>
  <c r="Q14" i="2"/>
  <c r="Q15" i="2"/>
  <c r="P14" i="2"/>
  <c r="P15" i="2"/>
  <c r="R14" i="2"/>
  <c r="R4" i="12" s="1"/>
  <c r="R15" i="2"/>
  <c r="O14" i="2"/>
  <c r="O15" i="2"/>
  <c r="X4" i="1"/>
  <c r="AF82" i="3"/>
  <c r="AE82" i="3"/>
  <c r="AH82" i="3"/>
  <c r="AG9" i="2"/>
  <c r="AH9" i="2"/>
  <c r="AE9" i="2"/>
  <c r="AF9" i="2"/>
  <c r="S11" i="2"/>
  <c r="O12" i="2"/>
  <c r="AM600" i="3" s="1" a="1"/>
  <c r="AM600" i="3" s="1"/>
  <c r="E600" i="3" s="1"/>
  <c r="U11" i="2"/>
  <c r="Q12" i="2"/>
  <c r="AM602" i="3" s="1" a="1"/>
  <c r="AM602" i="3" s="1"/>
  <c r="D602" i="3" s="1"/>
  <c r="P12" i="2"/>
  <c r="AM601" i="3" s="1" a="1"/>
  <c r="AM601" i="3" s="1"/>
  <c r="E601" i="3" s="1"/>
  <c r="T11" i="2"/>
  <c r="V11" i="2"/>
  <c r="V15" i="2" s="1"/>
  <c r="V4" i="2" s="1"/>
  <c r="R12" i="2"/>
  <c r="AM603" i="3" s="1" a="1"/>
  <c r="AM603" i="3" s="1"/>
  <c r="F603" i="3" s="1"/>
  <c r="C16" i="3"/>
  <c r="F602" i="3" l="1"/>
  <c r="F601" i="3"/>
  <c r="F600" i="3"/>
  <c r="C603" i="3"/>
  <c r="C602" i="3"/>
  <c r="E603" i="3"/>
  <c r="C601" i="3"/>
  <c r="E602" i="3"/>
  <c r="C600" i="3"/>
  <c r="D603" i="3"/>
  <c r="K597" i="3"/>
  <c r="K598" i="3"/>
  <c r="K599" i="3"/>
  <c r="K600" i="3"/>
  <c r="K601" i="3"/>
  <c r="K602" i="3"/>
  <c r="K603" i="3"/>
  <c r="L598" i="3"/>
  <c r="L599" i="3"/>
  <c r="L600" i="3"/>
  <c r="L601" i="3"/>
  <c r="L602" i="3"/>
  <c r="L603" i="3"/>
  <c r="AK598" i="3"/>
  <c r="AL598" i="3"/>
  <c r="AK597" i="3"/>
  <c r="AL597" i="3"/>
  <c r="AL596" i="3"/>
  <c r="AK596" i="3"/>
  <c r="I595" i="3"/>
  <c r="I596" i="3"/>
  <c r="I597" i="3"/>
  <c r="I598" i="3"/>
  <c r="I599" i="3"/>
  <c r="I600" i="3"/>
  <c r="I601" i="3"/>
  <c r="I602" i="3"/>
  <c r="I603" i="3"/>
  <c r="J596" i="3"/>
  <c r="J597" i="3"/>
  <c r="J598" i="3"/>
  <c r="J599" i="3"/>
  <c r="J600" i="3"/>
  <c r="J601" i="3"/>
  <c r="J602" i="3"/>
  <c r="J603" i="3"/>
  <c r="AK599" i="3"/>
  <c r="AL599" i="3"/>
  <c r="AP4" i="3"/>
  <c r="AK592" i="3"/>
  <c r="AL592" i="3"/>
  <c r="AL595" i="3"/>
  <c r="AK595" i="3"/>
  <c r="AL594" i="3"/>
  <c r="AK594" i="3"/>
  <c r="H594" i="3"/>
  <c r="H595" i="3"/>
  <c r="H596" i="3"/>
  <c r="H597" i="3"/>
  <c r="H598" i="3"/>
  <c r="H599" i="3"/>
  <c r="H600" i="3"/>
  <c r="H601" i="3"/>
  <c r="H602" i="3"/>
  <c r="H603" i="3"/>
  <c r="AK593" i="3"/>
  <c r="AL593" i="3"/>
  <c r="N600" i="3"/>
  <c r="N601" i="3"/>
  <c r="N602" i="3"/>
  <c r="N603" i="3"/>
  <c r="M599" i="3"/>
  <c r="M600" i="3"/>
  <c r="M601" i="3"/>
  <c r="M602" i="3"/>
  <c r="M603" i="3"/>
  <c r="G593" i="3"/>
  <c r="G594" i="3"/>
  <c r="G595" i="3"/>
  <c r="G596" i="3"/>
  <c r="G597" i="3"/>
  <c r="G598" i="3"/>
  <c r="G599" i="3"/>
  <c r="G600" i="3"/>
  <c r="G601" i="3"/>
  <c r="G602" i="3"/>
  <c r="G603" i="3"/>
  <c r="R4" i="7"/>
  <c r="AA4" i="7" s="1"/>
  <c r="R6" i="3"/>
  <c r="Q4" i="7"/>
  <c r="Q6" i="3"/>
  <c r="O4" i="7"/>
  <c r="O6" i="3"/>
  <c r="AR4" i="3"/>
  <c r="J7" i="3"/>
  <c r="AQ6" i="3"/>
  <c r="P4" i="7"/>
  <c r="P6" i="3"/>
  <c r="Y5" i="7"/>
  <c r="AJ35" i="3" a="1"/>
  <c r="AJ35" i="3" s="1"/>
  <c r="AA924" i="3"/>
  <c r="AA895" i="3"/>
  <c r="AB924" i="3"/>
  <c r="AB895" i="3"/>
  <c r="Y924" i="3"/>
  <c r="Y895" i="3"/>
  <c r="AD924" i="3"/>
  <c r="AD895" i="3"/>
  <c r="Z924" i="3"/>
  <c r="Z895" i="3"/>
  <c r="J924" i="3"/>
  <c r="J61" i="7" s="1"/>
  <c r="J895" i="3"/>
  <c r="J32" i="7" s="1"/>
  <c r="H924" i="3"/>
  <c r="H61" i="7" s="1"/>
  <c r="H895" i="3"/>
  <c r="H32" i="7" s="1"/>
  <c r="I924" i="3"/>
  <c r="I61" i="7" s="1"/>
  <c r="I895" i="3"/>
  <c r="I32" i="7" s="1"/>
  <c r="K924" i="3"/>
  <c r="K61" i="7" s="1"/>
  <c r="K895" i="3"/>
  <c r="K32" i="7" s="1"/>
  <c r="G924" i="3"/>
  <c r="G61" i="7" s="1"/>
  <c r="G895" i="3"/>
  <c r="G32" i="7" s="1"/>
  <c r="V872" i="3"/>
  <c r="V12" i="7" s="1"/>
  <c r="L872" i="3"/>
  <c r="L12" i="7" s="1"/>
  <c r="AE872" i="3"/>
  <c r="M872" i="3"/>
  <c r="M12" i="7" s="1"/>
  <c r="AF872" i="3"/>
  <c r="R872" i="3"/>
  <c r="R12" i="7" s="1"/>
  <c r="U872" i="3"/>
  <c r="U12" i="7" s="1"/>
  <c r="AH872" i="3"/>
  <c r="Q872" i="3"/>
  <c r="Q12" i="7" s="1"/>
  <c r="N872" i="3"/>
  <c r="N12" i="7" s="1"/>
  <c r="AC872" i="3"/>
  <c r="AG872" i="3"/>
  <c r="C284" i="3"/>
  <c r="C295" i="3" s="1"/>
  <c r="C868" i="3"/>
  <c r="C8" i="7" s="1"/>
  <c r="D561" i="3"/>
  <c r="D525" i="3" s="1"/>
  <c r="F562" i="3"/>
  <c r="F526" i="3" s="1"/>
  <c r="F559" i="3"/>
  <c r="F523" i="3" s="1"/>
  <c r="E562" i="3"/>
  <c r="E526" i="3" s="1"/>
  <c r="E559" i="3"/>
  <c r="E523" i="3" s="1"/>
  <c r="C565" i="3"/>
  <c r="C529" i="3" s="1"/>
  <c r="C561" i="3"/>
  <c r="C525" i="3" s="1"/>
  <c r="E564" i="3"/>
  <c r="E528" i="3" s="1"/>
  <c r="C564" i="3"/>
  <c r="C528" i="3" s="1"/>
  <c r="C562" i="3"/>
  <c r="C526" i="3" s="1"/>
  <c r="C559" i="3"/>
  <c r="C523" i="3" s="1"/>
  <c r="AK556" i="3"/>
  <c r="D560" i="3"/>
  <c r="D524" i="3" s="1"/>
  <c r="F561" i="3"/>
  <c r="F525" i="3" s="1"/>
  <c r="F560" i="3"/>
  <c r="F524" i="3" s="1"/>
  <c r="D563" i="3"/>
  <c r="D527" i="3" s="1"/>
  <c r="C563" i="3"/>
  <c r="C527" i="3" s="1"/>
  <c r="E565" i="3"/>
  <c r="E529" i="3" s="1"/>
  <c r="E563" i="3"/>
  <c r="E527" i="3" s="1"/>
  <c r="F558" i="3"/>
  <c r="F522" i="3" s="1"/>
  <c r="C560" i="3"/>
  <c r="C524" i="3" s="1"/>
  <c r="C558" i="3"/>
  <c r="C522" i="3" s="1"/>
  <c r="AM569" i="3" a="1"/>
  <c r="AM569" i="3" s="1"/>
  <c r="F569" i="3" s="1"/>
  <c r="F533" i="3" s="1"/>
  <c r="AM567" i="3" a="1"/>
  <c r="AM567" i="3" s="1"/>
  <c r="F567" i="3" s="1"/>
  <c r="F531" i="3" s="1"/>
  <c r="D565" i="3"/>
  <c r="D529" i="3" s="1"/>
  <c r="AM568" i="3" a="1"/>
  <c r="AM568" i="3" s="1"/>
  <c r="E568" i="3" s="1"/>
  <c r="E532" i="3" s="1"/>
  <c r="D564" i="3"/>
  <c r="D528" i="3" s="1"/>
  <c r="D558" i="3"/>
  <c r="D522" i="3" s="1"/>
  <c r="AM566" i="3" a="1"/>
  <c r="AM566" i="3" s="1"/>
  <c r="E566" i="3" s="1"/>
  <c r="E530" i="3" s="1"/>
  <c r="AK555" i="3"/>
  <c r="AL554" i="3"/>
  <c r="B562" i="3" a="1"/>
  <c r="B562" i="3" s="1"/>
  <c r="AK562" i="3" s="1"/>
  <c r="B558" i="3" a="1"/>
  <c r="B558" i="3" s="1"/>
  <c r="AL558" i="3" s="1"/>
  <c r="B561" i="3" a="1"/>
  <c r="B561" i="3" s="1"/>
  <c r="AK561" i="3" s="1"/>
  <c r="B560" i="3" a="1"/>
  <c r="B560" i="3" s="1"/>
  <c r="AK560" i="3" s="1"/>
  <c r="B565" i="3" a="1"/>
  <c r="B565" i="3" s="1"/>
  <c r="AK565" i="3" s="1"/>
  <c r="B559" i="3" a="1"/>
  <c r="B559" i="3" s="1"/>
  <c r="AK559" i="3" s="1"/>
  <c r="B564" i="3" a="1"/>
  <c r="B564" i="3" s="1"/>
  <c r="AL564" i="3" s="1"/>
  <c r="B563" i="3" a="1"/>
  <c r="B563" i="3" s="1"/>
  <c r="AK563" i="3" s="1"/>
  <c r="AK557" i="3"/>
  <c r="T38" i="2"/>
  <c r="P82" i="3"/>
  <c r="O4" i="2"/>
  <c r="O5" i="13"/>
  <c r="O5" i="7"/>
  <c r="O5" i="1"/>
  <c r="O4" i="3"/>
  <c r="B600" i="3" s="1" a="1"/>
  <c r="B600" i="3" s="1"/>
  <c r="O5" i="12"/>
  <c r="R4" i="2"/>
  <c r="R5" i="13"/>
  <c r="R5" i="7"/>
  <c r="R5" i="12"/>
  <c r="R5" i="1"/>
  <c r="R4" i="3"/>
  <c r="B603" i="3" s="1" a="1"/>
  <c r="B603" i="3" s="1"/>
  <c r="Q4" i="2"/>
  <c r="Q5" i="1"/>
  <c r="Q5" i="12"/>
  <c r="Q5" i="13"/>
  <c r="Q5" i="7"/>
  <c r="Q4" i="3"/>
  <c r="B602" i="3" s="1" a="1"/>
  <c r="B602" i="3" s="1"/>
  <c r="S38" i="2"/>
  <c r="O82" i="3"/>
  <c r="P4" i="2"/>
  <c r="P5" i="13"/>
  <c r="P5" i="1"/>
  <c r="P5" i="12"/>
  <c r="P5" i="7"/>
  <c r="P4" i="3"/>
  <c r="B601" i="3" s="1" a="1"/>
  <c r="B601" i="3" s="1"/>
  <c r="V5" i="7"/>
  <c r="V5" i="1"/>
  <c r="V4" i="3"/>
  <c r="B607" i="3" s="1" a="1"/>
  <c r="B607" i="3" s="1"/>
  <c r="V5" i="12"/>
  <c r="V5" i="13"/>
  <c r="I554" i="3"/>
  <c r="I555" i="3"/>
  <c r="I556" i="3"/>
  <c r="I557" i="3"/>
  <c r="I558" i="3"/>
  <c r="I559" i="3"/>
  <c r="I560" i="3"/>
  <c r="I561" i="3"/>
  <c r="I525" i="3" s="1"/>
  <c r="I562" i="3"/>
  <c r="I526" i="3" s="1"/>
  <c r="I563" i="3"/>
  <c r="I527" i="3" s="1"/>
  <c r="I564" i="3"/>
  <c r="I528" i="3" s="1"/>
  <c r="I565" i="3"/>
  <c r="I529" i="3" s="1"/>
  <c r="J554" i="3"/>
  <c r="J555" i="3"/>
  <c r="J556" i="3"/>
  <c r="J557" i="3"/>
  <c r="J558" i="3"/>
  <c r="J559" i="3"/>
  <c r="J560" i="3"/>
  <c r="J561" i="3"/>
  <c r="J562" i="3"/>
  <c r="J526" i="3" s="1"/>
  <c r="J563" i="3"/>
  <c r="J527" i="3" s="1"/>
  <c r="J564" i="3"/>
  <c r="J528" i="3" s="1"/>
  <c r="J565" i="3"/>
  <c r="J529" i="3" s="1"/>
  <c r="K554" i="3"/>
  <c r="K555" i="3"/>
  <c r="K556" i="3"/>
  <c r="K557" i="3"/>
  <c r="K558" i="3"/>
  <c r="K559" i="3"/>
  <c r="K560" i="3"/>
  <c r="K561" i="3"/>
  <c r="K562" i="3"/>
  <c r="K563" i="3"/>
  <c r="K527" i="3" s="1"/>
  <c r="K564" i="3"/>
  <c r="K528" i="3" s="1"/>
  <c r="K565" i="3"/>
  <c r="K529" i="3" s="1"/>
  <c r="L554" i="3"/>
  <c r="L555" i="3"/>
  <c r="L556" i="3"/>
  <c r="L557" i="3"/>
  <c r="L558" i="3"/>
  <c r="L559" i="3"/>
  <c r="L560" i="3"/>
  <c r="L561" i="3"/>
  <c r="L562" i="3"/>
  <c r="L563" i="3"/>
  <c r="L564" i="3"/>
  <c r="L528" i="3" s="1"/>
  <c r="L565" i="3"/>
  <c r="L529" i="3" s="1"/>
  <c r="M554" i="3"/>
  <c r="M555" i="3"/>
  <c r="M556" i="3"/>
  <c r="M557" i="3"/>
  <c r="M558" i="3"/>
  <c r="M559" i="3"/>
  <c r="M560" i="3"/>
  <c r="M561" i="3"/>
  <c r="M562" i="3"/>
  <c r="M563" i="3"/>
  <c r="M564" i="3"/>
  <c r="M565" i="3"/>
  <c r="M529" i="3" s="1"/>
  <c r="H554" i="3"/>
  <c r="H555" i="3"/>
  <c r="H556" i="3"/>
  <c r="H557" i="3"/>
  <c r="H558" i="3"/>
  <c r="H559" i="3"/>
  <c r="H560" i="3"/>
  <c r="H524" i="3" s="1"/>
  <c r="H561" i="3"/>
  <c r="H525" i="3" s="1"/>
  <c r="H562" i="3"/>
  <c r="H526" i="3" s="1"/>
  <c r="H563" i="3"/>
  <c r="H527" i="3" s="1"/>
  <c r="H564" i="3"/>
  <c r="H528" i="3" s="1"/>
  <c r="H565" i="3"/>
  <c r="H529" i="3" s="1"/>
  <c r="N554" i="3"/>
  <c r="N555" i="3"/>
  <c r="N556" i="3"/>
  <c r="N557" i="3"/>
  <c r="N558" i="3"/>
  <c r="N559" i="3"/>
  <c r="N560" i="3"/>
  <c r="N561" i="3"/>
  <c r="N562" i="3"/>
  <c r="N563" i="3"/>
  <c r="N564" i="3"/>
  <c r="N565" i="3"/>
  <c r="G554" i="3"/>
  <c r="G555" i="3"/>
  <c r="G556" i="3"/>
  <c r="G557" i="3"/>
  <c r="G558" i="3"/>
  <c r="G559" i="3"/>
  <c r="G523" i="3" s="1"/>
  <c r="G560" i="3"/>
  <c r="G524" i="3" s="1"/>
  <c r="G561" i="3"/>
  <c r="G525" i="3" s="1"/>
  <c r="G562" i="3"/>
  <c r="G526" i="3" s="1"/>
  <c r="G563" i="3"/>
  <c r="G527" i="3" s="1"/>
  <c r="G564" i="3"/>
  <c r="G528" i="3" s="1"/>
  <c r="G565" i="3"/>
  <c r="G529" i="3" s="1"/>
  <c r="C341" i="3"/>
  <c r="F342" i="3"/>
  <c r="C342" i="3"/>
  <c r="E342" i="3"/>
  <c r="AK520" i="3"/>
  <c r="AL520" i="3"/>
  <c r="AK518" i="3"/>
  <c r="AL518" i="3"/>
  <c r="F338" i="3"/>
  <c r="AK521" i="3"/>
  <c r="AL521" i="3"/>
  <c r="AK519" i="3"/>
  <c r="AL519" i="3"/>
  <c r="C336" i="3"/>
  <c r="D341" i="3"/>
  <c r="D336" i="3"/>
  <c r="F336" i="3"/>
  <c r="C340" i="3"/>
  <c r="D340" i="3"/>
  <c r="E340" i="3"/>
  <c r="D339" i="3"/>
  <c r="E338" i="3"/>
  <c r="E337" i="3"/>
  <c r="D343" i="3"/>
  <c r="F337" i="3"/>
  <c r="F343" i="3"/>
  <c r="C337" i="3"/>
  <c r="E343" i="3"/>
  <c r="AK333" i="3"/>
  <c r="E341" i="3"/>
  <c r="AM346" i="3" a="1"/>
  <c r="AM346" i="3" s="1"/>
  <c r="C346" i="3" s="1"/>
  <c r="AM532" i="3" a="1"/>
  <c r="AM532" i="3" s="1"/>
  <c r="AL335" i="3"/>
  <c r="AK332" i="3"/>
  <c r="AM347" i="3" a="1"/>
  <c r="AM347" i="3" s="1"/>
  <c r="L347" i="3" s="1"/>
  <c r="AM533" i="3" a="1"/>
  <c r="AM533" i="3" s="1"/>
  <c r="AM345" i="3" a="1"/>
  <c r="AM345" i="3" s="1"/>
  <c r="H345" i="3" s="1"/>
  <c r="AM531" i="3" a="1"/>
  <c r="AM531" i="3" s="1"/>
  <c r="C339" i="3"/>
  <c r="AM344" i="3" a="1"/>
  <c r="AM344" i="3" s="1"/>
  <c r="J344" i="3" s="1"/>
  <c r="AM530" i="3" a="1"/>
  <c r="AM530" i="3" s="1"/>
  <c r="C338" i="3"/>
  <c r="F339" i="3"/>
  <c r="B340" i="3" a="1"/>
  <c r="B340" i="3" s="1"/>
  <c r="AK340" i="3" s="1"/>
  <c r="B526" i="3" a="1"/>
  <c r="B526" i="3" s="1"/>
  <c r="B336" i="3" a="1"/>
  <c r="B336" i="3" s="1"/>
  <c r="AL336" i="3" s="1"/>
  <c r="B522" i="3" a="1"/>
  <c r="B522" i="3" s="1"/>
  <c r="I341" i="3"/>
  <c r="J340" i="3"/>
  <c r="B343" i="3" a="1"/>
  <c r="B343" i="3" s="1"/>
  <c r="AK343" i="3" s="1"/>
  <c r="B529" i="3" a="1"/>
  <c r="B529" i="3" s="1"/>
  <c r="B339" i="3" a="1"/>
  <c r="B339" i="3" s="1"/>
  <c r="AK339" i="3" s="1"/>
  <c r="B525" i="3" a="1"/>
  <c r="B525" i="3" s="1"/>
  <c r="L342" i="3"/>
  <c r="AK334" i="3"/>
  <c r="B337" i="3" a="1"/>
  <c r="B337" i="3" s="1"/>
  <c r="AK337" i="3" s="1"/>
  <c r="B523" i="3" a="1"/>
  <c r="B523" i="3" s="1"/>
  <c r="B342" i="3" a="1"/>
  <c r="B342" i="3" s="1"/>
  <c r="AK342" i="3" s="1"/>
  <c r="B528" i="3" a="1"/>
  <c r="B528" i="3" s="1"/>
  <c r="B338" i="3" a="1"/>
  <c r="B338" i="3" s="1"/>
  <c r="AK338" i="3" s="1"/>
  <c r="B524" i="3" a="1"/>
  <c r="B524" i="3" s="1"/>
  <c r="K342" i="3"/>
  <c r="B341" i="3" a="1"/>
  <c r="B341" i="3" s="1"/>
  <c r="AK341" i="3" s="1"/>
  <c r="B527" i="3" a="1"/>
  <c r="B527" i="3" s="1"/>
  <c r="G342" i="3"/>
  <c r="G340" i="3"/>
  <c r="I339" i="3"/>
  <c r="I340" i="3"/>
  <c r="I343" i="3"/>
  <c r="E44" i="3"/>
  <c r="L44" i="3"/>
  <c r="G44" i="3"/>
  <c r="J44" i="3"/>
  <c r="I44" i="3"/>
  <c r="H44" i="3"/>
  <c r="K44" i="3"/>
  <c r="F44" i="3"/>
  <c r="D44" i="3"/>
  <c r="C44" i="3"/>
  <c r="E226" i="3"/>
  <c r="G226" i="3"/>
  <c r="D226" i="3"/>
  <c r="C226" i="3"/>
  <c r="I226" i="3"/>
  <c r="H226" i="3"/>
  <c r="F226" i="3"/>
  <c r="L226" i="3"/>
  <c r="K226" i="3"/>
  <c r="J226" i="3"/>
  <c r="D422" i="3"/>
  <c r="F422" i="3"/>
  <c r="E422" i="3"/>
  <c r="C422" i="3"/>
  <c r="J342" i="3"/>
  <c r="C220" i="3"/>
  <c r="D220" i="3"/>
  <c r="E220" i="3"/>
  <c r="F220" i="3"/>
  <c r="G424" i="3"/>
  <c r="H424" i="3"/>
  <c r="F424" i="3"/>
  <c r="C424" i="3"/>
  <c r="E424" i="3"/>
  <c r="D424" i="3"/>
  <c r="H343" i="3"/>
  <c r="J343" i="3"/>
  <c r="I223" i="3"/>
  <c r="H223" i="3"/>
  <c r="G223" i="3"/>
  <c r="F223" i="3"/>
  <c r="E223" i="3"/>
  <c r="D223" i="3"/>
  <c r="C223" i="3"/>
  <c r="G338" i="3"/>
  <c r="D41" i="3"/>
  <c r="I41" i="3"/>
  <c r="H41" i="3"/>
  <c r="G41" i="3"/>
  <c r="F41" i="3"/>
  <c r="E41" i="3"/>
  <c r="C41" i="3"/>
  <c r="H338" i="3"/>
  <c r="K343" i="3"/>
  <c r="D423" i="3"/>
  <c r="C423" i="3"/>
  <c r="F423" i="3"/>
  <c r="G423" i="3"/>
  <c r="E423" i="3"/>
  <c r="M343" i="3"/>
  <c r="H340" i="3"/>
  <c r="L343" i="3"/>
  <c r="J341" i="3"/>
  <c r="J45" i="3"/>
  <c r="C45" i="3"/>
  <c r="G45" i="3"/>
  <c r="H45" i="3"/>
  <c r="F45" i="3"/>
  <c r="E45" i="3"/>
  <c r="D45" i="3"/>
  <c r="M45" i="3"/>
  <c r="L45" i="3"/>
  <c r="K45" i="3"/>
  <c r="I45" i="3"/>
  <c r="H339" i="3"/>
  <c r="C225" i="3"/>
  <c r="H225" i="3"/>
  <c r="G225" i="3"/>
  <c r="F225" i="3"/>
  <c r="I225" i="3"/>
  <c r="E225" i="3"/>
  <c r="K225" i="3"/>
  <c r="J225" i="3"/>
  <c r="D225" i="3"/>
  <c r="G339" i="3"/>
  <c r="G341" i="3"/>
  <c r="E38" i="3"/>
  <c r="D38" i="3"/>
  <c r="C38" i="3"/>
  <c r="F38" i="3"/>
  <c r="E221" i="3"/>
  <c r="G221" i="3"/>
  <c r="F221" i="3"/>
  <c r="D221" i="3"/>
  <c r="C221" i="3"/>
  <c r="E39" i="3"/>
  <c r="F39" i="3"/>
  <c r="D39" i="3"/>
  <c r="C39" i="3"/>
  <c r="G39" i="3"/>
  <c r="K429" i="3"/>
  <c r="M429" i="3"/>
  <c r="L429" i="3"/>
  <c r="J429" i="3"/>
  <c r="I429" i="3"/>
  <c r="H429" i="3"/>
  <c r="G429" i="3"/>
  <c r="F429" i="3"/>
  <c r="E429" i="3"/>
  <c r="D429" i="3"/>
  <c r="C429" i="3"/>
  <c r="G227" i="3"/>
  <c r="K227" i="3"/>
  <c r="J227" i="3"/>
  <c r="I227" i="3"/>
  <c r="F227" i="3"/>
  <c r="C227" i="3"/>
  <c r="E227" i="3"/>
  <c r="D227" i="3"/>
  <c r="M227" i="3"/>
  <c r="L227" i="3"/>
  <c r="H227" i="3"/>
  <c r="H342" i="3"/>
  <c r="K341" i="3"/>
  <c r="F427" i="3"/>
  <c r="H427" i="3"/>
  <c r="G427" i="3"/>
  <c r="J427" i="3"/>
  <c r="I427" i="3"/>
  <c r="E427" i="3"/>
  <c r="K427" i="3"/>
  <c r="D427" i="3"/>
  <c r="C427" i="3"/>
  <c r="C43" i="3"/>
  <c r="K43" i="3"/>
  <c r="F43" i="3"/>
  <c r="D43" i="3"/>
  <c r="E43" i="3"/>
  <c r="J43" i="3"/>
  <c r="G43" i="3"/>
  <c r="H43" i="3"/>
  <c r="I43" i="3"/>
  <c r="I342" i="3"/>
  <c r="H341" i="3"/>
  <c r="G343" i="3"/>
  <c r="G222" i="3"/>
  <c r="F222" i="3"/>
  <c r="D222" i="3"/>
  <c r="E222" i="3"/>
  <c r="H222" i="3"/>
  <c r="C222" i="3"/>
  <c r="E40" i="3"/>
  <c r="G40" i="3"/>
  <c r="H40" i="3"/>
  <c r="F40" i="3"/>
  <c r="D40" i="3"/>
  <c r="C40" i="3"/>
  <c r="D425" i="3"/>
  <c r="C425" i="3"/>
  <c r="F425" i="3"/>
  <c r="E425" i="3"/>
  <c r="H425" i="3"/>
  <c r="G425" i="3"/>
  <c r="I425" i="3"/>
  <c r="J426" i="3"/>
  <c r="E426" i="3"/>
  <c r="D426" i="3"/>
  <c r="I426" i="3"/>
  <c r="H426" i="3"/>
  <c r="G426" i="3"/>
  <c r="F426" i="3"/>
  <c r="C426" i="3"/>
  <c r="F224" i="3"/>
  <c r="J224" i="3"/>
  <c r="H224" i="3"/>
  <c r="G224" i="3"/>
  <c r="E224" i="3"/>
  <c r="I224" i="3"/>
  <c r="D224" i="3"/>
  <c r="C224" i="3"/>
  <c r="C42" i="3"/>
  <c r="D42" i="3"/>
  <c r="J42" i="3"/>
  <c r="I42" i="3"/>
  <c r="E42" i="3"/>
  <c r="H42" i="3"/>
  <c r="G42" i="3"/>
  <c r="F42" i="3"/>
  <c r="G337" i="3"/>
  <c r="E428" i="3"/>
  <c r="J428" i="3"/>
  <c r="I428" i="3"/>
  <c r="H428" i="3"/>
  <c r="F428" i="3"/>
  <c r="D428" i="3"/>
  <c r="C428" i="3"/>
  <c r="K428" i="3"/>
  <c r="G428" i="3"/>
  <c r="L428" i="3"/>
  <c r="AK420" i="3"/>
  <c r="AL420" i="3"/>
  <c r="AK418" i="3"/>
  <c r="AL418" i="3"/>
  <c r="AK419" i="3"/>
  <c r="AL419" i="3"/>
  <c r="AK421" i="3"/>
  <c r="AL421" i="3"/>
  <c r="AM49" i="3" a="1"/>
  <c r="AM49" i="3" s="1"/>
  <c r="AM231" i="3" a="1"/>
  <c r="AM231" i="3" s="1"/>
  <c r="AM433" i="3" a="1"/>
  <c r="AM433" i="3" s="1"/>
  <c r="AM47" i="3" a="1"/>
  <c r="AM47" i="3" s="1"/>
  <c r="AM229" i="3" a="1"/>
  <c r="AM229" i="3" s="1"/>
  <c r="AM431" i="3" a="1"/>
  <c r="AM431" i="3" s="1"/>
  <c r="AM230" i="3" a="1"/>
  <c r="AM230" i="3" s="1"/>
  <c r="AM48" i="3" a="1"/>
  <c r="AM48" i="3" s="1"/>
  <c r="AM432" i="3" a="1"/>
  <c r="AM432" i="3" s="1"/>
  <c r="AM228" i="3" a="1"/>
  <c r="AM228" i="3" s="1"/>
  <c r="AM46" i="3" a="1"/>
  <c r="AM46" i="3" s="1"/>
  <c r="AM430" i="3" a="1"/>
  <c r="AM430" i="3" s="1"/>
  <c r="B222" i="3" a="1"/>
  <c r="B222" i="3" s="1"/>
  <c r="AK222" i="3" s="1"/>
  <c r="B40" i="3" a="1"/>
  <c r="B40" i="3" s="1"/>
  <c r="B424" i="3" a="1"/>
  <c r="B424" i="3" s="1"/>
  <c r="AL424" i="3" s="1"/>
  <c r="B220" i="3" a="1"/>
  <c r="B220" i="3" s="1"/>
  <c r="AK220" i="3" s="1"/>
  <c r="B38" i="3" a="1"/>
  <c r="B38" i="3" s="1"/>
  <c r="B422" i="3" a="1"/>
  <c r="B422" i="3" s="1"/>
  <c r="B221" i="3" a="1"/>
  <c r="B221" i="3" s="1"/>
  <c r="AK221" i="3" s="1"/>
  <c r="B39" i="3" a="1"/>
  <c r="B39" i="3" s="1"/>
  <c r="B423" i="3" a="1"/>
  <c r="B423" i="3" s="1"/>
  <c r="B44" i="3" a="1"/>
  <c r="B44" i="3" s="1"/>
  <c r="B226" i="3" a="1"/>
  <c r="B226" i="3" s="1"/>
  <c r="AK226" i="3" s="1"/>
  <c r="B428" i="3" a="1"/>
  <c r="B428" i="3" s="1"/>
  <c r="B227" i="3" a="1"/>
  <c r="B227" i="3" s="1"/>
  <c r="AK227" i="3" s="1"/>
  <c r="B45" i="3" a="1"/>
  <c r="B45" i="3" s="1"/>
  <c r="B429" i="3" a="1"/>
  <c r="B429" i="3" s="1"/>
  <c r="B41" i="3" a="1"/>
  <c r="B41" i="3" s="1"/>
  <c r="B223" i="3" a="1"/>
  <c r="B223" i="3" s="1"/>
  <c r="AL223" i="3" s="1"/>
  <c r="B425" i="3" a="1"/>
  <c r="B425" i="3" s="1"/>
  <c r="B225" i="3" a="1"/>
  <c r="B225" i="3" s="1"/>
  <c r="AL225" i="3" s="1"/>
  <c r="B43" i="3" a="1"/>
  <c r="B43" i="3" s="1"/>
  <c r="B427" i="3" a="1"/>
  <c r="B427" i="3" s="1"/>
  <c r="AL427" i="3" s="1"/>
  <c r="B224" i="3" a="1"/>
  <c r="B224" i="3" s="1"/>
  <c r="AK224" i="3" s="1"/>
  <c r="B42" i="3" a="1"/>
  <c r="B42" i="3" s="1"/>
  <c r="B426" i="3" a="1"/>
  <c r="B426" i="3" s="1"/>
  <c r="AK219" i="3"/>
  <c r="AL216" i="3"/>
  <c r="AL217" i="3"/>
  <c r="AL35" i="3"/>
  <c r="AK35" i="3"/>
  <c r="AL36" i="3"/>
  <c r="AK36" i="3"/>
  <c r="AK218" i="3"/>
  <c r="AK34" i="3"/>
  <c r="AL34" i="3"/>
  <c r="AK37" i="3"/>
  <c r="AL37" i="3"/>
  <c r="Y5" i="13"/>
  <c r="O4" i="1"/>
  <c r="O4" i="13"/>
  <c r="R4" i="1"/>
  <c r="R4" i="13"/>
  <c r="AA4" i="13" s="1"/>
  <c r="P4" i="1"/>
  <c r="P4" i="13"/>
  <c r="Q4" i="1"/>
  <c r="Q4" i="13"/>
  <c r="R5" i="3"/>
  <c r="Q5" i="3"/>
  <c r="O5" i="3"/>
  <c r="P5" i="3"/>
  <c r="D13" i="3"/>
  <c r="T14" i="2"/>
  <c r="T15" i="2"/>
  <c r="U14" i="2"/>
  <c r="U15" i="2"/>
  <c r="U4" i="2" s="1"/>
  <c r="S14" i="2"/>
  <c r="S15" i="2"/>
  <c r="X4" i="12"/>
  <c r="V14" i="2"/>
  <c r="V4" i="12" s="1"/>
  <c r="X5" i="1"/>
  <c r="W11" i="2"/>
  <c r="Z11" i="2"/>
  <c r="Z15" i="2" s="1"/>
  <c r="X11" i="2"/>
  <c r="Y11" i="2"/>
  <c r="S12" i="2"/>
  <c r="AM604" i="3" s="1" a="1"/>
  <c r="AM604" i="3" s="1"/>
  <c r="I604" i="3" s="1"/>
  <c r="V12" i="2"/>
  <c r="AM607" i="3" s="1" a="1"/>
  <c r="AM607" i="3" s="1"/>
  <c r="I607" i="3" s="1"/>
  <c r="T12" i="2"/>
  <c r="AM605" i="3" s="1" a="1"/>
  <c r="AM605" i="3" s="1"/>
  <c r="I605" i="3" s="1"/>
  <c r="U12" i="2"/>
  <c r="AM606" i="3" s="1" a="1"/>
  <c r="AM606" i="3" s="1"/>
  <c r="G606" i="3" s="1"/>
  <c r="M607" i="3" l="1"/>
  <c r="M604" i="3"/>
  <c r="G605" i="3"/>
  <c r="G604" i="3"/>
  <c r="M606" i="3"/>
  <c r="G607" i="3"/>
  <c r="M605" i="3"/>
  <c r="D606" i="3"/>
  <c r="C606" i="3"/>
  <c r="E606" i="3"/>
  <c r="F606" i="3"/>
  <c r="H607" i="3"/>
  <c r="K607" i="3"/>
  <c r="H606" i="3"/>
  <c r="K606" i="3"/>
  <c r="H605" i="3"/>
  <c r="K605" i="3"/>
  <c r="H604" i="3"/>
  <c r="K604" i="3"/>
  <c r="C607" i="3"/>
  <c r="D607" i="3"/>
  <c r="E607" i="3"/>
  <c r="F607" i="3"/>
  <c r="I606" i="3"/>
  <c r="F605" i="3"/>
  <c r="C605" i="3"/>
  <c r="E605" i="3"/>
  <c r="D605" i="3"/>
  <c r="N607" i="3"/>
  <c r="L607" i="3"/>
  <c r="C604" i="3"/>
  <c r="E604" i="3"/>
  <c r="D604" i="3"/>
  <c r="F604" i="3"/>
  <c r="N606" i="3"/>
  <c r="J607" i="3"/>
  <c r="L606" i="3"/>
  <c r="N605" i="3"/>
  <c r="J606" i="3"/>
  <c r="L605" i="3"/>
  <c r="N604" i="3"/>
  <c r="J605" i="3"/>
  <c r="L604" i="3"/>
  <c r="J604" i="3"/>
  <c r="R604" i="3"/>
  <c r="R605" i="3"/>
  <c r="R606" i="3"/>
  <c r="R607" i="3"/>
  <c r="AL600" i="3"/>
  <c r="AK600" i="3"/>
  <c r="P602" i="3"/>
  <c r="P603" i="3"/>
  <c r="P604" i="3"/>
  <c r="P605" i="3"/>
  <c r="P606" i="3"/>
  <c r="P607" i="3"/>
  <c r="O601" i="3"/>
  <c r="O602" i="3"/>
  <c r="O603" i="3"/>
  <c r="O604" i="3"/>
  <c r="O605" i="3"/>
  <c r="O606" i="3"/>
  <c r="O607" i="3"/>
  <c r="Q603" i="3"/>
  <c r="Q604" i="3"/>
  <c r="Q605" i="3"/>
  <c r="Q606" i="3"/>
  <c r="Q607" i="3"/>
  <c r="AK601" i="3"/>
  <c r="AL601" i="3"/>
  <c r="AL602" i="3"/>
  <c r="AK602" i="3"/>
  <c r="AK603" i="3"/>
  <c r="AL603" i="3"/>
  <c r="V4" i="7"/>
  <c r="AB4" i="7" s="1"/>
  <c r="V6" i="3"/>
  <c r="S4" i="7"/>
  <c r="S6" i="3"/>
  <c r="U4" i="7"/>
  <c r="U6" i="3"/>
  <c r="T4" i="7"/>
  <c r="T6" i="3"/>
  <c r="R7" i="3"/>
  <c r="AS6" i="3"/>
  <c r="AQ4" i="3"/>
  <c r="D15" i="3"/>
  <c r="E12" i="3" s="1"/>
  <c r="E14" i="3" s="1"/>
  <c r="AH924" i="3"/>
  <c r="AH895" i="3"/>
  <c r="AF924" i="3"/>
  <c r="AF895" i="3"/>
  <c r="AE924" i="3"/>
  <c r="AE895" i="3"/>
  <c r="AC924" i="3"/>
  <c r="AC895" i="3"/>
  <c r="AG924" i="3"/>
  <c r="AG895" i="3"/>
  <c r="N924" i="3"/>
  <c r="N61" i="7" s="1"/>
  <c r="N895" i="3"/>
  <c r="N32" i="7" s="1"/>
  <c r="Q924" i="3"/>
  <c r="Q61" i="7" s="1"/>
  <c r="Q895" i="3"/>
  <c r="Q32" i="7" s="1"/>
  <c r="U924" i="3"/>
  <c r="U61" i="7" s="1"/>
  <c r="U895" i="3"/>
  <c r="U32" i="7" s="1"/>
  <c r="R924" i="3"/>
  <c r="R61" i="7" s="1"/>
  <c r="R895" i="3"/>
  <c r="R32" i="7" s="1"/>
  <c r="M924" i="3"/>
  <c r="M61" i="7" s="1"/>
  <c r="M895" i="3"/>
  <c r="M32" i="7" s="1"/>
  <c r="L924" i="3"/>
  <c r="L61" i="7" s="1"/>
  <c r="L895" i="3"/>
  <c r="L32" i="7" s="1"/>
  <c r="V924" i="3"/>
  <c r="V61" i="7" s="1"/>
  <c r="V895" i="3"/>
  <c r="V32" i="7" s="1"/>
  <c r="O872" i="3"/>
  <c r="O12" i="7" s="1"/>
  <c r="C285" i="3"/>
  <c r="C296" i="3" s="1"/>
  <c r="C298" i="3" s="1"/>
  <c r="C305" i="3" s="1"/>
  <c r="P872" i="3"/>
  <c r="P12" i="7" s="1"/>
  <c r="AA5" i="7"/>
  <c r="H566" i="3"/>
  <c r="H530" i="3" s="1"/>
  <c r="D566" i="3"/>
  <c r="D530" i="3" s="1"/>
  <c r="F566" i="3"/>
  <c r="F530" i="3" s="1"/>
  <c r="N566" i="3"/>
  <c r="N530" i="3" s="1"/>
  <c r="C566" i="3"/>
  <c r="C530" i="3" s="1"/>
  <c r="L566" i="3"/>
  <c r="L530" i="3" s="1"/>
  <c r="C569" i="3"/>
  <c r="C533" i="3" s="1"/>
  <c r="J568" i="3"/>
  <c r="J532" i="3" s="1"/>
  <c r="L569" i="3"/>
  <c r="L533" i="3" s="1"/>
  <c r="D568" i="3"/>
  <c r="D532" i="3" s="1"/>
  <c r="L568" i="3"/>
  <c r="L532" i="3" s="1"/>
  <c r="H567" i="3"/>
  <c r="H531" i="3" s="1"/>
  <c r="C568" i="3"/>
  <c r="C532" i="3" s="1"/>
  <c r="N567" i="3"/>
  <c r="N531" i="3" s="1"/>
  <c r="M568" i="3"/>
  <c r="M532" i="3" s="1"/>
  <c r="N568" i="3"/>
  <c r="N532" i="3" s="1"/>
  <c r="M569" i="3"/>
  <c r="M533" i="3" s="1"/>
  <c r="M566" i="3"/>
  <c r="M530" i="3" s="1"/>
  <c r="K568" i="3"/>
  <c r="K532" i="3" s="1"/>
  <c r="G568" i="3"/>
  <c r="G532" i="3" s="1"/>
  <c r="H569" i="3"/>
  <c r="H533" i="3" s="1"/>
  <c r="E569" i="3"/>
  <c r="E533" i="3" s="1"/>
  <c r="H568" i="3"/>
  <c r="H532" i="3" s="1"/>
  <c r="F568" i="3"/>
  <c r="F532" i="3" s="1"/>
  <c r="M567" i="3"/>
  <c r="M531" i="3" s="1"/>
  <c r="K567" i="3"/>
  <c r="K531" i="3" s="1"/>
  <c r="C567" i="3"/>
  <c r="C531" i="3" s="1"/>
  <c r="G569" i="3"/>
  <c r="G533" i="3" s="1"/>
  <c r="I569" i="3"/>
  <c r="I533" i="3" s="1"/>
  <c r="I568" i="3"/>
  <c r="I532" i="3" s="1"/>
  <c r="D567" i="3"/>
  <c r="D531" i="3" s="1"/>
  <c r="K569" i="3"/>
  <c r="K533" i="3" s="1"/>
  <c r="D569" i="3"/>
  <c r="D533" i="3" s="1"/>
  <c r="K566" i="3"/>
  <c r="K530" i="3" s="1"/>
  <c r="G567" i="3"/>
  <c r="G531" i="3" s="1"/>
  <c r="I567" i="3"/>
  <c r="I531" i="3" s="1"/>
  <c r="G566" i="3"/>
  <c r="G530" i="3" s="1"/>
  <c r="I566" i="3"/>
  <c r="I530" i="3" s="1"/>
  <c r="AM573" i="3" a="1"/>
  <c r="AM573" i="3" s="1"/>
  <c r="K573" i="3" s="1"/>
  <c r="K537" i="3" s="1"/>
  <c r="AM570" i="3" a="1"/>
  <c r="AM570" i="3" s="1"/>
  <c r="N570" i="3" s="1"/>
  <c r="N534" i="3" s="1"/>
  <c r="L567" i="3"/>
  <c r="L531" i="3" s="1"/>
  <c r="J566" i="3"/>
  <c r="J530" i="3" s="1"/>
  <c r="AM572" i="3" a="1"/>
  <c r="AM572" i="3" s="1"/>
  <c r="N572" i="3" s="1"/>
  <c r="N536" i="3" s="1"/>
  <c r="AM571" i="3" a="1"/>
  <c r="AM571" i="3" s="1"/>
  <c r="L571" i="3" s="1"/>
  <c r="L535" i="3" s="1"/>
  <c r="J569" i="3"/>
  <c r="J533" i="3" s="1"/>
  <c r="J567" i="3"/>
  <c r="J531" i="3" s="1"/>
  <c r="N569" i="3"/>
  <c r="N533" i="3" s="1"/>
  <c r="E567" i="3"/>
  <c r="E531" i="3" s="1"/>
  <c r="AL562" i="3"/>
  <c r="AL561" i="3"/>
  <c r="AK558" i="3"/>
  <c r="AL559" i="3"/>
  <c r="AL563" i="3"/>
  <c r="AL560" i="3"/>
  <c r="AL565" i="3"/>
  <c r="B567" i="3" a="1"/>
  <c r="B567" i="3" s="1"/>
  <c r="AL567" i="3" s="1"/>
  <c r="B569" i="3" a="1"/>
  <c r="B569" i="3" s="1"/>
  <c r="AK569" i="3" s="1"/>
  <c r="AK564" i="3"/>
  <c r="B568" i="3" a="1"/>
  <c r="B568" i="3" s="1"/>
  <c r="AK568" i="3" s="1"/>
  <c r="B566" i="3" a="1"/>
  <c r="B566" i="3" s="1"/>
  <c r="AL566" i="3" s="1"/>
  <c r="W82" i="3"/>
  <c r="S82" i="3"/>
  <c r="Z4" i="2"/>
  <c r="Z4" i="3"/>
  <c r="B611" i="3" s="1" a="1"/>
  <c r="B611" i="3" s="1"/>
  <c r="U5" i="13"/>
  <c r="U5" i="7"/>
  <c r="U5" i="1"/>
  <c r="U4" i="3"/>
  <c r="B606" i="3" s="1" a="1"/>
  <c r="B606" i="3" s="1"/>
  <c r="U5" i="12"/>
  <c r="S4" i="2"/>
  <c r="S5" i="7"/>
  <c r="S5" i="13"/>
  <c r="S5" i="12"/>
  <c r="S5" i="1"/>
  <c r="S4" i="3"/>
  <c r="B604" i="3" s="1" a="1"/>
  <c r="B604" i="3" s="1"/>
  <c r="T4" i="2"/>
  <c r="T5" i="7"/>
  <c r="T5" i="13"/>
  <c r="T5" i="1"/>
  <c r="T4" i="3"/>
  <c r="B605" i="3" s="1" a="1"/>
  <c r="B605" i="3" s="1"/>
  <c r="T5" i="12"/>
  <c r="X82" i="3"/>
  <c r="T82" i="3"/>
  <c r="P554" i="3"/>
  <c r="P555" i="3"/>
  <c r="P556" i="3"/>
  <c r="P557" i="3"/>
  <c r="P558" i="3"/>
  <c r="P559" i="3"/>
  <c r="P560" i="3"/>
  <c r="P561" i="3"/>
  <c r="P562" i="3"/>
  <c r="P563" i="3"/>
  <c r="P564" i="3"/>
  <c r="P565" i="3"/>
  <c r="P566" i="3"/>
  <c r="P567" i="3"/>
  <c r="P568" i="3"/>
  <c r="P532" i="3" s="1"/>
  <c r="P569" i="3"/>
  <c r="P533" i="3" s="1"/>
  <c r="O554" i="3"/>
  <c r="O555" i="3"/>
  <c r="O556" i="3"/>
  <c r="O557" i="3"/>
  <c r="O558" i="3"/>
  <c r="O559" i="3"/>
  <c r="O560" i="3"/>
  <c r="O561" i="3"/>
  <c r="O562" i="3"/>
  <c r="O563" i="3"/>
  <c r="O564" i="3"/>
  <c r="O565" i="3"/>
  <c r="O566" i="3"/>
  <c r="O567" i="3"/>
  <c r="O531" i="3" s="1"/>
  <c r="O568" i="3"/>
  <c r="O532" i="3" s="1"/>
  <c r="O569" i="3"/>
  <c r="O533" i="3" s="1"/>
  <c r="Q554" i="3"/>
  <c r="Q555" i="3"/>
  <c r="Q556" i="3"/>
  <c r="Q557" i="3"/>
  <c r="Q558" i="3"/>
  <c r="Q559" i="3"/>
  <c r="Q560" i="3"/>
  <c r="Q561" i="3"/>
  <c r="Q562" i="3"/>
  <c r="Q563" i="3"/>
  <c r="Q564" i="3"/>
  <c r="Q565" i="3"/>
  <c r="Q566" i="3"/>
  <c r="Q567" i="3"/>
  <c r="Q568" i="3"/>
  <c r="Q569" i="3"/>
  <c r="Q533" i="3" s="1"/>
  <c r="R554" i="3"/>
  <c r="R555" i="3"/>
  <c r="R556" i="3"/>
  <c r="R557" i="3"/>
  <c r="R558" i="3"/>
  <c r="R559" i="3"/>
  <c r="R560" i="3"/>
  <c r="R561" i="3"/>
  <c r="R562" i="3"/>
  <c r="R563" i="3"/>
  <c r="R564" i="3"/>
  <c r="R565" i="3"/>
  <c r="R566" i="3"/>
  <c r="R567" i="3"/>
  <c r="R568" i="3"/>
  <c r="R569" i="3"/>
  <c r="AK524" i="3"/>
  <c r="AL524" i="3"/>
  <c r="AK528" i="3"/>
  <c r="AL528" i="3"/>
  <c r="AK522" i="3"/>
  <c r="AL522" i="3"/>
  <c r="AK523" i="3"/>
  <c r="AL523" i="3"/>
  <c r="AK526" i="3"/>
  <c r="AL526" i="3"/>
  <c r="AK525" i="3"/>
  <c r="AL525" i="3"/>
  <c r="D344" i="3"/>
  <c r="AK529" i="3"/>
  <c r="AL529" i="3"/>
  <c r="AK527" i="3"/>
  <c r="AL527" i="3"/>
  <c r="M344" i="3"/>
  <c r="C344" i="3"/>
  <c r="K344" i="3"/>
  <c r="L344" i="3"/>
  <c r="K346" i="3"/>
  <c r="L346" i="3"/>
  <c r="M346" i="3"/>
  <c r="AL340" i="3"/>
  <c r="N346" i="3"/>
  <c r="E346" i="3"/>
  <c r="H346" i="3"/>
  <c r="G346" i="3"/>
  <c r="C345" i="3"/>
  <c r="E347" i="3"/>
  <c r="F347" i="3"/>
  <c r="M347" i="3"/>
  <c r="C347" i="3"/>
  <c r="D347" i="3"/>
  <c r="K347" i="3"/>
  <c r="I347" i="3"/>
  <c r="N347" i="3"/>
  <c r="J346" i="3"/>
  <c r="AM350" i="3" a="1"/>
  <c r="AM350" i="3" s="1"/>
  <c r="F350" i="3" s="1"/>
  <c r="AM536" i="3" a="1"/>
  <c r="AM536" i="3" s="1"/>
  <c r="AL339" i="3"/>
  <c r="H347" i="3"/>
  <c r="I345" i="3"/>
  <c r="G347" i="3"/>
  <c r="J345" i="3"/>
  <c r="J347" i="3"/>
  <c r="K345" i="3"/>
  <c r="L345" i="3"/>
  <c r="AM349" i="3" a="1"/>
  <c r="AM349" i="3" s="1"/>
  <c r="F349" i="3" s="1"/>
  <c r="AM535" i="3" a="1"/>
  <c r="AM535" i="3" s="1"/>
  <c r="F345" i="3"/>
  <c r="M345" i="3"/>
  <c r="N344" i="3"/>
  <c r="D346" i="3"/>
  <c r="AK336" i="3"/>
  <c r="E345" i="3"/>
  <c r="N345" i="3"/>
  <c r="E344" i="3"/>
  <c r="D345" i="3"/>
  <c r="F344" i="3"/>
  <c r="G345" i="3"/>
  <c r="H344" i="3"/>
  <c r="F346" i="3"/>
  <c r="AM348" i="3" a="1"/>
  <c r="AM348" i="3" s="1"/>
  <c r="F348" i="3" s="1"/>
  <c r="AM534" i="3" a="1"/>
  <c r="AM534" i="3" s="1"/>
  <c r="G344" i="3"/>
  <c r="I344" i="3"/>
  <c r="I346" i="3"/>
  <c r="AM351" i="3" a="1"/>
  <c r="AM351" i="3" s="1"/>
  <c r="D351" i="3" s="1"/>
  <c r="AM537" i="3" a="1"/>
  <c r="AM537" i="3" s="1"/>
  <c r="AL342" i="3"/>
  <c r="AL338" i="3"/>
  <c r="AL337" i="3"/>
  <c r="AL341" i="3"/>
  <c r="B347" i="3" a="1"/>
  <c r="B347" i="3" s="1"/>
  <c r="AK347" i="3" s="1"/>
  <c r="B533" i="3" a="1"/>
  <c r="B533" i="3" s="1"/>
  <c r="B346" i="3" a="1"/>
  <c r="B346" i="3" s="1"/>
  <c r="AK346" i="3" s="1"/>
  <c r="B532" i="3" a="1"/>
  <c r="B532" i="3" s="1"/>
  <c r="P347" i="3"/>
  <c r="O347" i="3"/>
  <c r="AL343" i="3"/>
  <c r="Q347" i="3"/>
  <c r="B344" i="3" a="1"/>
  <c r="B344" i="3" s="1"/>
  <c r="AK344" i="3" s="1"/>
  <c r="B530" i="3" a="1"/>
  <c r="B530" i="3" s="1"/>
  <c r="B345" i="3" a="1"/>
  <c r="B345" i="3" s="1"/>
  <c r="AL345" i="3" s="1"/>
  <c r="B531" i="3" a="1"/>
  <c r="B531" i="3" s="1"/>
  <c r="X5" i="12"/>
  <c r="D35" i="3"/>
  <c r="P346" i="3"/>
  <c r="O345" i="3"/>
  <c r="O346" i="3"/>
  <c r="L430" i="3"/>
  <c r="F430" i="3"/>
  <c r="M430" i="3"/>
  <c r="K430" i="3"/>
  <c r="J430" i="3"/>
  <c r="H430" i="3"/>
  <c r="I430" i="3"/>
  <c r="G430" i="3"/>
  <c r="E430" i="3"/>
  <c r="D430" i="3"/>
  <c r="C430" i="3"/>
  <c r="N430" i="3"/>
  <c r="I46" i="3"/>
  <c r="G46" i="3"/>
  <c r="H46" i="3"/>
  <c r="F46" i="3"/>
  <c r="E46" i="3"/>
  <c r="J46" i="3"/>
  <c r="D46" i="3"/>
  <c r="C46" i="3"/>
  <c r="N46" i="3"/>
  <c r="M46" i="3"/>
  <c r="L46" i="3"/>
  <c r="K46" i="3"/>
  <c r="M231" i="3"/>
  <c r="G231" i="3"/>
  <c r="E231" i="3"/>
  <c r="L231" i="3"/>
  <c r="N231" i="3"/>
  <c r="K231" i="3"/>
  <c r="J231" i="3"/>
  <c r="Q231" i="3"/>
  <c r="O231" i="3"/>
  <c r="I231" i="3"/>
  <c r="P231" i="3"/>
  <c r="C231" i="3"/>
  <c r="H231" i="3"/>
  <c r="F231" i="3"/>
  <c r="D231" i="3"/>
  <c r="L228" i="3"/>
  <c r="N228" i="3"/>
  <c r="C228" i="3"/>
  <c r="F228" i="3"/>
  <c r="M228" i="3"/>
  <c r="K228" i="3"/>
  <c r="H228" i="3"/>
  <c r="G228" i="3"/>
  <c r="E228" i="3"/>
  <c r="D228" i="3"/>
  <c r="J228" i="3"/>
  <c r="I228" i="3"/>
  <c r="O432" i="3"/>
  <c r="C432" i="3"/>
  <c r="K432" i="3"/>
  <c r="L432" i="3"/>
  <c r="J432" i="3"/>
  <c r="P432" i="3"/>
  <c r="N432" i="3"/>
  <c r="G432" i="3"/>
  <c r="F432" i="3"/>
  <c r="E432" i="3"/>
  <c r="M432" i="3"/>
  <c r="H432" i="3"/>
  <c r="D432" i="3"/>
  <c r="I432" i="3"/>
  <c r="J48" i="3"/>
  <c r="K48" i="3"/>
  <c r="P48" i="3"/>
  <c r="O48" i="3"/>
  <c r="L48" i="3"/>
  <c r="I48" i="3"/>
  <c r="H48" i="3"/>
  <c r="N48" i="3"/>
  <c r="C48" i="3"/>
  <c r="D48" i="3"/>
  <c r="G48" i="3"/>
  <c r="F48" i="3"/>
  <c r="E48" i="3"/>
  <c r="M48" i="3"/>
  <c r="O230" i="3"/>
  <c r="H230" i="3"/>
  <c r="N230" i="3"/>
  <c r="K230" i="3"/>
  <c r="J230" i="3"/>
  <c r="I230" i="3"/>
  <c r="E230" i="3"/>
  <c r="D230" i="3"/>
  <c r="C230" i="3"/>
  <c r="M230" i="3"/>
  <c r="L230" i="3"/>
  <c r="F230" i="3"/>
  <c r="P230" i="3"/>
  <c r="G230" i="3"/>
  <c r="G431" i="3"/>
  <c r="F431" i="3"/>
  <c r="E431" i="3"/>
  <c r="N431" i="3"/>
  <c r="M431" i="3"/>
  <c r="L431" i="3"/>
  <c r="K431" i="3"/>
  <c r="O431" i="3"/>
  <c r="J431" i="3"/>
  <c r="I431" i="3"/>
  <c r="H431" i="3"/>
  <c r="D431" i="3"/>
  <c r="C431" i="3"/>
  <c r="L229" i="3"/>
  <c r="D229" i="3"/>
  <c r="F229" i="3"/>
  <c r="C229" i="3"/>
  <c r="H229" i="3"/>
  <c r="G229" i="3"/>
  <c r="E229" i="3"/>
  <c r="O229" i="3"/>
  <c r="M229" i="3"/>
  <c r="N229" i="3"/>
  <c r="I229" i="3"/>
  <c r="K229" i="3"/>
  <c r="J229" i="3"/>
  <c r="L47" i="3"/>
  <c r="G47" i="3"/>
  <c r="E47" i="3"/>
  <c r="O47" i="3"/>
  <c r="C47" i="3"/>
  <c r="J47" i="3"/>
  <c r="I47" i="3"/>
  <c r="H47" i="3"/>
  <c r="N47" i="3"/>
  <c r="M47" i="3"/>
  <c r="F47" i="3"/>
  <c r="K47" i="3"/>
  <c r="D47" i="3"/>
  <c r="Q433" i="3"/>
  <c r="J433" i="3"/>
  <c r="I433" i="3"/>
  <c r="H433" i="3"/>
  <c r="K433" i="3"/>
  <c r="G433" i="3"/>
  <c r="C433" i="3"/>
  <c r="N433" i="3"/>
  <c r="M433" i="3"/>
  <c r="L433" i="3"/>
  <c r="F433" i="3"/>
  <c r="P433" i="3"/>
  <c r="O433" i="3"/>
  <c r="E433" i="3"/>
  <c r="D433" i="3"/>
  <c r="K49" i="3"/>
  <c r="H49" i="3"/>
  <c r="F49" i="3"/>
  <c r="I49" i="3"/>
  <c r="Q49" i="3"/>
  <c r="P49" i="3"/>
  <c r="O49" i="3"/>
  <c r="E49" i="3"/>
  <c r="D49" i="3"/>
  <c r="C49" i="3"/>
  <c r="G49" i="3"/>
  <c r="N49" i="3"/>
  <c r="M49" i="3"/>
  <c r="L49" i="3"/>
  <c r="J49" i="3"/>
  <c r="C34" i="3"/>
  <c r="AK426" i="3"/>
  <c r="AL426" i="3"/>
  <c r="AK428" i="3"/>
  <c r="AL428" i="3"/>
  <c r="AK423" i="3"/>
  <c r="AL423" i="3"/>
  <c r="AK422" i="3"/>
  <c r="AL422" i="3"/>
  <c r="AK425" i="3"/>
  <c r="AL425" i="3"/>
  <c r="AK429" i="3"/>
  <c r="AL429" i="3"/>
  <c r="AK427" i="3"/>
  <c r="AK424" i="3"/>
  <c r="AM53" i="3" a="1"/>
  <c r="AM53" i="3" s="1"/>
  <c r="AM235" i="3" a="1"/>
  <c r="AM235" i="3" s="1"/>
  <c r="AM437" i="3" a="1"/>
  <c r="AM437" i="3" s="1"/>
  <c r="AM51" i="3" a="1"/>
  <c r="AM51" i="3" s="1"/>
  <c r="AM233" i="3" a="1"/>
  <c r="AM233" i="3" s="1"/>
  <c r="AM435" i="3" a="1"/>
  <c r="AM435" i="3" s="1"/>
  <c r="AM50" i="3" a="1"/>
  <c r="AM50" i="3" s="1"/>
  <c r="AM232" i="3" a="1"/>
  <c r="AM232" i="3" s="1"/>
  <c r="AM434" i="3" a="1"/>
  <c r="AM434" i="3" s="1"/>
  <c r="AM52" i="3" a="1"/>
  <c r="AM52" i="3" s="1"/>
  <c r="AM234" i="3" a="1"/>
  <c r="AM234" i="3" s="1"/>
  <c r="AM436" i="3" a="1"/>
  <c r="AM436" i="3" s="1"/>
  <c r="B230" i="3" a="1"/>
  <c r="B230" i="3" s="1"/>
  <c r="AK230" i="3" s="1"/>
  <c r="B48" i="3" a="1"/>
  <c r="B48" i="3" s="1"/>
  <c r="B432" i="3" a="1"/>
  <c r="B432" i="3" s="1"/>
  <c r="B229" i="3" a="1"/>
  <c r="B229" i="3" s="1"/>
  <c r="AL229" i="3" s="1"/>
  <c r="B47" i="3" a="1"/>
  <c r="B47" i="3" s="1"/>
  <c r="B431" i="3" a="1"/>
  <c r="B431" i="3" s="1"/>
  <c r="B231" i="3" a="1"/>
  <c r="B231" i="3" s="1"/>
  <c r="AL231" i="3" s="1"/>
  <c r="B49" i="3" a="1"/>
  <c r="B49" i="3" s="1"/>
  <c r="B433" i="3" a="1"/>
  <c r="B433" i="3" s="1"/>
  <c r="B228" i="3" a="1"/>
  <c r="B228" i="3" s="1"/>
  <c r="AK228" i="3" s="1"/>
  <c r="B46" i="3" a="1"/>
  <c r="B46" i="3" s="1"/>
  <c r="B430" i="3" a="1"/>
  <c r="B430" i="3" s="1"/>
  <c r="AL221" i="3"/>
  <c r="AL226" i="3"/>
  <c r="AL227" i="3"/>
  <c r="AL220" i="3"/>
  <c r="AL224" i="3"/>
  <c r="AK225" i="3"/>
  <c r="AK38" i="3"/>
  <c r="AL38" i="3"/>
  <c r="AL222" i="3"/>
  <c r="AL42" i="3"/>
  <c r="AK42" i="3"/>
  <c r="AK223" i="3"/>
  <c r="AL40" i="3"/>
  <c r="AK40" i="3"/>
  <c r="AK45" i="3"/>
  <c r="AL45" i="3"/>
  <c r="AK44" i="3"/>
  <c r="AL44" i="3"/>
  <c r="AK39" i="3"/>
  <c r="AL39" i="3"/>
  <c r="AK43" i="3"/>
  <c r="AL43" i="3"/>
  <c r="AL41" i="3"/>
  <c r="AK41" i="3"/>
  <c r="AA5" i="13"/>
  <c r="T4" i="1"/>
  <c r="T4" i="13"/>
  <c r="V4" i="1"/>
  <c r="V4" i="13"/>
  <c r="AB4" i="13" s="1"/>
  <c r="S4" i="1"/>
  <c r="S4" i="13"/>
  <c r="U4" i="1"/>
  <c r="U4" i="13"/>
  <c r="V5" i="3"/>
  <c r="U5" i="3"/>
  <c r="T5" i="3"/>
  <c r="S5" i="3"/>
  <c r="D25" i="3"/>
  <c r="X14" i="2"/>
  <c r="X6" i="3" s="1"/>
  <c r="X15" i="2"/>
  <c r="X4" i="2" s="1"/>
  <c r="W14" i="2"/>
  <c r="W6" i="3" s="1"/>
  <c r="W15" i="2"/>
  <c r="W4" i="2" s="1"/>
  <c r="Y14" i="2"/>
  <c r="Y6" i="3" s="1"/>
  <c r="Y15" i="2"/>
  <c r="B573" i="3" a="1"/>
  <c r="B573" i="3" s="1"/>
  <c r="Z14" i="2"/>
  <c r="Z6" i="3" s="1"/>
  <c r="Y4" i="1"/>
  <c r="AC11" i="2"/>
  <c r="Y12" i="2"/>
  <c r="AM610" i="3" s="1" a="1"/>
  <c r="AM610" i="3" s="1"/>
  <c r="P610" i="3" s="1"/>
  <c r="AB11" i="2"/>
  <c r="X12" i="2"/>
  <c r="AM609" i="3" s="1" a="1"/>
  <c r="AM609" i="3" s="1"/>
  <c r="P609" i="3" s="1"/>
  <c r="AD11" i="2"/>
  <c r="AD15" i="2" s="1"/>
  <c r="AD4" i="3" s="1"/>
  <c r="B615" i="3" s="1" a="1"/>
  <c r="B615" i="3" s="1"/>
  <c r="Z12" i="2"/>
  <c r="AM611" i="3" s="1" a="1"/>
  <c r="AM611" i="3" s="1"/>
  <c r="P611" i="3" s="1"/>
  <c r="W12" i="2"/>
  <c r="AM608" i="3" s="1" a="1"/>
  <c r="AM608" i="3" s="1"/>
  <c r="P608" i="3" s="1"/>
  <c r="AA11" i="2"/>
  <c r="A1" i="7"/>
  <c r="A1" i="1"/>
  <c r="A1" i="12"/>
  <c r="A1" i="13"/>
  <c r="AL607" i="3" l="1"/>
  <c r="R608" i="3"/>
  <c r="Q611" i="3"/>
  <c r="Q608" i="3"/>
  <c r="O608" i="3"/>
  <c r="R611" i="3"/>
  <c r="Q609" i="3"/>
  <c r="R610" i="3"/>
  <c r="R609" i="3"/>
  <c r="Q610" i="3"/>
  <c r="O609" i="3"/>
  <c r="AK607" i="3"/>
  <c r="D608" i="3"/>
  <c r="E608" i="3"/>
  <c r="F608" i="3"/>
  <c r="C608" i="3"/>
  <c r="G608" i="3"/>
  <c r="J608" i="3"/>
  <c r="L608" i="3"/>
  <c r="N608" i="3"/>
  <c r="I608" i="3"/>
  <c r="M608" i="3"/>
  <c r="K608" i="3"/>
  <c r="H608" i="3"/>
  <c r="C610" i="3"/>
  <c r="F610" i="3"/>
  <c r="E610" i="3"/>
  <c r="D610" i="3"/>
  <c r="M610" i="3"/>
  <c r="G610" i="3"/>
  <c r="J610" i="3"/>
  <c r="L610" i="3"/>
  <c r="N610" i="3"/>
  <c r="I610" i="3"/>
  <c r="K610" i="3"/>
  <c r="H610" i="3"/>
  <c r="C611" i="3"/>
  <c r="F611" i="3"/>
  <c r="D611" i="3"/>
  <c r="E611" i="3"/>
  <c r="G611" i="3"/>
  <c r="M611" i="3"/>
  <c r="J611" i="3"/>
  <c r="L611" i="3"/>
  <c r="N611" i="3"/>
  <c r="I611" i="3"/>
  <c r="K611" i="3"/>
  <c r="H611" i="3"/>
  <c r="C609" i="3"/>
  <c r="F609" i="3"/>
  <c r="E609" i="3"/>
  <c r="D609" i="3"/>
  <c r="M609" i="3"/>
  <c r="G609" i="3"/>
  <c r="K609" i="3"/>
  <c r="J609" i="3"/>
  <c r="L609" i="3"/>
  <c r="N609" i="3"/>
  <c r="I609" i="3"/>
  <c r="H609" i="3"/>
  <c r="O611" i="3"/>
  <c r="O610" i="3"/>
  <c r="V608" i="3"/>
  <c r="V609" i="3"/>
  <c r="V610" i="3"/>
  <c r="V611" i="3"/>
  <c r="AK604" i="3"/>
  <c r="AL604" i="3"/>
  <c r="AL606" i="3"/>
  <c r="AK606" i="3"/>
  <c r="T606" i="3"/>
  <c r="T607" i="3"/>
  <c r="T608" i="3"/>
  <c r="T609" i="3"/>
  <c r="T610" i="3"/>
  <c r="T611" i="3"/>
  <c r="S605" i="3"/>
  <c r="S606" i="3"/>
  <c r="S607" i="3"/>
  <c r="S608" i="3"/>
  <c r="S609" i="3"/>
  <c r="S610" i="3"/>
  <c r="S611" i="3"/>
  <c r="U607" i="3"/>
  <c r="U608" i="3"/>
  <c r="U609" i="3"/>
  <c r="U610" i="3"/>
  <c r="U611" i="3"/>
  <c r="AK605" i="3"/>
  <c r="AL605" i="3"/>
  <c r="AU6" i="3"/>
  <c r="Z7" i="3"/>
  <c r="AT6" i="3"/>
  <c r="V7" i="3"/>
  <c r="AS4" i="3"/>
  <c r="C307" i="3"/>
  <c r="AJ36" i="3" a="1"/>
  <c r="AJ36" i="3" s="1"/>
  <c r="E36" i="3" s="1"/>
  <c r="F36" i="3" s="1"/>
  <c r="E35" i="3"/>
  <c r="F35" i="3" s="1"/>
  <c r="D16" i="3"/>
  <c r="D284" i="3" s="1"/>
  <c r="D295" i="3" s="1"/>
  <c r="C286" i="3"/>
  <c r="C288" i="3" s="1"/>
  <c r="AB5" i="7"/>
  <c r="P924" i="3"/>
  <c r="P61" i="7" s="1"/>
  <c r="P895" i="3"/>
  <c r="P32" i="7" s="1"/>
  <c r="O924" i="3"/>
  <c r="O61" i="7" s="1"/>
  <c r="O895" i="3"/>
  <c r="O32" i="7" s="1"/>
  <c r="S872" i="3"/>
  <c r="S12" i="7" s="1"/>
  <c r="W872" i="3"/>
  <c r="X872" i="3"/>
  <c r="T872" i="3"/>
  <c r="T12" i="7" s="1"/>
  <c r="P570" i="3"/>
  <c r="P534" i="3" s="1"/>
  <c r="O573" i="3"/>
  <c r="O537" i="3" s="1"/>
  <c r="R573" i="3"/>
  <c r="R537" i="3" s="1"/>
  <c r="E573" i="3"/>
  <c r="E537" i="3" s="1"/>
  <c r="H573" i="3"/>
  <c r="H537" i="3" s="1"/>
  <c r="G570" i="3"/>
  <c r="G534" i="3" s="1"/>
  <c r="D573" i="3"/>
  <c r="D537" i="3" s="1"/>
  <c r="G573" i="3"/>
  <c r="G537" i="3" s="1"/>
  <c r="F573" i="3"/>
  <c r="F537" i="3" s="1"/>
  <c r="C573" i="3"/>
  <c r="C537" i="3" s="1"/>
  <c r="P571" i="3"/>
  <c r="P535" i="3" s="1"/>
  <c r="C572" i="3"/>
  <c r="C536" i="3" s="1"/>
  <c r="H572" i="3"/>
  <c r="H536" i="3" s="1"/>
  <c r="J570" i="3"/>
  <c r="J534" i="3" s="1"/>
  <c r="K571" i="3"/>
  <c r="K535" i="3" s="1"/>
  <c r="Q573" i="3"/>
  <c r="Q537" i="3" s="1"/>
  <c r="L572" i="3"/>
  <c r="L536" i="3" s="1"/>
  <c r="Q572" i="3"/>
  <c r="Q536" i="3" s="1"/>
  <c r="M570" i="3"/>
  <c r="M534" i="3" s="1"/>
  <c r="Q571" i="3"/>
  <c r="Q535" i="3" s="1"/>
  <c r="M571" i="3"/>
  <c r="M535" i="3" s="1"/>
  <c r="H570" i="3"/>
  <c r="H534" i="3" s="1"/>
  <c r="M573" i="3"/>
  <c r="M537" i="3" s="1"/>
  <c r="Q570" i="3"/>
  <c r="Q534" i="3" s="1"/>
  <c r="M572" i="3"/>
  <c r="M536" i="3" s="1"/>
  <c r="L573" i="3"/>
  <c r="L537" i="3" s="1"/>
  <c r="R572" i="3"/>
  <c r="R536" i="3" s="1"/>
  <c r="N571" i="3"/>
  <c r="N535" i="3" s="1"/>
  <c r="I571" i="3"/>
  <c r="I535" i="3" s="1"/>
  <c r="G571" i="3"/>
  <c r="G535" i="3" s="1"/>
  <c r="I572" i="3"/>
  <c r="I536" i="3" s="1"/>
  <c r="G572" i="3"/>
  <c r="G536" i="3" s="1"/>
  <c r="N573" i="3"/>
  <c r="N537" i="3" s="1"/>
  <c r="I570" i="3"/>
  <c r="I534" i="3" s="1"/>
  <c r="F571" i="3"/>
  <c r="F535" i="3" s="1"/>
  <c r="R571" i="3"/>
  <c r="R535" i="3" s="1"/>
  <c r="E571" i="3"/>
  <c r="E535" i="3" s="1"/>
  <c r="R570" i="3"/>
  <c r="R534" i="3" s="1"/>
  <c r="D571" i="3"/>
  <c r="D535" i="3" s="1"/>
  <c r="K570" i="3"/>
  <c r="K534" i="3" s="1"/>
  <c r="P573" i="3"/>
  <c r="P537" i="3" s="1"/>
  <c r="C571" i="3"/>
  <c r="C535" i="3" s="1"/>
  <c r="J573" i="3"/>
  <c r="J537" i="3" s="1"/>
  <c r="P572" i="3"/>
  <c r="P536" i="3" s="1"/>
  <c r="K572" i="3"/>
  <c r="K536" i="3" s="1"/>
  <c r="I573" i="3"/>
  <c r="I537" i="3" s="1"/>
  <c r="L570" i="3"/>
  <c r="L534" i="3" s="1"/>
  <c r="AM577" i="3" a="1"/>
  <c r="AM577" i="3" s="1"/>
  <c r="R577" i="3" s="1"/>
  <c r="R541" i="3" s="1"/>
  <c r="O572" i="3"/>
  <c r="O536" i="3" s="1"/>
  <c r="F570" i="3"/>
  <c r="F534" i="3" s="1"/>
  <c r="E572" i="3"/>
  <c r="E536" i="3" s="1"/>
  <c r="J572" i="3"/>
  <c r="J536" i="3" s="1"/>
  <c r="AM574" i="3" a="1"/>
  <c r="AM574" i="3" s="1"/>
  <c r="Q574" i="3" s="1"/>
  <c r="Q538" i="3" s="1"/>
  <c r="E570" i="3"/>
  <c r="E534" i="3" s="1"/>
  <c r="C570" i="3"/>
  <c r="C534" i="3" s="1"/>
  <c r="AM576" i="3" a="1"/>
  <c r="AM576" i="3" s="1"/>
  <c r="O576" i="3" s="1"/>
  <c r="O540" i="3" s="1"/>
  <c r="D572" i="3"/>
  <c r="D536" i="3" s="1"/>
  <c r="H571" i="3"/>
  <c r="H535" i="3" s="1"/>
  <c r="J571" i="3"/>
  <c r="J535" i="3" s="1"/>
  <c r="D570" i="3"/>
  <c r="D534" i="3" s="1"/>
  <c r="O571" i="3"/>
  <c r="O535" i="3" s="1"/>
  <c r="AM575" i="3" a="1"/>
  <c r="AM575" i="3" s="1"/>
  <c r="O575" i="3" s="1"/>
  <c r="O539" i="3" s="1"/>
  <c r="O570" i="3"/>
  <c r="O534" i="3" s="1"/>
  <c r="F572" i="3"/>
  <c r="F536" i="3" s="1"/>
  <c r="AK567" i="3"/>
  <c r="AL569" i="3"/>
  <c r="AL568" i="3"/>
  <c r="AK566" i="3"/>
  <c r="B572" i="3" a="1"/>
  <c r="B572" i="3" s="1"/>
  <c r="AK572" i="3" s="1"/>
  <c r="B571" i="3" a="1"/>
  <c r="B571" i="3" s="1"/>
  <c r="AL571" i="3" s="1"/>
  <c r="B570" i="3" a="1"/>
  <c r="B570" i="3" s="1"/>
  <c r="AL570" i="3" s="1"/>
  <c r="Y4" i="2"/>
  <c r="Y4" i="3"/>
  <c r="B610" i="3" s="1" a="1"/>
  <c r="B610" i="3" s="1"/>
  <c r="W4" i="3"/>
  <c r="B608" i="3" s="1" a="1"/>
  <c r="B608" i="3" s="1"/>
  <c r="X4" i="3"/>
  <c r="B609" i="3" s="1" a="1"/>
  <c r="B609" i="3" s="1"/>
  <c r="AD4" i="2"/>
  <c r="X36" i="1"/>
  <c r="Y5" i="1"/>
  <c r="Y36" i="1"/>
  <c r="S554" i="3"/>
  <c r="S555" i="3"/>
  <c r="S556" i="3"/>
  <c r="S557" i="3"/>
  <c r="S558" i="3"/>
  <c r="S559" i="3"/>
  <c r="S560" i="3"/>
  <c r="S561" i="3"/>
  <c r="S562" i="3"/>
  <c r="S563" i="3"/>
  <c r="S564" i="3"/>
  <c r="S565" i="3"/>
  <c r="S566" i="3"/>
  <c r="S567" i="3"/>
  <c r="S568" i="3"/>
  <c r="S569" i="3"/>
  <c r="S570" i="3"/>
  <c r="S571" i="3"/>
  <c r="S535" i="3" s="1"/>
  <c r="S572" i="3"/>
  <c r="S536" i="3" s="1"/>
  <c r="S573" i="3"/>
  <c r="S537" i="3" s="1"/>
  <c r="T554" i="3"/>
  <c r="T555" i="3"/>
  <c r="T556" i="3"/>
  <c r="T557" i="3"/>
  <c r="T558" i="3"/>
  <c r="T559" i="3"/>
  <c r="T560" i="3"/>
  <c r="T561" i="3"/>
  <c r="T562" i="3"/>
  <c r="T563" i="3"/>
  <c r="T564" i="3"/>
  <c r="T565" i="3"/>
  <c r="T566" i="3"/>
  <c r="T567" i="3"/>
  <c r="T568" i="3"/>
  <c r="T569" i="3"/>
  <c r="T570" i="3"/>
  <c r="T571" i="3"/>
  <c r="T572" i="3"/>
  <c r="T536" i="3" s="1"/>
  <c r="T573" i="3"/>
  <c r="T537" i="3" s="1"/>
  <c r="V554" i="3"/>
  <c r="V555" i="3"/>
  <c r="V556" i="3"/>
  <c r="V557" i="3"/>
  <c r="V558" i="3"/>
  <c r="V559" i="3"/>
  <c r="V560" i="3"/>
  <c r="V561" i="3"/>
  <c r="V562" i="3"/>
  <c r="V563" i="3"/>
  <c r="V564" i="3"/>
  <c r="V565" i="3"/>
  <c r="V566" i="3"/>
  <c r="V567" i="3"/>
  <c r="V568" i="3"/>
  <c r="V569" i="3"/>
  <c r="V570" i="3"/>
  <c r="V571" i="3"/>
  <c r="V572" i="3"/>
  <c r="V573" i="3"/>
  <c r="U554" i="3"/>
  <c r="U555" i="3"/>
  <c r="U556" i="3"/>
  <c r="U557" i="3"/>
  <c r="U558" i="3"/>
  <c r="U559" i="3"/>
  <c r="U560" i="3"/>
  <c r="U561" i="3"/>
  <c r="U562" i="3"/>
  <c r="U563" i="3"/>
  <c r="U564" i="3"/>
  <c r="U565" i="3"/>
  <c r="U566" i="3"/>
  <c r="U567" i="3"/>
  <c r="U568" i="3"/>
  <c r="U569" i="3"/>
  <c r="U570" i="3"/>
  <c r="U571" i="3"/>
  <c r="U572" i="3"/>
  <c r="U573" i="3"/>
  <c r="U537" i="3" s="1"/>
  <c r="AK573" i="3"/>
  <c r="AL573" i="3"/>
  <c r="AK530" i="3"/>
  <c r="AL530" i="3"/>
  <c r="AK532" i="3"/>
  <c r="AL532" i="3"/>
  <c r="AK533" i="3"/>
  <c r="AL533" i="3"/>
  <c r="AK531" i="3"/>
  <c r="AL531" i="3"/>
  <c r="C348" i="3"/>
  <c r="M348" i="3"/>
  <c r="N348" i="3"/>
  <c r="O348" i="3"/>
  <c r="P348" i="3"/>
  <c r="L348" i="3"/>
  <c r="E348" i="3"/>
  <c r="R349" i="3"/>
  <c r="D348" i="3"/>
  <c r="K349" i="3"/>
  <c r="H349" i="3"/>
  <c r="I349" i="3"/>
  <c r="C349" i="3"/>
  <c r="D349" i="3"/>
  <c r="E349" i="3"/>
  <c r="J351" i="3"/>
  <c r="Q348" i="3"/>
  <c r="R348" i="3"/>
  <c r="J348" i="3"/>
  <c r="K348" i="3"/>
  <c r="G348" i="3"/>
  <c r="J350" i="3"/>
  <c r="K350" i="3"/>
  <c r="H348" i="3"/>
  <c r="I348" i="3"/>
  <c r="L350" i="3"/>
  <c r="P350" i="3"/>
  <c r="H350" i="3"/>
  <c r="G350" i="3"/>
  <c r="M350" i="3"/>
  <c r="N350" i="3"/>
  <c r="O350" i="3"/>
  <c r="R350" i="3"/>
  <c r="C350" i="3"/>
  <c r="D350" i="3"/>
  <c r="Q350" i="3"/>
  <c r="E350" i="3"/>
  <c r="I350" i="3"/>
  <c r="G351" i="3"/>
  <c r="H351" i="3"/>
  <c r="I351" i="3"/>
  <c r="E351" i="3"/>
  <c r="R351" i="3"/>
  <c r="K351" i="3"/>
  <c r="L349" i="3"/>
  <c r="G349" i="3"/>
  <c r="AM353" i="3" a="1"/>
  <c r="AM353" i="3" s="1"/>
  <c r="O353" i="3" s="1"/>
  <c r="AM539" i="3" a="1"/>
  <c r="AM539" i="3" s="1"/>
  <c r="O351" i="3"/>
  <c r="Q351" i="3"/>
  <c r="M351" i="3"/>
  <c r="P351" i="3"/>
  <c r="O349" i="3"/>
  <c r="Q349" i="3"/>
  <c r="M349" i="3"/>
  <c r="AM355" i="3" a="1"/>
  <c r="AM355" i="3" s="1"/>
  <c r="P355" i="3" s="1"/>
  <c r="AM541" i="3" a="1"/>
  <c r="AM541" i="3" s="1"/>
  <c r="F351" i="3"/>
  <c r="N349" i="3"/>
  <c r="AM354" i="3" a="1"/>
  <c r="AM354" i="3" s="1"/>
  <c r="E354" i="3" s="1"/>
  <c r="AM540" i="3" a="1"/>
  <c r="AM540" i="3" s="1"/>
  <c r="P349" i="3"/>
  <c r="AM352" i="3" a="1"/>
  <c r="AM352" i="3" s="1"/>
  <c r="N352" i="3" s="1"/>
  <c r="AM538" i="3" a="1"/>
  <c r="AM538" i="3" s="1"/>
  <c r="C351" i="3"/>
  <c r="J349" i="3"/>
  <c r="N351" i="3"/>
  <c r="L351" i="3"/>
  <c r="AK345" i="3"/>
  <c r="AL344" i="3"/>
  <c r="B348" i="3" a="1"/>
  <c r="B348" i="3" s="1"/>
  <c r="AK348" i="3" s="1"/>
  <c r="B534" i="3" a="1"/>
  <c r="B534" i="3" s="1"/>
  <c r="B351" i="3" a="1"/>
  <c r="B351" i="3" s="1"/>
  <c r="AL351" i="3" s="1"/>
  <c r="B537" i="3" a="1"/>
  <c r="B537" i="3" s="1"/>
  <c r="S349" i="3"/>
  <c r="AL347" i="3"/>
  <c r="B349" i="3" a="1"/>
  <c r="B349" i="3" s="1"/>
  <c r="AK349" i="3" s="1"/>
  <c r="B535" i="3" a="1"/>
  <c r="B535" i="3" s="1"/>
  <c r="AL346" i="3"/>
  <c r="B350" i="3" a="1"/>
  <c r="B350" i="3" s="1"/>
  <c r="AK350" i="3" s="1"/>
  <c r="B536" i="3" a="1"/>
  <c r="B536" i="3" s="1"/>
  <c r="C306" i="3"/>
  <c r="I436" i="3"/>
  <c r="T436" i="3"/>
  <c r="J436" i="3"/>
  <c r="S436" i="3"/>
  <c r="R436" i="3"/>
  <c r="Q436" i="3"/>
  <c r="P436" i="3"/>
  <c r="M436" i="3"/>
  <c r="L436" i="3"/>
  <c r="K436" i="3"/>
  <c r="H436" i="3"/>
  <c r="G436" i="3"/>
  <c r="F436" i="3"/>
  <c r="E436" i="3"/>
  <c r="D436" i="3"/>
  <c r="C436" i="3"/>
  <c r="O436" i="3"/>
  <c r="N436" i="3"/>
  <c r="T351" i="3"/>
  <c r="N435" i="3"/>
  <c r="I435" i="3"/>
  <c r="H435" i="3"/>
  <c r="G435" i="3"/>
  <c r="O435" i="3"/>
  <c r="M435" i="3"/>
  <c r="P435" i="3"/>
  <c r="L435" i="3"/>
  <c r="K435" i="3"/>
  <c r="S435" i="3"/>
  <c r="R435" i="3"/>
  <c r="Q435" i="3"/>
  <c r="E435" i="3"/>
  <c r="C435" i="3"/>
  <c r="D435" i="3"/>
  <c r="J435" i="3"/>
  <c r="F435" i="3"/>
  <c r="U351" i="3"/>
  <c r="T350" i="3"/>
  <c r="J233" i="3"/>
  <c r="F233" i="3"/>
  <c r="D233" i="3"/>
  <c r="O233" i="3"/>
  <c r="C233" i="3"/>
  <c r="R233" i="3"/>
  <c r="Q233" i="3"/>
  <c r="P233" i="3"/>
  <c r="I233" i="3"/>
  <c r="H233" i="3"/>
  <c r="G233" i="3"/>
  <c r="N233" i="3"/>
  <c r="M233" i="3"/>
  <c r="L233" i="3"/>
  <c r="K233" i="3"/>
  <c r="E233" i="3"/>
  <c r="S233" i="3"/>
  <c r="Q51" i="3"/>
  <c r="E51" i="3"/>
  <c r="D51" i="3"/>
  <c r="S51" i="3"/>
  <c r="I51" i="3"/>
  <c r="R51" i="3"/>
  <c r="P51" i="3"/>
  <c r="F51" i="3"/>
  <c r="C51" i="3"/>
  <c r="K51" i="3"/>
  <c r="J51" i="3"/>
  <c r="H51" i="3"/>
  <c r="L51" i="3"/>
  <c r="G51" i="3"/>
  <c r="O51" i="3"/>
  <c r="N51" i="3"/>
  <c r="M51" i="3"/>
  <c r="S437" i="3"/>
  <c r="G437" i="3"/>
  <c r="D437" i="3"/>
  <c r="C437" i="3"/>
  <c r="N437" i="3"/>
  <c r="M437" i="3"/>
  <c r="T437" i="3"/>
  <c r="R437" i="3"/>
  <c r="Q437" i="3"/>
  <c r="E437" i="3"/>
  <c r="U437" i="3"/>
  <c r="P437" i="3"/>
  <c r="K437" i="3"/>
  <c r="J437" i="3"/>
  <c r="O437" i="3"/>
  <c r="L437" i="3"/>
  <c r="I437" i="3"/>
  <c r="H437" i="3"/>
  <c r="F437" i="3"/>
  <c r="C235" i="3"/>
  <c r="S235" i="3"/>
  <c r="R235" i="3"/>
  <c r="M235" i="3"/>
  <c r="D235" i="3"/>
  <c r="T235" i="3"/>
  <c r="Q235" i="3"/>
  <c r="P235" i="3"/>
  <c r="F235" i="3"/>
  <c r="E235" i="3"/>
  <c r="U235" i="3"/>
  <c r="O235" i="3"/>
  <c r="G235" i="3"/>
  <c r="J235" i="3"/>
  <c r="I235" i="3"/>
  <c r="H235" i="3"/>
  <c r="N235" i="3"/>
  <c r="L235" i="3"/>
  <c r="K235" i="3"/>
  <c r="S350" i="3"/>
  <c r="H53" i="3"/>
  <c r="O53" i="3"/>
  <c r="P53" i="3"/>
  <c r="E53" i="3"/>
  <c r="S53" i="3"/>
  <c r="R53" i="3"/>
  <c r="Q53" i="3"/>
  <c r="D53" i="3"/>
  <c r="C53" i="3"/>
  <c r="U53" i="3"/>
  <c r="T53" i="3"/>
  <c r="N53" i="3"/>
  <c r="F53" i="3"/>
  <c r="M53" i="3"/>
  <c r="L53" i="3"/>
  <c r="K53" i="3"/>
  <c r="J53" i="3"/>
  <c r="G53" i="3"/>
  <c r="I53" i="3"/>
  <c r="I234" i="3"/>
  <c r="S234" i="3"/>
  <c r="Q234" i="3"/>
  <c r="F234" i="3"/>
  <c r="T234" i="3"/>
  <c r="R234" i="3"/>
  <c r="P234" i="3"/>
  <c r="O234" i="3"/>
  <c r="H234" i="3"/>
  <c r="G234" i="3"/>
  <c r="N234" i="3"/>
  <c r="K234" i="3"/>
  <c r="M234" i="3"/>
  <c r="L234" i="3"/>
  <c r="J234" i="3"/>
  <c r="E234" i="3"/>
  <c r="D234" i="3"/>
  <c r="C234" i="3"/>
  <c r="O52" i="3"/>
  <c r="Q52" i="3"/>
  <c r="N52" i="3"/>
  <c r="D52" i="3"/>
  <c r="T52" i="3"/>
  <c r="I52" i="3"/>
  <c r="H52" i="3"/>
  <c r="G52" i="3"/>
  <c r="F52" i="3"/>
  <c r="E52" i="3"/>
  <c r="P52" i="3"/>
  <c r="K52" i="3"/>
  <c r="S52" i="3"/>
  <c r="R52" i="3"/>
  <c r="M52" i="3"/>
  <c r="L52" i="3"/>
  <c r="J52" i="3"/>
  <c r="C52" i="3"/>
  <c r="N434" i="3"/>
  <c r="L434" i="3"/>
  <c r="R434" i="3"/>
  <c r="Q434" i="3"/>
  <c r="K434" i="3"/>
  <c r="J434" i="3"/>
  <c r="I434" i="3"/>
  <c r="P434" i="3"/>
  <c r="E434" i="3"/>
  <c r="D434" i="3"/>
  <c r="C434" i="3"/>
  <c r="O434" i="3"/>
  <c r="M434" i="3"/>
  <c r="H434" i="3"/>
  <c r="G434" i="3"/>
  <c r="F434" i="3"/>
  <c r="G50" i="3"/>
  <c r="J50" i="3"/>
  <c r="C50" i="3"/>
  <c r="M50" i="3"/>
  <c r="L50" i="3"/>
  <c r="P50" i="3"/>
  <c r="O50" i="3"/>
  <c r="N50" i="3"/>
  <c r="K50" i="3"/>
  <c r="I50" i="3"/>
  <c r="H50" i="3"/>
  <c r="F50" i="3"/>
  <c r="E50" i="3"/>
  <c r="D50" i="3"/>
  <c r="R50" i="3"/>
  <c r="Q50" i="3"/>
  <c r="D34" i="3"/>
  <c r="N232" i="3"/>
  <c r="I232" i="3"/>
  <c r="R232" i="3"/>
  <c r="Q232" i="3"/>
  <c r="P232" i="3"/>
  <c r="H232" i="3"/>
  <c r="G232" i="3"/>
  <c r="F232" i="3"/>
  <c r="O232" i="3"/>
  <c r="M232" i="3"/>
  <c r="L232" i="3"/>
  <c r="K232" i="3"/>
  <c r="J232" i="3"/>
  <c r="E232" i="3"/>
  <c r="D232" i="3"/>
  <c r="C232" i="3"/>
  <c r="S351" i="3"/>
  <c r="AK432" i="3"/>
  <c r="AL432" i="3"/>
  <c r="AK430" i="3"/>
  <c r="AL430" i="3"/>
  <c r="AK433" i="3"/>
  <c r="AL433" i="3"/>
  <c r="AK431" i="3"/>
  <c r="AL431" i="3"/>
  <c r="AM54" i="3" a="1"/>
  <c r="AM54" i="3" s="1"/>
  <c r="AM236" i="3" a="1"/>
  <c r="AM236" i="3" s="1"/>
  <c r="AM438" i="3" a="1"/>
  <c r="AM438" i="3" s="1"/>
  <c r="AM57" i="3" a="1"/>
  <c r="AM57" i="3" s="1"/>
  <c r="AM239" i="3" a="1"/>
  <c r="AM239" i="3" s="1"/>
  <c r="AM441" i="3" a="1"/>
  <c r="AM441" i="3" s="1"/>
  <c r="AL228" i="3"/>
  <c r="AM55" i="3" a="1"/>
  <c r="AM55" i="3" s="1"/>
  <c r="AM237" i="3" a="1"/>
  <c r="AM237" i="3" s="1"/>
  <c r="AM439" i="3" a="1"/>
  <c r="AM439" i="3" s="1"/>
  <c r="AM56" i="3" a="1"/>
  <c r="AM56" i="3" s="1"/>
  <c r="AM238" i="3" a="1"/>
  <c r="AM238" i="3" s="1"/>
  <c r="AM440" i="3" a="1"/>
  <c r="AM440" i="3" s="1"/>
  <c r="B234" i="3" a="1"/>
  <c r="B234" i="3" s="1"/>
  <c r="B52" i="3" a="1"/>
  <c r="B52" i="3" s="1"/>
  <c r="AK52" i="3" s="1"/>
  <c r="B436" i="3" a="1"/>
  <c r="B436" i="3" s="1"/>
  <c r="B232" i="3" a="1"/>
  <c r="B232" i="3" s="1"/>
  <c r="B50" i="3" a="1"/>
  <c r="B50" i="3" s="1"/>
  <c r="AL50" i="3" s="1"/>
  <c r="B434" i="3" a="1"/>
  <c r="B434" i="3" s="1"/>
  <c r="B233" i="3" a="1"/>
  <c r="B233" i="3" s="1"/>
  <c r="B51" i="3" a="1"/>
  <c r="B51" i="3" s="1"/>
  <c r="AL51" i="3" s="1"/>
  <c r="B435" i="3" a="1"/>
  <c r="B435" i="3" s="1"/>
  <c r="B235" i="3" a="1"/>
  <c r="B235" i="3" s="1"/>
  <c r="AL235" i="3" s="1"/>
  <c r="B53" i="3" a="1"/>
  <c r="B53" i="3" s="1"/>
  <c r="AL53" i="3" s="1"/>
  <c r="B437" i="3" a="1"/>
  <c r="B437" i="3" s="1"/>
  <c r="AK229" i="3"/>
  <c r="AK231" i="3"/>
  <c r="AK48" i="3"/>
  <c r="AL48" i="3"/>
  <c r="AL47" i="3"/>
  <c r="AK47" i="3"/>
  <c r="AK46" i="3"/>
  <c r="AL46" i="3"/>
  <c r="AK49" i="3"/>
  <c r="AL49" i="3"/>
  <c r="AL230" i="3"/>
  <c r="Y14" i="13"/>
  <c r="X14" i="13"/>
  <c r="AA14" i="13"/>
  <c r="Z14" i="13"/>
  <c r="AB5" i="13"/>
  <c r="AB14" i="13"/>
  <c r="Z5" i="3"/>
  <c r="X5" i="3"/>
  <c r="Y5" i="3"/>
  <c r="W5" i="3"/>
  <c r="E13" i="3"/>
  <c r="AB14" i="2"/>
  <c r="AB6" i="3" s="1"/>
  <c r="AB15" i="2"/>
  <c r="AB4" i="3" s="1"/>
  <c r="B613" i="3" s="1" a="1"/>
  <c r="B613" i="3" s="1"/>
  <c r="AC14" i="2"/>
  <c r="AC6" i="3" s="1"/>
  <c r="AC15" i="2"/>
  <c r="AC4" i="3" s="1"/>
  <c r="B614" i="3" s="1" a="1"/>
  <c r="B614" i="3" s="1"/>
  <c r="AA14" i="2"/>
  <c r="AA6" i="3" s="1"/>
  <c r="AA15" i="2"/>
  <c r="Y4" i="12"/>
  <c r="Z4" i="1"/>
  <c r="AD14" i="2"/>
  <c r="AD6" i="3" s="1"/>
  <c r="B577" i="3" a="1"/>
  <c r="B577" i="3" s="1"/>
  <c r="AH11" i="2"/>
  <c r="AH15" i="2" s="1"/>
  <c r="AD12" i="2"/>
  <c r="AM615" i="3" s="1" a="1"/>
  <c r="AM615" i="3" s="1"/>
  <c r="V615" i="3" s="1"/>
  <c r="AE11" i="2"/>
  <c r="AA12" i="2"/>
  <c r="AM612" i="3" s="1" a="1"/>
  <c r="AM612" i="3" s="1"/>
  <c r="V612" i="3" s="1"/>
  <c r="AF11" i="2"/>
  <c r="AB12" i="2"/>
  <c r="AM613" i="3" s="1" a="1"/>
  <c r="AM613" i="3" s="1"/>
  <c r="S613" i="3" s="1"/>
  <c r="AG11" i="2"/>
  <c r="AC12" i="2"/>
  <c r="AM614" i="3" s="1" a="1"/>
  <c r="AM614" i="3" s="1"/>
  <c r="V614" i="3" s="1"/>
  <c r="T614" i="3" l="1"/>
  <c r="S614" i="3"/>
  <c r="AK611" i="3"/>
  <c r="T613" i="3"/>
  <c r="T612" i="3"/>
  <c r="U614" i="3"/>
  <c r="U613" i="3"/>
  <c r="U612" i="3"/>
  <c r="AL611" i="3"/>
  <c r="U615" i="3"/>
  <c r="S615" i="3"/>
  <c r="S612" i="3"/>
  <c r="E615" i="3"/>
  <c r="D615" i="3"/>
  <c r="C615" i="3"/>
  <c r="F615" i="3"/>
  <c r="L615" i="3"/>
  <c r="H615" i="3"/>
  <c r="G615" i="3"/>
  <c r="M615" i="3"/>
  <c r="N615" i="3"/>
  <c r="J615" i="3"/>
  <c r="I615" i="3"/>
  <c r="K615" i="3"/>
  <c r="Q615" i="3"/>
  <c r="O615" i="3"/>
  <c r="R615" i="3"/>
  <c r="P615" i="3"/>
  <c r="D614" i="3"/>
  <c r="C614" i="3"/>
  <c r="F614" i="3"/>
  <c r="E614" i="3"/>
  <c r="K614" i="3"/>
  <c r="G614" i="3"/>
  <c r="M614" i="3"/>
  <c r="J614" i="3"/>
  <c r="L614" i="3"/>
  <c r="N614" i="3"/>
  <c r="H614" i="3"/>
  <c r="I614" i="3"/>
  <c r="O614" i="3"/>
  <c r="R614" i="3"/>
  <c r="P614" i="3"/>
  <c r="Q614" i="3"/>
  <c r="D613" i="3"/>
  <c r="C613" i="3"/>
  <c r="F613" i="3"/>
  <c r="E613" i="3"/>
  <c r="G613" i="3"/>
  <c r="M613" i="3"/>
  <c r="K613" i="3"/>
  <c r="J613" i="3"/>
  <c r="L613" i="3"/>
  <c r="N613" i="3"/>
  <c r="H613" i="3"/>
  <c r="I613" i="3"/>
  <c r="Q613" i="3"/>
  <c r="O613" i="3"/>
  <c r="R613" i="3"/>
  <c r="P613" i="3"/>
  <c r="V613" i="3"/>
  <c r="T615" i="3"/>
  <c r="E612" i="3"/>
  <c r="C612" i="3"/>
  <c r="F612" i="3"/>
  <c r="D612" i="3"/>
  <c r="G612" i="3"/>
  <c r="M612" i="3"/>
  <c r="J612" i="3"/>
  <c r="I612" i="3"/>
  <c r="L612" i="3"/>
  <c r="N612" i="3"/>
  <c r="K612" i="3"/>
  <c r="H612" i="3"/>
  <c r="O612" i="3"/>
  <c r="R612" i="3"/>
  <c r="Q612" i="3"/>
  <c r="P612" i="3"/>
  <c r="AK609" i="3"/>
  <c r="AL609" i="3"/>
  <c r="X610" i="3"/>
  <c r="X611" i="3"/>
  <c r="X612" i="3"/>
  <c r="X613" i="3"/>
  <c r="X614" i="3"/>
  <c r="X615" i="3"/>
  <c r="W609" i="3"/>
  <c r="W610" i="3"/>
  <c r="W611" i="3"/>
  <c r="W612" i="3"/>
  <c r="W613" i="3"/>
  <c r="W614" i="3"/>
  <c r="W615" i="3"/>
  <c r="AK610" i="3"/>
  <c r="AL610" i="3"/>
  <c r="AL608" i="3"/>
  <c r="AK608" i="3"/>
  <c r="Y611" i="3"/>
  <c r="Y612" i="3"/>
  <c r="Y613" i="3"/>
  <c r="Y614" i="3"/>
  <c r="Y615" i="3"/>
  <c r="Z612" i="3"/>
  <c r="Z613" i="3"/>
  <c r="Z614" i="3"/>
  <c r="Z615" i="3"/>
  <c r="AT4" i="3"/>
  <c r="AV6" i="3"/>
  <c r="AD7" i="3"/>
  <c r="AU4" i="3"/>
  <c r="D18" i="3"/>
  <c r="G35" i="3"/>
  <c r="H35" i="3" s="1"/>
  <c r="D286" i="3"/>
  <c r="E286" i="3" s="1"/>
  <c r="E25" i="3"/>
  <c r="D868" i="3"/>
  <c r="D8" i="7" s="1"/>
  <c r="X924" i="3"/>
  <c r="X895" i="3"/>
  <c r="W924" i="3"/>
  <c r="W895" i="3"/>
  <c r="T924" i="3"/>
  <c r="T61" i="7" s="1"/>
  <c r="T895" i="3"/>
  <c r="T32" i="7" s="1"/>
  <c r="S924" i="3"/>
  <c r="S61" i="7" s="1"/>
  <c r="S895" i="3"/>
  <c r="S32" i="7" s="1"/>
  <c r="D285" i="3"/>
  <c r="D296" i="3" s="1"/>
  <c r="D298" i="3" s="1"/>
  <c r="D305" i="3" s="1"/>
  <c r="F575" i="3"/>
  <c r="F539" i="3" s="1"/>
  <c r="C575" i="3"/>
  <c r="C539" i="3" s="1"/>
  <c r="D575" i="3"/>
  <c r="D539" i="3" s="1"/>
  <c r="E575" i="3"/>
  <c r="E539" i="3" s="1"/>
  <c r="R575" i="3"/>
  <c r="R539" i="3" s="1"/>
  <c r="J575" i="3"/>
  <c r="J539" i="3" s="1"/>
  <c r="S575" i="3"/>
  <c r="S539" i="3" s="1"/>
  <c r="I575" i="3"/>
  <c r="I539" i="3" s="1"/>
  <c r="T575" i="3"/>
  <c r="T539" i="3" s="1"/>
  <c r="AK570" i="3"/>
  <c r="P575" i="3"/>
  <c r="P539" i="3" s="1"/>
  <c r="V575" i="3"/>
  <c r="V539" i="3" s="1"/>
  <c r="K575" i="3"/>
  <c r="K539" i="3" s="1"/>
  <c r="L575" i="3"/>
  <c r="L539" i="3" s="1"/>
  <c r="L574" i="3"/>
  <c r="L538" i="3" s="1"/>
  <c r="F574" i="3"/>
  <c r="F538" i="3" s="1"/>
  <c r="C574" i="3"/>
  <c r="C538" i="3" s="1"/>
  <c r="E574" i="3"/>
  <c r="E538" i="3" s="1"/>
  <c r="T574" i="3"/>
  <c r="T538" i="3" s="1"/>
  <c r="Q575" i="3"/>
  <c r="Q539" i="3" s="1"/>
  <c r="AK571" i="3"/>
  <c r="D574" i="3"/>
  <c r="D538" i="3" s="1"/>
  <c r="R574" i="3"/>
  <c r="R538" i="3" s="1"/>
  <c r="AL572" i="3"/>
  <c r="N576" i="3"/>
  <c r="N540" i="3" s="1"/>
  <c r="H576" i="3"/>
  <c r="H540" i="3" s="1"/>
  <c r="S574" i="3"/>
  <c r="S538" i="3" s="1"/>
  <c r="M575" i="3"/>
  <c r="M539" i="3" s="1"/>
  <c r="K576" i="3"/>
  <c r="K540" i="3" s="1"/>
  <c r="D577" i="3"/>
  <c r="D541" i="3" s="1"/>
  <c r="V574" i="3"/>
  <c r="V538" i="3" s="1"/>
  <c r="C576" i="3"/>
  <c r="C540" i="3" s="1"/>
  <c r="J574" i="3"/>
  <c r="J538" i="3" s="1"/>
  <c r="AM580" i="3" a="1"/>
  <c r="AM580" i="3" s="1"/>
  <c r="T580" i="3" s="1"/>
  <c r="T544" i="3" s="1"/>
  <c r="F576" i="3"/>
  <c r="F540" i="3" s="1"/>
  <c r="H574" i="3"/>
  <c r="H538" i="3" s="1"/>
  <c r="E576" i="3"/>
  <c r="E540" i="3" s="1"/>
  <c r="K574" i="3"/>
  <c r="K538" i="3" s="1"/>
  <c r="AM579" i="3" a="1"/>
  <c r="AM579" i="3" s="1"/>
  <c r="U579" i="3" s="1"/>
  <c r="U543" i="3" s="1"/>
  <c r="U575" i="3"/>
  <c r="U539" i="3" s="1"/>
  <c r="N575" i="3"/>
  <c r="N539" i="3" s="1"/>
  <c r="G574" i="3"/>
  <c r="G538" i="3" s="1"/>
  <c r="AM581" i="3" a="1"/>
  <c r="AM581" i="3" s="1"/>
  <c r="S581" i="3" s="1"/>
  <c r="S545" i="3" s="1"/>
  <c r="K577" i="3"/>
  <c r="K541" i="3" s="1"/>
  <c r="I577" i="3"/>
  <c r="I541" i="3" s="1"/>
  <c r="T577" i="3"/>
  <c r="T541" i="3" s="1"/>
  <c r="G576" i="3"/>
  <c r="G540" i="3" s="1"/>
  <c r="J577" i="3"/>
  <c r="J541" i="3" s="1"/>
  <c r="T576" i="3"/>
  <c r="T540" i="3" s="1"/>
  <c r="M576" i="3"/>
  <c r="M540" i="3" s="1"/>
  <c r="L577" i="3"/>
  <c r="L541" i="3" s="1"/>
  <c r="E577" i="3"/>
  <c r="E541" i="3" s="1"/>
  <c r="J576" i="3"/>
  <c r="J540" i="3" s="1"/>
  <c r="F577" i="3"/>
  <c r="F541" i="3" s="1"/>
  <c r="V577" i="3"/>
  <c r="V541" i="3" s="1"/>
  <c r="I576" i="3"/>
  <c r="I540" i="3" s="1"/>
  <c r="V576" i="3"/>
  <c r="V540" i="3" s="1"/>
  <c r="L576" i="3"/>
  <c r="L540" i="3" s="1"/>
  <c r="C577" i="3"/>
  <c r="C541" i="3" s="1"/>
  <c r="D576" i="3"/>
  <c r="D540" i="3" s="1"/>
  <c r="N574" i="3"/>
  <c r="N538" i="3" s="1"/>
  <c r="U577" i="3"/>
  <c r="U541" i="3" s="1"/>
  <c r="U576" i="3"/>
  <c r="U540" i="3" s="1"/>
  <c r="U574" i="3"/>
  <c r="U538" i="3" s="1"/>
  <c r="G575" i="3"/>
  <c r="G539" i="3" s="1"/>
  <c r="M574" i="3"/>
  <c r="M538" i="3" s="1"/>
  <c r="AM578" i="3" a="1"/>
  <c r="AM578" i="3" s="1"/>
  <c r="V578" i="3" s="1"/>
  <c r="V542" i="3" s="1"/>
  <c r="H575" i="3"/>
  <c r="H539" i="3" s="1"/>
  <c r="I574" i="3"/>
  <c r="I538" i="3" s="1"/>
  <c r="P576" i="3"/>
  <c r="P540" i="3" s="1"/>
  <c r="P577" i="3"/>
  <c r="P541" i="3" s="1"/>
  <c r="Q577" i="3"/>
  <c r="Q541" i="3" s="1"/>
  <c r="O574" i="3"/>
  <c r="O538" i="3" s="1"/>
  <c r="H577" i="3"/>
  <c r="H541" i="3" s="1"/>
  <c r="P574" i="3"/>
  <c r="P538" i="3" s="1"/>
  <c r="G577" i="3"/>
  <c r="G541" i="3" s="1"/>
  <c r="O577" i="3"/>
  <c r="O541" i="3" s="1"/>
  <c r="S577" i="3"/>
  <c r="S541" i="3" s="1"/>
  <c r="Q576" i="3"/>
  <c r="Q540" i="3" s="1"/>
  <c r="N577" i="3"/>
  <c r="N541" i="3" s="1"/>
  <c r="S576" i="3"/>
  <c r="S540" i="3" s="1"/>
  <c r="R576" i="3"/>
  <c r="R540" i="3" s="1"/>
  <c r="M577" i="3"/>
  <c r="M541" i="3" s="1"/>
  <c r="B575" i="3" a="1"/>
  <c r="B575" i="3" s="1"/>
  <c r="AL575" i="3" s="1"/>
  <c r="B576" i="3" a="1"/>
  <c r="B576" i="3" s="1"/>
  <c r="AK576" i="3" s="1"/>
  <c r="B574" i="3" a="1"/>
  <c r="B574" i="3" s="1"/>
  <c r="AL574" i="3" s="1"/>
  <c r="AH4" i="2"/>
  <c r="AH4" i="3"/>
  <c r="B619" i="3" s="1" a="1"/>
  <c r="B619" i="3" s="1"/>
  <c r="AA4" i="2"/>
  <c r="AA4" i="3"/>
  <c r="B612" i="3" s="1" a="1"/>
  <c r="B612" i="3" s="1"/>
  <c r="AC4" i="2"/>
  <c r="AB4" i="2"/>
  <c r="Z5" i="1"/>
  <c r="Z36" i="1"/>
  <c r="W554" i="3"/>
  <c r="W555" i="3"/>
  <c r="W556" i="3"/>
  <c r="W557" i="3"/>
  <c r="W558" i="3"/>
  <c r="W559" i="3"/>
  <c r="W560" i="3"/>
  <c r="W561" i="3"/>
  <c r="W562" i="3"/>
  <c r="W563" i="3"/>
  <c r="W564" i="3"/>
  <c r="W565" i="3"/>
  <c r="W566" i="3"/>
  <c r="W567" i="3"/>
  <c r="W568" i="3"/>
  <c r="W569" i="3"/>
  <c r="W570" i="3"/>
  <c r="W571" i="3"/>
  <c r="W572" i="3"/>
  <c r="W573" i="3"/>
  <c r="W574" i="3"/>
  <c r="W575" i="3"/>
  <c r="W539" i="3" s="1"/>
  <c r="W576" i="3"/>
  <c r="W540" i="3" s="1"/>
  <c r="W577" i="3"/>
  <c r="W541" i="3" s="1"/>
  <c r="Y554" i="3"/>
  <c r="Y555" i="3"/>
  <c r="Y556" i="3"/>
  <c r="Y557" i="3"/>
  <c r="Y558" i="3"/>
  <c r="Y559" i="3"/>
  <c r="Y560" i="3"/>
  <c r="Y561" i="3"/>
  <c r="Y562" i="3"/>
  <c r="Y563" i="3"/>
  <c r="Y564" i="3"/>
  <c r="Y565" i="3"/>
  <c r="Y566" i="3"/>
  <c r="Y567" i="3"/>
  <c r="Y568" i="3"/>
  <c r="Y569" i="3"/>
  <c r="Y570" i="3"/>
  <c r="Y571" i="3"/>
  <c r="Y572" i="3"/>
  <c r="Y573" i="3"/>
  <c r="Y574" i="3"/>
  <c r="Y575" i="3"/>
  <c r="Y576" i="3"/>
  <c r="Y577" i="3"/>
  <c r="Y541" i="3" s="1"/>
  <c r="X554" i="3"/>
  <c r="X555" i="3"/>
  <c r="X556" i="3"/>
  <c r="X557" i="3"/>
  <c r="X558" i="3"/>
  <c r="X559" i="3"/>
  <c r="X560" i="3"/>
  <c r="X561" i="3"/>
  <c r="X562" i="3"/>
  <c r="X563" i="3"/>
  <c r="X564" i="3"/>
  <c r="X565" i="3"/>
  <c r="X566" i="3"/>
  <c r="X567" i="3"/>
  <c r="X568" i="3"/>
  <c r="X569" i="3"/>
  <c r="X570" i="3"/>
  <c r="X571" i="3"/>
  <c r="X572" i="3"/>
  <c r="X573" i="3"/>
  <c r="X574" i="3"/>
  <c r="X575" i="3"/>
  <c r="X576" i="3"/>
  <c r="X540" i="3" s="1"/>
  <c r="X577" i="3"/>
  <c r="X541" i="3" s="1"/>
  <c r="Z554" i="3"/>
  <c r="Z555" i="3"/>
  <c r="Z556" i="3"/>
  <c r="Z557" i="3"/>
  <c r="Z558" i="3"/>
  <c r="Z559" i="3"/>
  <c r="Z560" i="3"/>
  <c r="Z561" i="3"/>
  <c r="Z562" i="3"/>
  <c r="Z563" i="3"/>
  <c r="Z564" i="3"/>
  <c r="Z565" i="3"/>
  <c r="Z566" i="3"/>
  <c r="Z567" i="3"/>
  <c r="Z568" i="3"/>
  <c r="Z569" i="3"/>
  <c r="Z570" i="3"/>
  <c r="Z571" i="3"/>
  <c r="Z572" i="3"/>
  <c r="Z573" i="3"/>
  <c r="Z574" i="3"/>
  <c r="Z575" i="3"/>
  <c r="Z576" i="3"/>
  <c r="Z577" i="3"/>
  <c r="AK577" i="3"/>
  <c r="AL577" i="3"/>
  <c r="AK536" i="3"/>
  <c r="AL536" i="3"/>
  <c r="AK535" i="3"/>
  <c r="AL535" i="3"/>
  <c r="AK537" i="3"/>
  <c r="AL537" i="3"/>
  <c r="AK534" i="3"/>
  <c r="AL534" i="3"/>
  <c r="AL349" i="3"/>
  <c r="AK351" i="3"/>
  <c r="S352" i="3"/>
  <c r="U352" i="3"/>
  <c r="D352" i="3"/>
  <c r="F352" i="3"/>
  <c r="G352" i="3"/>
  <c r="E353" i="3"/>
  <c r="R355" i="3"/>
  <c r="V355" i="3"/>
  <c r="S355" i="3"/>
  <c r="U355" i="3"/>
  <c r="Q355" i="3"/>
  <c r="L355" i="3"/>
  <c r="T355" i="3"/>
  <c r="C355" i="3"/>
  <c r="K355" i="3"/>
  <c r="O355" i="3"/>
  <c r="I355" i="3"/>
  <c r="I352" i="3"/>
  <c r="J352" i="3"/>
  <c r="V352" i="3"/>
  <c r="R352" i="3"/>
  <c r="N353" i="3"/>
  <c r="L353" i="3"/>
  <c r="L352" i="3"/>
  <c r="E352" i="3"/>
  <c r="Q353" i="3"/>
  <c r="K352" i="3"/>
  <c r="P352" i="3"/>
  <c r="R353" i="3"/>
  <c r="H352" i="3"/>
  <c r="T353" i="3"/>
  <c r="C352" i="3"/>
  <c r="C353" i="3"/>
  <c r="T352" i="3"/>
  <c r="F353" i="3"/>
  <c r="M353" i="3"/>
  <c r="H353" i="3"/>
  <c r="S353" i="3"/>
  <c r="U353" i="3"/>
  <c r="G353" i="3"/>
  <c r="Q352" i="3"/>
  <c r="D353" i="3"/>
  <c r="M352" i="3"/>
  <c r="O352" i="3"/>
  <c r="I353" i="3"/>
  <c r="AL350" i="3"/>
  <c r="P353" i="3"/>
  <c r="K353" i="3"/>
  <c r="V353" i="3"/>
  <c r="J353" i="3"/>
  <c r="P354" i="3"/>
  <c r="G354" i="3"/>
  <c r="AM356" i="3" a="1"/>
  <c r="AM356" i="3" s="1"/>
  <c r="L356" i="3" s="1"/>
  <c r="AM542" i="3" a="1"/>
  <c r="AM542" i="3" s="1"/>
  <c r="C354" i="3"/>
  <c r="N355" i="3"/>
  <c r="M354" i="3"/>
  <c r="M355" i="3"/>
  <c r="N354" i="3"/>
  <c r="AL348" i="3"/>
  <c r="O354" i="3"/>
  <c r="I354" i="3"/>
  <c r="Q354" i="3"/>
  <c r="D354" i="3"/>
  <c r="H354" i="3"/>
  <c r="V354" i="3"/>
  <c r="T354" i="3"/>
  <c r="H355" i="3"/>
  <c r="R354" i="3"/>
  <c r="AM358" i="3" a="1"/>
  <c r="AM358" i="3" s="1"/>
  <c r="S358" i="3" s="1"/>
  <c r="AM544" i="3" a="1"/>
  <c r="AM544" i="3" s="1"/>
  <c r="F354" i="3"/>
  <c r="S354" i="3"/>
  <c r="E355" i="3"/>
  <c r="U354" i="3"/>
  <c r="J355" i="3"/>
  <c r="AM357" i="3" a="1"/>
  <c r="AM357" i="3" s="1"/>
  <c r="D357" i="3" s="1"/>
  <c r="AM543" i="3" a="1"/>
  <c r="AM543" i="3" s="1"/>
  <c r="AM359" i="3" a="1"/>
  <c r="AM359" i="3" s="1"/>
  <c r="V359" i="3" s="1"/>
  <c r="AM545" i="3" a="1"/>
  <c r="AM545" i="3" s="1"/>
  <c r="D355" i="3"/>
  <c r="J354" i="3"/>
  <c r="K354" i="3"/>
  <c r="F355" i="3"/>
  <c r="L354" i="3"/>
  <c r="G355" i="3"/>
  <c r="W355" i="3"/>
  <c r="B354" i="3" a="1"/>
  <c r="B354" i="3" s="1"/>
  <c r="AL354" i="3" s="1"/>
  <c r="B540" i="3" a="1"/>
  <c r="B540" i="3" s="1"/>
  <c r="Y355" i="3"/>
  <c r="X355" i="3"/>
  <c r="B352" i="3" a="1"/>
  <c r="B352" i="3" s="1"/>
  <c r="AK352" i="3" s="1"/>
  <c r="B538" i="3" a="1"/>
  <c r="B538" i="3" s="1"/>
  <c r="B353" i="3" a="1"/>
  <c r="B353" i="3" s="1"/>
  <c r="AK353" i="3" s="1"/>
  <c r="B539" i="3" a="1"/>
  <c r="B539" i="3" s="1"/>
  <c r="B355" i="3" a="1"/>
  <c r="B355" i="3" s="1"/>
  <c r="AK355" i="3" s="1"/>
  <c r="B541" i="3" a="1"/>
  <c r="B541" i="3" s="1"/>
  <c r="Z4" i="12"/>
  <c r="Z5" i="12" s="1"/>
  <c r="X354" i="3"/>
  <c r="O238" i="3"/>
  <c r="S238" i="3"/>
  <c r="U238" i="3"/>
  <c r="J238" i="3"/>
  <c r="Q238" i="3"/>
  <c r="P238" i="3"/>
  <c r="N238" i="3"/>
  <c r="F238" i="3"/>
  <c r="E238" i="3"/>
  <c r="D238" i="3"/>
  <c r="I238" i="3"/>
  <c r="H238" i="3"/>
  <c r="G238" i="3"/>
  <c r="C238" i="3"/>
  <c r="R238" i="3"/>
  <c r="W238" i="3"/>
  <c r="V238" i="3"/>
  <c r="T238" i="3"/>
  <c r="X238" i="3"/>
  <c r="M238" i="3"/>
  <c r="L238" i="3"/>
  <c r="K238" i="3"/>
  <c r="Q56" i="3"/>
  <c r="W56" i="3"/>
  <c r="L56" i="3"/>
  <c r="T56" i="3"/>
  <c r="I56" i="3"/>
  <c r="N56" i="3"/>
  <c r="M56" i="3"/>
  <c r="K56" i="3"/>
  <c r="C56" i="3"/>
  <c r="V56" i="3"/>
  <c r="U56" i="3"/>
  <c r="X56" i="3"/>
  <c r="S56" i="3"/>
  <c r="P56" i="3"/>
  <c r="O56" i="3"/>
  <c r="J56" i="3"/>
  <c r="H56" i="3"/>
  <c r="R56" i="3"/>
  <c r="G56" i="3"/>
  <c r="F56" i="3"/>
  <c r="E56" i="3"/>
  <c r="D56" i="3"/>
  <c r="H439" i="3"/>
  <c r="W439" i="3"/>
  <c r="M439" i="3"/>
  <c r="J439" i="3"/>
  <c r="I439" i="3"/>
  <c r="T439" i="3"/>
  <c r="S439" i="3"/>
  <c r="R439" i="3"/>
  <c r="E439" i="3"/>
  <c r="D439" i="3"/>
  <c r="C439" i="3"/>
  <c r="L439" i="3"/>
  <c r="K439" i="3"/>
  <c r="G439" i="3"/>
  <c r="F439" i="3"/>
  <c r="V439" i="3"/>
  <c r="U439" i="3"/>
  <c r="P439" i="3"/>
  <c r="O439" i="3"/>
  <c r="N439" i="3"/>
  <c r="Q439" i="3"/>
  <c r="T237" i="3"/>
  <c r="H237" i="3"/>
  <c r="W237" i="3"/>
  <c r="U237" i="3"/>
  <c r="J237" i="3"/>
  <c r="G237" i="3"/>
  <c r="P237" i="3"/>
  <c r="O237" i="3"/>
  <c r="N237" i="3"/>
  <c r="L237" i="3"/>
  <c r="K237" i="3"/>
  <c r="I237" i="3"/>
  <c r="F237" i="3"/>
  <c r="E237" i="3"/>
  <c r="Q237" i="3"/>
  <c r="M237" i="3"/>
  <c r="D237" i="3"/>
  <c r="C237" i="3"/>
  <c r="R237" i="3"/>
  <c r="V237" i="3"/>
  <c r="S237" i="3"/>
  <c r="P54" i="3"/>
  <c r="D54" i="3"/>
  <c r="H54" i="3"/>
  <c r="F54" i="3"/>
  <c r="S54" i="3"/>
  <c r="U54" i="3"/>
  <c r="T54" i="3"/>
  <c r="R54" i="3"/>
  <c r="Q54" i="3"/>
  <c r="V54" i="3"/>
  <c r="J54" i="3"/>
  <c r="I54" i="3"/>
  <c r="N54" i="3"/>
  <c r="M54" i="3"/>
  <c r="L54" i="3"/>
  <c r="K54" i="3"/>
  <c r="G54" i="3"/>
  <c r="E54" i="3"/>
  <c r="C54" i="3"/>
  <c r="O54" i="3"/>
  <c r="O440" i="3"/>
  <c r="C440" i="3"/>
  <c r="E440" i="3"/>
  <c r="D440" i="3"/>
  <c r="V440" i="3"/>
  <c r="X440" i="3"/>
  <c r="W440" i="3"/>
  <c r="M440" i="3"/>
  <c r="L440" i="3"/>
  <c r="U440" i="3"/>
  <c r="T440" i="3"/>
  <c r="S440" i="3"/>
  <c r="P440" i="3"/>
  <c r="N440" i="3"/>
  <c r="K440" i="3"/>
  <c r="J440" i="3"/>
  <c r="I440" i="3"/>
  <c r="H440" i="3"/>
  <c r="G440" i="3"/>
  <c r="F440" i="3"/>
  <c r="R440" i="3"/>
  <c r="Q440" i="3"/>
  <c r="L55" i="3"/>
  <c r="R55" i="3"/>
  <c r="P55" i="3"/>
  <c r="E55" i="3"/>
  <c r="I55" i="3"/>
  <c r="O55" i="3"/>
  <c r="N55" i="3"/>
  <c r="M55" i="3"/>
  <c r="W55" i="3"/>
  <c r="J55" i="3"/>
  <c r="H55" i="3"/>
  <c r="G55" i="3"/>
  <c r="D55" i="3"/>
  <c r="C55" i="3"/>
  <c r="V55" i="3"/>
  <c r="U55" i="3"/>
  <c r="F55" i="3"/>
  <c r="T55" i="3"/>
  <c r="S55" i="3"/>
  <c r="Q55" i="3"/>
  <c r="K55" i="3"/>
  <c r="U441" i="3"/>
  <c r="I441" i="3"/>
  <c r="M441" i="3"/>
  <c r="L441" i="3"/>
  <c r="K441" i="3"/>
  <c r="Y441" i="3"/>
  <c r="S441" i="3"/>
  <c r="R441" i="3"/>
  <c r="Q441" i="3"/>
  <c r="D441" i="3"/>
  <c r="C441" i="3"/>
  <c r="V441" i="3"/>
  <c r="T441" i="3"/>
  <c r="P441" i="3"/>
  <c r="O441" i="3"/>
  <c r="E441" i="3"/>
  <c r="H441" i="3"/>
  <c r="G441" i="3"/>
  <c r="F441" i="3"/>
  <c r="X441" i="3"/>
  <c r="W441" i="3"/>
  <c r="N441" i="3"/>
  <c r="J441" i="3"/>
  <c r="P438" i="3"/>
  <c r="O438" i="3"/>
  <c r="N438" i="3"/>
  <c r="M438" i="3"/>
  <c r="C438" i="3"/>
  <c r="T438" i="3"/>
  <c r="S438" i="3"/>
  <c r="K438" i="3"/>
  <c r="J438" i="3"/>
  <c r="I438" i="3"/>
  <c r="V438" i="3"/>
  <c r="R438" i="3"/>
  <c r="Q438" i="3"/>
  <c r="U438" i="3"/>
  <c r="D438" i="3"/>
  <c r="L438" i="3"/>
  <c r="F438" i="3"/>
  <c r="H438" i="3"/>
  <c r="G438" i="3"/>
  <c r="E438" i="3"/>
  <c r="L236" i="3"/>
  <c r="M236" i="3"/>
  <c r="J236" i="3"/>
  <c r="R236" i="3"/>
  <c r="V236" i="3"/>
  <c r="U236" i="3"/>
  <c r="T236" i="3"/>
  <c r="C236" i="3"/>
  <c r="S236" i="3"/>
  <c r="Q236" i="3"/>
  <c r="P236" i="3"/>
  <c r="O236" i="3"/>
  <c r="N236" i="3"/>
  <c r="K236" i="3"/>
  <c r="H236" i="3"/>
  <c r="F236" i="3"/>
  <c r="E236" i="3"/>
  <c r="D236" i="3"/>
  <c r="I236" i="3"/>
  <c r="G236" i="3"/>
  <c r="W354" i="3"/>
  <c r="G36" i="3"/>
  <c r="E239" i="3"/>
  <c r="U239" i="3"/>
  <c r="J239" i="3"/>
  <c r="H239" i="3"/>
  <c r="V239" i="3"/>
  <c r="K239" i="3"/>
  <c r="I239" i="3"/>
  <c r="G239" i="3"/>
  <c r="Y239" i="3"/>
  <c r="P239" i="3"/>
  <c r="O239" i="3"/>
  <c r="N239" i="3"/>
  <c r="X239" i="3"/>
  <c r="W239" i="3"/>
  <c r="T239" i="3"/>
  <c r="S239" i="3"/>
  <c r="R239" i="3"/>
  <c r="L239" i="3"/>
  <c r="C239" i="3"/>
  <c r="Q239" i="3"/>
  <c r="M239" i="3"/>
  <c r="F239" i="3"/>
  <c r="D239" i="3"/>
  <c r="F57" i="3"/>
  <c r="V57" i="3"/>
  <c r="S57" i="3"/>
  <c r="T57" i="3"/>
  <c r="G57" i="3"/>
  <c r="E57" i="3"/>
  <c r="D57" i="3"/>
  <c r="Y57" i="3"/>
  <c r="X57" i="3"/>
  <c r="W57" i="3"/>
  <c r="U57" i="3"/>
  <c r="L57" i="3"/>
  <c r="K57" i="3"/>
  <c r="J57" i="3"/>
  <c r="Q57" i="3"/>
  <c r="P57" i="3"/>
  <c r="O57" i="3"/>
  <c r="N57" i="3"/>
  <c r="R57" i="3"/>
  <c r="M57" i="3"/>
  <c r="I57" i="3"/>
  <c r="H57" i="3"/>
  <c r="C57" i="3"/>
  <c r="E34" i="3"/>
  <c r="W353" i="3"/>
  <c r="AK434" i="3"/>
  <c r="AL434" i="3"/>
  <c r="AK436" i="3"/>
  <c r="AL436" i="3"/>
  <c r="AK437" i="3"/>
  <c r="AL437" i="3"/>
  <c r="AK435" i="3"/>
  <c r="AL435" i="3"/>
  <c r="AM242" i="3" a="1"/>
  <c r="AM242" i="3" s="1"/>
  <c r="AM60" i="3" a="1"/>
  <c r="AM60" i="3" s="1"/>
  <c r="AM444" i="3" a="1"/>
  <c r="AM444" i="3" s="1"/>
  <c r="AM59" i="3" a="1"/>
  <c r="AM59" i="3" s="1"/>
  <c r="AM241" i="3" a="1"/>
  <c r="AM241" i="3" s="1"/>
  <c r="AM443" i="3" a="1"/>
  <c r="AM443" i="3" s="1"/>
  <c r="AM58" i="3" a="1"/>
  <c r="AM58" i="3" s="1"/>
  <c r="AM240" i="3" a="1"/>
  <c r="AM240" i="3" s="1"/>
  <c r="AM442" i="3" a="1"/>
  <c r="AM442" i="3" s="1"/>
  <c r="AM61" i="3" a="1"/>
  <c r="AM61" i="3" s="1"/>
  <c r="AM243" i="3" a="1"/>
  <c r="AM243" i="3" s="1"/>
  <c r="AM445" i="3" a="1"/>
  <c r="AM445" i="3" s="1"/>
  <c r="AK53" i="3"/>
  <c r="B236" i="3" a="1"/>
  <c r="B236" i="3" s="1"/>
  <c r="AK236" i="3" s="1"/>
  <c r="B54" i="3" a="1"/>
  <c r="B54" i="3" s="1"/>
  <c r="AL54" i="3" s="1"/>
  <c r="B438" i="3" a="1"/>
  <c r="B438" i="3" s="1"/>
  <c r="B237" i="3" a="1"/>
  <c r="B237" i="3" s="1"/>
  <c r="AL237" i="3" s="1"/>
  <c r="B55" i="3" a="1"/>
  <c r="B55" i="3" s="1"/>
  <c r="AL55" i="3" s="1"/>
  <c r="B439" i="3" a="1"/>
  <c r="B439" i="3" s="1"/>
  <c r="B239" i="3" a="1"/>
  <c r="B239" i="3" s="1"/>
  <c r="B57" i="3" a="1"/>
  <c r="B57" i="3" s="1"/>
  <c r="B441" i="3" a="1"/>
  <c r="B441" i="3" s="1"/>
  <c r="B238" i="3" a="1"/>
  <c r="B238" i="3" s="1"/>
  <c r="AL238" i="3" s="1"/>
  <c r="B56" i="3" a="1"/>
  <c r="B56" i="3" s="1"/>
  <c r="AK56" i="3" s="1"/>
  <c r="B440" i="3" a="1"/>
  <c r="B440" i="3" s="1"/>
  <c r="AK235" i="3"/>
  <c r="AL52" i="3"/>
  <c r="AK51" i="3"/>
  <c r="AK50" i="3"/>
  <c r="AK232" i="3"/>
  <c r="AL232" i="3"/>
  <c r="AK234" i="3"/>
  <c r="AL234" i="3"/>
  <c r="AK233" i="3"/>
  <c r="AL233" i="3"/>
  <c r="AA5" i="3"/>
  <c r="AB5" i="3"/>
  <c r="AD5" i="3"/>
  <c r="AC5" i="3"/>
  <c r="E15" i="3"/>
  <c r="F12" i="3" s="1"/>
  <c r="F13" i="3" s="1"/>
  <c r="AG14" i="2"/>
  <c r="AG6" i="3" s="1"/>
  <c r="AG15" i="2"/>
  <c r="AE14" i="2"/>
  <c r="AE6" i="3" s="1"/>
  <c r="AE15" i="2"/>
  <c r="AE4" i="3" s="1"/>
  <c r="B616" i="3" s="1" a="1"/>
  <c r="B616" i="3" s="1"/>
  <c r="AF14" i="2"/>
  <c r="AF6" i="3" s="1"/>
  <c r="AF15" i="2"/>
  <c r="AA4" i="12"/>
  <c r="AA4" i="1"/>
  <c r="AH14" i="2"/>
  <c r="AH6" i="3" s="1"/>
  <c r="Y5" i="12"/>
  <c r="AE12" i="2"/>
  <c r="AM616" i="3" s="1" a="1"/>
  <c r="AM616" i="3" s="1"/>
  <c r="Y616" i="3" s="1"/>
  <c r="AG12" i="2"/>
  <c r="AM618" i="3" s="1" a="1"/>
  <c r="AM618" i="3" s="1"/>
  <c r="X618" i="3" s="1"/>
  <c r="B581" i="3" a="1"/>
  <c r="B581" i="3" s="1"/>
  <c r="AH12" i="2"/>
  <c r="AM619" i="3" s="1" a="1"/>
  <c r="AM619" i="3" s="1"/>
  <c r="Z619" i="3" s="1"/>
  <c r="AF12" i="2"/>
  <c r="AM617" i="3" s="1" a="1"/>
  <c r="AM617" i="3" s="1"/>
  <c r="X617" i="3" s="1"/>
  <c r="Y619" i="3" l="1"/>
  <c r="AK613" i="3"/>
  <c r="Y617" i="3"/>
  <c r="W617" i="3"/>
  <c r="AP614" i="3"/>
  <c r="Y618" i="3"/>
  <c r="AP599" i="3"/>
  <c r="AP604" i="3"/>
  <c r="AP606" i="3"/>
  <c r="AL613" i="3"/>
  <c r="W618" i="3"/>
  <c r="AQ614" i="3"/>
  <c r="AK614" i="3"/>
  <c r="AL614" i="3"/>
  <c r="W616" i="3"/>
  <c r="AP612" i="3"/>
  <c r="AP613" i="3"/>
  <c r="AT140" i="3"/>
  <c r="AQ609" i="3"/>
  <c r="AP602" i="3"/>
  <c r="AQ612" i="3"/>
  <c r="AP601" i="3"/>
  <c r="AP611" i="3"/>
  <c r="AQ606" i="3"/>
  <c r="AQ597" i="3"/>
  <c r="AQ611" i="3"/>
  <c r="AP605" i="3"/>
  <c r="AS609" i="3"/>
  <c r="AP609" i="3"/>
  <c r="AP594" i="3"/>
  <c r="AK615" i="3"/>
  <c r="AL615" i="3"/>
  <c r="AQ602" i="3"/>
  <c r="AR608" i="3"/>
  <c r="E616" i="3"/>
  <c r="D616" i="3"/>
  <c r="C616" i="3"/>
  <c r="F616" i="3"/>
  <c r="J616" i="3"/>
  <c r="K616" i="3"/>
  <c r="I616" i="3"/>
  <c r="H616" i="3"/>
  <c r="G616" i="3"/>
  <c r="M616" i="3"/>
  <c r="L616" i="3"/>
  <c r="N616" i="3"/>
  <c r="P616" i="3"/>
  <c r="Q616" i="3"/>
  <c r="O616" i="3"/>
  <c r="R616" i="3"/>
  <c r="U616" i="3"/>
  <c r="T616" i="3"/>
  <c r="V616" i="3"/>
  <c r="S616" i="3"/>
  <c r="AT609" i="3"/>
  <c r="AP615" i="3"/>
  <c r="X619" i="3"/>
  <c r="AR605" i="3"/>
  <c r="AT611" i="3"/>
  <c r="AP596" i="3"/>
  <c r="AT608" i="3"/>
  <c r="AR602" i="3"/>
  <c r="AU613" i="3"/>
  <c r="X616" i="3"/>
  <c r="E618" i="3"/>
  <c r="D618" i="3"/>
  <c r="C618" i="3"/>
  <c r="F618" i="3"/>
  <c r="H618" i="3"/>
  <c r="K618" i="3"/>
  <c r="G618" i="3"/>
  <c r="M618" i="3"/>
  <c r="I618" i="3"/>
  <c r="J618" i="3"/>
  <c r="L618" i="3"/>
  <c r="N618" i="3"/>
  <c r="Q618" i="3"/>
  <c r="O618" i="3"/>
  <c r="R618" i="3"/>
  <c r="P618" i="3"/>
  <c r="U618" i="3"/>
  <c r="V618" i="3"/>
  <c r="T618" i="3"/>
  <c r="S618" i="3"/>
  <c r="Z618" i="3"/>
  <c r="AU612" i="3"/>
  <c r="E617" i="3"/>
  <c r="D617" i="3"/>
  <c r="C617" i="3"/>
  <c r="F617" i="3"/>
  <c r="I617" i="3"/>
  <c r="K617" i="3"/>
  <c r="G617" i="3"/>
  <c r="M617" i="3"/>
  <c r="H617" i="3"/>
  <c r="J617" i="3"/>
  <c r="L617" i="3"/>
  <c r="N617" i="3"/>
  <c r="R617" i="3"/>
  <c r="Q617" i="3"/>
  <c r="O617" i="3"/>
  <c r="P617" i="3"/>
  <c r="U617" i="3"/>
  <c r="V617" i="3"/>
  <c r="T617" i="3"/>
  <c r="S617" i="3"/>
  <c r="AR601" i="3"/>
  <c r="Z617" i="3"/>
  <c r="AU617" i="3" s="1"/>
  <c r="AU615" i="3"/>
  <c r="E619" i="3"/>
  <c r="D619" i="3"/>
  <c r="C619" i="3"/>
  <c r="F619" i="3"/>
  <c r="I619" i="3"/>
  <c r="H619" i="3"/>
  <c r="K619" i="3"/>
  <c r="G619" i="3"/>
  <c r="M619" i="3"/>
  <c r="L619" i="3"/>
  <c r="J619" i="3"/>
  <c r="N619" i="3"/>
  <c r="R619" i="3"/>
  <c r="Q619" i="3"/>
  <c r="O619" i="3"/>
  <c r="P619" i="3"/>
  <c r="T619" i="3"/>
  <c r="U619" i="3"/>
  <c r="V619" i="3"/>
  <c r="S619" i="3"/>
  <c r="Z616" i="3"/>
  <c r="W619" i="3"/>
  <c r="AK612" i="3"/>
  <c r="AL612" i="3"/>
  <c r="AP610" i="3"/>
  <c r="AS612" i="3"/>
  <c r="AP592" i="3"/>
  <c r="AS606" i="3"/>
  <c r="AP142" i="3"/>
  <c r="AS613" i="3"/>
  <c r="AR614" i="3"/>
  <c r="AP600" i="3"/>
  <c r="AR607" i="3"/>
  <c r="AQ607" i="3"/>
  <c r="AS605" i="3"/>
  <c r="AS608" i="3"/>
  <c r="AS611" i="3"/>
  <c r="AP593" i="3"/>
  <c r="AR610" i="3"/>
  <c r="AQ599" i="3"/>
  <c r="AR612" i="3"/>
  <c r="AR606" i="3"/>
  <c r="AR609" i="3"/>
  <c r="AQ608" i="3"/>
  <c r="AQ613" i="3"/>
  <c r="AP598" i="3"/>
  <c r="AR615" i="3"/>
  <c r="AR604" i="3"/>
  <c r="AS614" i="3"/>
  <c r="AS610" i="3"/>
  <c r="AR603" i="3"/>
  <c r="AQ615" i="3"/>
  <c r="AP597" i="3"/>
  <c r="AQ604" i="3"/>
  <c r="AQ603" i="3"/>
  <c r="AP603" i="3"/>
  <c r="AQ432" i="3"/>
  <c r="AQ598" i="3"/>
  <c r="AS604" i="3"/>
  <c r="AA613" i="3"/>
  <c r="AA614" i="3"/>
  <c r="AA615" i="3"/>
  <c r="AA616" i="3"/>
  <c r="AA617" i="3"/>
  <c r="AA618" i="3"/>
  <c r="AA619" i="3"/>
  <c r="AU614" i="3"/>
  <c r="AR611" i="3"/>
  <c r="AT614" i="3"/>
  <c r="AQ600" i="3"/>
  <c r="AQ596" i="3"/>
  <c r="AT615" i="3"/>
  <c r="AP607" i="3"/>
  <c r="AQ601" i="3"/>
  <c r="AQ605" i="3"/>
  <c r="AT612" i="3"/>
  <c r="AS615" i="3"/>
  <c r="AQ610" i="3"/>
  <c r="AP608" i="3"/>
  <c r="AT610" i="3"/>
  <c r="AC615" i="3"/>
  <c r="AC616" i="3"/>
  <c r="AC617" i="3"/>
  <c r="AC618" i="3"/>
  <c r="AC619" i="3"/>
  <c r="AT613" i="3"/>
  <c r="AS607" i="3"/>
  <c r="AR613" i="3"/>
  <c r="AP595" i="3"/>
  <c r="AR600" i="3"/>
  <c r="AD616" i="3"/>
  <c r="AD617" i="3"/>
  <c r="AD618" i="3"/>
  <c r="AD619" i="3"/>
  <c r="AB614" i="3"/>
  <c r="AB615" i="3"/>
  <c r="AB616" i="3"/>
  <c r="AB617" i="3"/>
  <c r="AB618" i="3"/>
  <c r="AB619" i="3"/>
  <c r="AT130" i="3"/>
  <c r="AT153" i="3"/>
  <c r="AP47" i="3"/>
  <c r="AQ433" i="3"/>
  <c r="AP348" i="3"/>
  <c r="AP45" i="3"/>
  <c r="AS348" i="3"/>
  <c r="AS350" i="3"/>
  <c r="AS667" i="3"/>
  <c r="AR535" i="3"/>
  <c r="AS536" i="3"/>
  <c r="AP434" i="3"/>
  <c r="AQ349" i="3"/>
  <c r="AR433" i="3"/>
  <c r="AQ129" i="3"/>
  <c r="AQ137" i="3"/>
  <c r="AQ345" i="3"/>
  <c r="AR128" i="3"/>
  <c r="AT164" i="3"/>
  <c r="AQ154" i="3"/>
  <c r="AP433" i="3"/>
  <c r="AQ128" i="3"/>
  <c r="AR230" i="3"/>
  <c r="AQ430" i="3"/>
  <c r="AQ350" i="3"/>
  <c r="AR667" i="3"/>
  <c r="AQ229" i="3"/>
  <c r="AP350" i="3"/>
  <c r="AP667" i="3"/>
  <c r="AP343" i="3"/>
  <c r="AQ431" i="3"/>
  <c r="AR140" i="3"/>
  <c r="AP524" i="3"/>
  <c r="AT131" i="3"/>
  <c r="AU142" i="3"/>
  <c r="AU166" i="3"/>
  <c r="AQ533" i="3"/>
  <c r="AP528" i="3"/>
  <c r="AQ47" i="3"/>
  <c r="AS540" i="3"/>
  <c r="AT129" i="3"/>
  <c r="AQ45" i="3"/>
  <c r="AP36" i="3"/>
  <c r="AP437" i="3"/>
  <c r="AT152" i="3"/>
  <c r="AQ162" i="3"/>
  <c r="AQ131" i="3"/>
  <c r="AP53" i="3"/>
  <c r="AQ537" i="3"/>
  <c r="AR154" i="3"/>
  <c r="AP533" i="3"/>
  <c r="AQ667" i="3"/>
  <c r="AP163" i="3"/>
  <c r="AQ233" i="3"/>
  <c r="AQ527" i="3"/>
  <c r="AQ226" i="3"/>
  <c r="AS50" i="3"/>
  <c r="AS131" i="3"/>
  <c r="AP138" i="3"/>
  <c r="AP228" i="3"/>
  <c r="AQ51" i="3"/>
  <c r="AR348" i="3"/>
  <c r="AQ149" i="3"/>
  <c r="AP319" i="3"/>
  <c r="AS688" i="3"/>
  <c r="AP526" i="3"/>
  <c r="AR431" i="3"/>
  <c r="AR50" i="3"/>
  <c r="AR350" i="3"/>
  <c r="AR47" i="3"/>
  <c r="AQ166" i="3"/>
  <c r="AP166" i="3"/>
  <c r="AP52" i="3"/>
  <c r="AP536" i="3"/>
  <c r="AQ49" i="3"/>
  <c r="AP39" i="3"/>
  <c r="AQ151" i="3"/>
  <c r="AS53" i="3"/>
  <c r="AS436" i="3"/>
  <c r="AS154" i="3"/>
  <c r="AQ163" i="3"/>
  <c r="AQ528" i="3"/>
  <c r="AR233" i="3"/>
  <c r="AP233" i="3"/>
  <c r="AR231" i="3"/>
  <c r="AR533" i="3"/>
  <c r="AQ127" i="3"/>
  <c r="AS140" i="3"/>
  <c r="AR235" i="3"/>
  <c r="AQ164" i="3"/>
  <c r="AR48" i="3"/>
  <c r="AP428" i="3"/>
  <c r="AS234" i="3"/>
  <c r="AP427" i="3"/>
  <c r="AP129" i="3"/>
  <c r="AP42" i="3"/>
  <c r="AP49" i="3"/>
  <c r="AP152" i="3"/>
  <c r="AR153" i="3"/>
  <c r="AR229" i="3"/>
  <c r="AP136" i="3"/>
  <c r="AQ232" i="3"/>
  <c r="AP162" i="3"/>
  <c r="AP523" i="3"/>
  <c r="AP430" i="3"/>
  <c r="AQ426" i="3"/>
  <c r="AS233" i="3"/>
  <c r="AS164" i="3"/>
  <c r="AP40" i="3"/>
  <c r="AS130" i="3"/>
  <c r="AS437" i="3"/>
  <c r="AQ348" i="3"/>
  <c r="AR228" i="3"/>
  <c r="AT141" i="3"/>
  <c r="AS142" i="3"/>
  <c r="AQ529" i="3"/>
  <c r="AP688" i="3"/>
  <c r="AP128" i="3"/>
  <c r="AP153" i="3"/>
  <c r="AR531" i="3"/>
  <c r="AS128" i="3"/>
  <c r="AR434" i="3"/>
  <c r="AQ435" i="3"/>
  <c r="AR345" i="3"/>
  <c r="AT142" i="3"/>
  <c r="AP522" i="3"/>
  <c r="AR129" i="3"/>
  <c r="AP425" i="3"/>
  <c r="AP429" i="3"/>
  <c r="AP531" i="3"/>
  <c r="AP139" i="3"/>
  <c r="AP35" i="3"/>
  <c r="AP234" i="3"/>
  <c r="AP537" i="3"/>
  <c r="AQ428" i="3"/>
  <c r="AP41" i="3"/>
  <c r="AQ342" i="3"/>
  <c r="AP221" i="3"/>
  <c r="AQ46" i="3"/>
  <c r="AQ43" i="3"/>
  <c r="AP126" i="3"/>
  <c r="AP436" i="3"/>
  <c r="AS539" i="3"/>
  <c r="AQ234" i="3"/>
  <c r="AP161" i="3"/>
  <c r="AT154" i="3"/>
  <c r="AP154" i="3"/>
  <c r="AR131" i="3"/>
  <c r="AP38" i="3"/>
  <c r="AQ427" i="3"/>
  <c r="AQ531" i="3"/>
  <c r="AS166" i="3"/>
  <c r="AQ235" i="3"/>
  <c r="AP435" i="3"/>
  <c r="AS535" i="3"/>
  <c r="AU154" i="3"/>
  <c r="AT166" i="3"/>
  <c r="AP340" i="3"/>
  <c r="AQ526" i="3"/>
  <c r="AQ141" i="3"/>
  <c r="AQ142" i="3"/>
  <c r="AQ140" i="3"/>
  <c r="AP527" i="3"/>
  <c r="AP48" i="3"/>
  <c r="AP235" i="3"/>
  <c r="AS435" i="3"/>
  <c r="AU130" i="3"/>
  <c r="AT165" i="3"/>
  <c r="AP231" i="3"/>
  <c r="AR432" i="3"/>
  <c r="AP125" i="3"/>
  <c r="AP141" i="3"/>
  <c r="AQ227" i="3"/>
  <c r="AR151" i="3"/>
  <c r="AW6" i="3"/>
  <c r="AH7" i="3"/>
  <c r="AR234" i="3"/>
  <c r="AU131" i="3"/>
  <c r="AP424" i="3"/>
  <c r="AP431" i="3"/>
  <c r="AS534" i="3"/>
  <c r="AQ138" i="3"/>
  <c r="AQ343" i="3"/>
  <c r="AQ436" i="3"/>
  <c r="AR349" i="3"/>
  <c r="AP338" i="3"/>
  <c r="AR46" i="3"/>
  <c r="AQ126" i="3"/>
  <c r="AS232" i="3"/>
  <c r="AU688" i="3"/>
  <c r="AQ688" i="3"/>
  <c r="AR53" i="3"/>
  <c r="AR534" i="3"/>
  <c r="AP525" i="3"/>
  <c r="AQ152" i="3"/>
  <c r="AQ50" i="3"/>
  <c r="AP532" i="3"/>
  <c r="AS165" i="3"/>
  <c r="AQ52" i="3"/>
  <c r="AP223" i="3"/>
  <c r="AP320" i="3"/>
  <c r="AP46" i="3"/>
  <c r="AQ53" i="3"/>
  <c r="AR435" i="3"/>
  <c r="AS129" i="3"/>
  <c r="AP127" i="3"/>
  <c r="AQ532" i="3"/>
  <c r="AP50" i="3"/>
  <c r="AS235" i="3"/>
  <c r="AQ536" i="3"/>
  <c r="AR437" i="3"/>
  <c r="AS141" i="3"/>
  <c r="AP345" i="3"/>
  <c r="AR49" i="3"/>
  <c r="AP149" i="3"/>
  <c r="AQ224" i="3"/>
  <c r="AP344" i="3"/>
  <c r="AS152" i="3"/>
  <c r="AQ225" i="3"/>
  <c r="AR51" i="3"/>
  <c r="AR688" i="3"/>
  <c r="AP92" i="3"/>
  <c r="AT688" i="3"/>
  <c r="AR138" i="3"/>
  <c r="AQ228" i="3"/>
  <c r="AP51" i="3"/>
  <c r="AR436" i="3"/>
  <c r="AP530" i="3"/>
  <c r="AS139" i="3"/>
  <c r="AS537" i="3"/>
  <c r="AU141" i="3"/>
  <c r="AR141" i="3"/>
  <c r="AS51" i="3"/>
  <c r="AQ434" i="3"/>
  <c r="AP426" i="3"/>
  <c r="AP225" i="3"/>
  <c r="AP346" i="3"/>
  <c r="AQ534" i="3"/>
  <c r="AR130" i="3"/>
  <c r="AP137" i="3"/>
  <c r="AP230" i="3"/>
  <c r="AQ48" i="3"/>
  <c r="AQ139" i="3"/>
  <c r="AQ44" i="3"/>
  <c r="AR139" i="3"/>
  <c r="AP423" i="3"/>
  <c r="AR164" i="3"/>
  <c r="AQ153" i="3"/>
  <c r="AP164" i="3"/>
  <c r="AP43" i="3"/>
  <c r="AP422" i="3"/>
  <c r="AR344" i="3"/>
  <c r="AR150" i="3"/>
  <c r="AP140" i="3"/>
  <c r="AQ347" i="3"/>
  <c r="AR142" i="3"/>
  <c r="AQ344" i="3"/>
  <c r="AR127" i="3"/>
  <c r="AR347" i="3"/>
  <c r="AP160" i="3"/>
  <c r="AP347" i="3"/>
  <c r="AR152" i="3"/>
  <c r="AR346" i="3"/>
  <c r="AP349" i="3"/>
  <c r="AU165" i="3"/>
  <c r="AQ231" i="3"/>
  <c r="AP341" i="3"/>
  <c r="AQ161" i="3"/>
  <c r="AQ530" i="3"/>
  <c r="AR232" i="3"/>
  <c r="AR166" i="3"/>
  <c r="AP44" i="3"/>
  <c r="AR351" i="3"/>
  <c r="AR163" i="3"/>
  <c r="AP151" i="3"/>
  <c r="AS151" i="3"/>
  <c r="AR52" i="3"/>
  <c r="AS351" i="3"/>
  <c r="AR536" i="3"/>
  <c r="AQ535" i="3"/>
  <c r="AP130" i="3"/>
  <c r="AP432" i="3"/>
  <c r="AP227" i="3"/>
  <c r="AQ346" i="3"/>
  <c r="AQ150" i="3"/>
  <c r="AP529" i="3"/>
  <c r="AP220" i="3"/>
  <c r="AV4" i="3"/>
  <c r="AV166" i="3"/>
  <c r="AV154" i="3"/>
  <c r="AV688" i="3"/>
  <c r="AV142" i="3"/>
  <c r="AV667" i="3"/>
  <c r="AV131" i="3"/>
  <c r="AS434" i="3"/>
  <c r="AT667" i="3"/>
  <c r="AP148" i="3"/>
  <c r="AQ130" i="3"/>
  <c r="AU667" i="3"/>
  <c r="AQ230" i="3"/>
  <c r="AP351" i="3"/>
  <c r="AQ340" i="3"/>
  <c r="AS52" i="3"/>
  <c r="AR537" i="3"/>
  <c r="AR430" i="3"/>
  <c r="AP150" i="3"/>
  <c r="AP342" i="3"/>
  <c r="AQ437" i="3"/>
  <c r="AR165" i="3"/>
  <c r="AS153" i="3"/>
  <c r="AP229" i="3"/>
  <c r="AQ351" i="3"/>
  <c r="AU153" i="3"/>
  <c r="AQ341" i="3"/>
  <c r="AR530" i="3"/>
  <c r="AT236" i="3"/>
  <c r="AS163" i="3"/>
  <c r="AP226" i="3"/>
  <c r="AQ42" i="3"/>
  <c r="AP131" i="3"/>
  <c r="AQ429" i="3"/>
  <c r="AP232" i="3"/>
  <c r="AR532" i="3"/>
  <c r="AP13" i="3"/>
  <c r="AS349" i="3"/>
  <c r="AP534" i="3"/>
  <c r="AP535" i="3"/>
  <c r="AP339" i="3"/>
  <c r="AP336" i="3"/>
  <c r="AP224" i="3"/>
  <c r="AR162" i="3"/>
  <c r="AQ165" i="3"/>
  <c r="AP222" i="3"/>
  <c r="AP165" i="3"/>
  <c r="AP337" i="3"/>
  <c r="E578" i="3"/>
  <c r="E542" i="3" s="1"/>
  <c r="AQ440" i="3"/>
  <c r="AQ239" i="3"/>
  <c r="AS438" i="3"/>
  <c r="AT440" i="3"/>
  <c r="AS541" i="3"/>
  <c r="AT441" i="3"/>
  <c r="AS439" i="3"/>
  <c r="AT538" i="3"/>
  <c r="AQ540" i="3"/>
  <c r="AT539" i="3"/>
  <c r="AS353" i="3"/>
  <c r="AQ439" i="3"/>
  <c r="AS355" i="3"/>
  <c r="AQ55" i="3"/>
  <c r="AR355" i="3"/>
  <c r="AP237" i="3"/>
  <c r="I35" i="3"/>
  <c r="J35" i="3" s="1"/>
  <c r="K35" i="3" s="1"/>
  <c r="AQ441" i="3"/>
  <c r="AP439" i="3"/>
  <c r="AP355" i="3"/>
  <c r="AS441" i="3"/>
  <c r="AP440" i="3"/>
  <c r="AQ353" i="3"/>
  <c r="AS538" i="3"/>
  <c r="AP539" i="3"/>
  <c r="AQ438" i="3"/>
  <c r="AS440" i="3"/>
  <c r="AT439" i="3"/>
  <c r="AR238" i="3"/>
  <c r="AQ538" i="3"/>
  <c r="AT540" i="3"/>
  <c r="AP538" i="3"/>
  <c r="AP441" i="3"/>
  <c r="AR540" i="3"/>
  <c r="AP541" i="3"/>
  <c r="AR439" i="3"/>
  <c r="AS352" i="3"/>
  <c r="AT541" i="3"/>
  <c r="AQ352" i="3"/>
  <c r="AR538" i="3"/>
  <c r="AR539" i="3"/>
  <c r="AQ541" i="3"/>
  <c r="AR441" i="3"/>
  <c r="AR541" i="3"/>
  <c r="AR438" i="3"/>
  <c r="AT438" i="3"/>
  <c r="AQ539" i="3"/>
  <c r="AP540" i="3"/>
  <c r="AP438" i="3"/>
  <c r="AR440" i="3"/>
  <c r="AS354" i="3"/>
  <c r="AP353" i="3"/>
  <c r="AT352" i="3"/>
  <c r="AR354" i="3"/>
  <c r="AP354" i="3"/>
  <c r="AR352" i="3"/>
  <c r="AT353" i="3"/>
  <c r="AT355" i="3"/>
  <c r="AQ354" i="3"/>
  <c r="AP236" i="3"/>
  <c r="AR353" i="3"/>
  <c r="AT237" i="3"/>
  <c r="AR56" i="3"/>
  <c r="AS239" i="3"/>
  <c r="AT354" i="3"/>
  <c r="AP352" i="3"/>
  <c r="AQ355" i="3"/>
  <c r="AR54" i="3"/>
  <c r="AS238" i="3"/>
  <c r="AR237" i="3"/>
  <c r="AS237" i="3"/>
  <c r="AQ237" i="3"/>
  <c r="AP238" i="3"/>
  <c r="AQ56" i="3"/>
  <c r="AQ238" i="3"/>
  <c r="AS236" i="3"/>
  <c r="AT238" i="3"/>
  <c r="AR239" i="3"/>
  <c r="AQ57" i="3"/>
  <c r="AQ236" i="3"/>
  <c r="AR236" i="3"/>
  <c r="AP239" i="3"/>
  <c r="AT239" i="3"/>
  <c r="AT55" i="3"/>
  <c r="AS57" i="3"/>
  <c r="AP55" i="3"/>
  <c r="AR57" i="3"/>
  <c r="AT57" i="3"/>
  <c r="F34" i="3"/>
  <c r="G34" i="3" s="1"/>
  <c r="AR55" i="3"/>
  <c r="AS56" i="3"/>
  <c r="AP57" i="3"/>
  <c r="AT54" i="3"/>
  <c r="AT56" i="3"/>
  <c r="AP56" i="3"/>
  <c r="AS55" i="3"/>
  <c r="AS54" i="3"/>
  <c r="AP54" i="3"/>
  <c r="AQ54" i="3"/>
  <c r="D288" i="3"/>
  <c r="R579" i="3"/>
  <c r="R543" i="3" s="1"/>
  <c r="P579" i="3"/>
  <c r="P543" i="3" s="1"/>
  <c r="N578" i="3"/>
  <c r="N542" i="3" s="1"/>
  <c r="L578" i="3"/>
  <c r="L542" i="3" s="1"/>
  <c r="I578" i="3"/>
  <c r="I542" i="3" s="1"/>
  <c r="R581" i="3"/>
  <c r="R545" i="3" s="1"/>
  <c r="C581" i="3"/>
  <c r="C545" i="3" s="1"/>
  <c r="Q581" i="3"/>
  <c r="Q545" i="3" s="1"/>
  <c r="P581" i="3"/>
  <c r="P545" i="3" s="1"/>
  <c r="T579" i="3"/>
  <c r="T543" i="3" s="1"/>
  <c r="O581" i="3"/>
  <c r="O545" i="3" s="1"/>
  <c r="L581" i="3"/>
  <c r="L545" i="3" s="1"/>
  <c r="AK575" i="3"/>
  <c r="W581" i="3"/>
  <c r="W545" i="3" s="1"/>
  <c r="R580" i="3"/>
  <c r="R544" i="3" s="1"/>
  <c r="K581" i="3"/>
  <c r="K545" i="3" s="1"/>
  <c r="Y581" i="3"/>
  <c r="Y545" i="3" s="1"/>
  <c r="W580" i="3"/>
  <c r="W544" i="3" s="1"/>
  <c r="Q580" i="3"/>
  <c r="Q544" i="3" s="1"/>
  <c r="G581" i="3"/>
  <c r="G545" i="3" s="1"/>
  <c r="M581" i="3"/>
  <c r="M545" i="3" s="1"/>
  <c r="H581" i="3"/>
  <c r="H545" i="3" s="1"/>
  <c r="X581" i="3"/>
  <c r="X545" i="3" s="1"/>
  <c r="Y580" i="3"/>
  <c r="Y544" i="3" s="1"/>
  <c r="W578" i="3"/>
  <c r="W542" i="3" s="1"/>
  <c r="P580" i="3"/>
  <c r="P544" i="3" s="1"/>
  <c r="F581" i="3"/>
  <c r="F545" i="3" s="1"/>
  <c r="Z581" i="3"/>
  <c r="Z545" i="3" s="1"/>
  <c r="X580" i="3"/>
  <c r="X544" i="3" s="1"/>
  <c r="Y578" i="3"/>
  <c r="Y542" i="3" s="1"/>
  <c r="O580" i="3"/>
  <c r="O544" i="3" s="1"/>
  <c r="D581" i="3"/>
  <c r="D545" i="3" s="1"/>
  <c r="Z580" i="3"/>
  <c r="Z544" i="3" s="1"/>
  <c r="Z578" i="3"/>
  <c r="Z542" i="3" s="1"/>
  <c r="H580" i="3"/>
  <c r="H544" i="3" s="1"/>
  <c r="M580" i="3"/>
  <c r="M544" i="3" s="1"/>
  <c r="F580" i="3"/>
  <c r="F544" i="3" s="1"/>
  <c r="X578" i="3"/>
  <c r="X542" i="3" s="1"/>
  <c r="U580" i="3"/>
  <c r="U544" i="3" s="1"/>
  <c r="E580" i="3"/>
  <c r="E544" i="3" s="1"/>
  <c r="C580" i="3"/>
  <c r="C544" i="3" s="1"/>
  <c r="V581" i="3"/>
  <c r="V545" i="3" s="1"/>
  <c r="T578" i="3"/>
  <c r="T542" i="3" s="1"/>
  <c r="V580" i="3"/>
  <c r="V544" i="3" s="1"/>
  <c r="N580" i="3"/>
  <c r="N544" i="3" s="1"/>
  <c r="S580" i="3"/>
  <c r="S544" i="3" s="1"/>
  <c r="R578" i="3"/>
  <c r="R542" i="3" s="1"/>
  <c r="J578" i="3"/>
  <c r="J542" i="3" s="1"/>
  <c r="D580" i="3"/>
  <c r="D544" i="3" s="1"/>
  <c r="J579" i="3"/>
  <c r="J543" i="3" s="1"/>
  <c r="S579" i="3"/>
  <c r="S543" i="3" s="1"/>
  <c r="G579" i="3"/>
  <c r="G543" i="3" s="1"/>
  <c r="P578" i="3"/>
  <c r="P542" i="3" s="1"/>
  <c r="M578" i="3"/>
  <c r="M542" i="3" s="1"/>
  <c r="G578" i="3"/>
  <c r="G542" i="3" s="1"/>
  <c r="V579" i="3"/>
  <c r="V543" i="3" s="1"/>
  <c r="H578" i="3"/>
  <c r="H542" i="3" s="1"/>
  <c r="K578" i="3"/>
  <c r="K542" i="3" s="1"/>
  <c r="Q579" i="3"/>
  <c r="Q543" i="3" s="1"/>
  <c r="O579" i="3"/>
  <c r="O543" i="3" s="1"/>
  <c r="AL576" i="3"/>
  <c r="H579" i="3"/>
  <c r="H543" i="3" s="1"/>
  <c r="M579" i="3"/>
  <c r="M543" i="3" s="1"/>
  <c r="C578" i="3"/>
  <c r="C542" i="3" s="1"/>
  <c r="K579" i="3"/>
  <c r="K543" i="3" s="1"/>
  <c r="D578" i="3"/>
  <c r="D542" i="3" s="1"/>
  <c r="N579" i="3"/>
  <c r="N543" i="3" s="1"/>
  <c r="F578" i="3"/>
  <c r="F542" i="3" s="1"/>
  <c r="AK574" i="3"/>
  <c r="L579" i="3"/>
  <c r="L543" i="3" s="1"/>
  <c r="T581" i="3"/>
  <c r="T545" i="3" s="1"/>
  <c r="X579" i="3"/>
  <c r="X543" i="3" s="1"/>
  <c r="I579" i="3"/>
  <c r="I543" i="3" s="1"/>
  <c r="I580" i="3"/>
  <c r="I544" i="3" s="1"/>
  <c r="S578" i="3"/>
  <c r="S542" i="3" s="1"/>
  <c r="N581" i="3"/>
  <c r="N545" i="3" s="1"/>
  <c r="Y579" i="3"/>
  <c r="Y543" i="3" s="1"/>
  <c r="W579" i="3"/>
  <c r="W543" i="3" s="1"/>
  <c r="AM583" i="3" a="1"/>
  <c r="AM583" i="3" s="1"/>
  <c r="W583" i="3" s="1"/>
  <c r="W547" i="3" s="1"/>
  <c r="E579" i="3"/>
  <c r="E543" i="3" s="1"/>
  <c r="AM585" i="3" a="1"/>
  <c r="AM585" i="3" s="1"/>
  <c r="Z585" i="3" s="1"/>
  <c r="Z549" i="3" s="1"/>
  <c r="D579" i="3"/>
  <c r="D543" i="3" s="1"/>
  <c r="F579" i="3"/>
  <c r="F543" i="3" s="1"/>
  <c r="J580" i="3"/>
  <c r="J544" i="3" s="1"/>
  <c r="U578" i="3"/>
  <c r="U542" i="3" s="1"/>
  <c r="G580" i="3"/>
  <c r="G544" i="3" s="1"/>
  <c r="L580" i="3"/>
  <c r="L544" i="3" s="1"/>
  <c r="Q578" i="3"/>
  <c r="Q542" i="3" s="1"/>
  <c r="J581" i="3"/>
  <c r="J545" i="3" s="1"/>
  <c r="Z579" i="3"/>
  <c r="Z543" i="3" s="1"/>
  <c r="C579" i="3"/>
  <c r="C543" i="3" s="1"/>
  <c r="AM584" i="3" a="1"/>
  <c r="AM584" i="3" s="1"/>
  <c r="Z584" i="3" s="1"/>
  <c r="Z548" i="3" s="1"/>
  <c r="AM582" i="3" a="1"/>
  <c r="AM582" i="3" s="1"/>
  <c r="W582" i="3" s="1"/>
  <c r="W546" i="3" s="1"/>
  <c r="U581" i="3"/>
  <c r="U545" i="3" s="1"/>
  <c r="I581" i="3"/>
  <c r="I545" i="3" s="1"/>
  <c r="K580" i="3"/>
  <c r="K544" i="3" s="1"/>
  <c r="O578" i="3"/>
  <c r="O542" i="3" s="1"/>
  <c r="E581" i="3"/>
  <c r="E545" i="3" s="1"/>
  <c r="B578" i="3" a="1"/>
  <c r="B578" i="3" s="1"/>
  <c r="AK578" i="3" s="1"/>
  <c r="B579" i="3" a="1"/>
  <c r="B579" i="3" s="1"/>
  <c r="AL579" i="3" s="1"/>
  <c r="B580" i="3" a="1"/>
  <c r="B580" i="3" s="1"/>
  <c r="AL580" i="3" s="1"/>
  <c r="AF4" i="2"/>
  <c r="AF4" i="3"/>
  <c r="B617" i="3" s="1" a="1"/>
  <c r="B617" i="3" s="1"/>
  <c r="AE4" i="2"/>
  <c r="AG4" i="2"/>
  <c r="AG4" i="3"/>
  <c r="B618" i="3" s="1" a="1"/>
  <c r="B618" i="3" s="1"/>
  <c r="AA5" i="1"/>
  <c r="AA36" i="1"/>
  <c r="AD554" i="3"/>
  <c r="AD518" i="3" s="1"/>
  <c r="AD555" i="3"/>
  <c r="AD519" i="3" s="1"/>
  <c r="AD556" i="3"/>
  <c r="AD520" i="3" s="1"/>
  <c r="AD557" i="3"/>
  <c r="AD521" i="3" s="1"/>
  <c r="AD558" i="3"/>
  <c r="AD559" i="3"/>
  <c r="AD560" i="3"/>
  <c r="AD561" i="3"/>
  <c r="AD562" i="3"/>
  <c r="AD563" i="3"/>
  <c r="AD564" i="3"/>
  <c r="AD565" i="3"/>
  <c r="AD566" i="3"/>
  <c r="AD567" i="3"/>
  <c r="AD568" i="3"/>
  <c r="AD569" i="3"/>
  <c r="AD570" i="3"/>
  <c r="AD571" i="3"/>
  <c r="AD572" i="3"/>
  <c r="AD573" i="3"/>
  <c r="AD574" i="3"/>
  <c r="AD575" i="3"/>
  <c r="AD576" i="3"/>
  <c r="AD577" i="3"/>
  <c r="AD578" i="3"/>
  <c r="AD579" i="3"/>
  <c r="AD580" i="3"/>
  <c r="AD581" i="3"/>
  <c r="AB554" i="3"/>
  <c r="AB518" i="3" s="1"/>
  <c r="AB555" i="3"/>
  <c r="AB519" i="3" s="1"/>
  <c r="AB556" i="3"/>
  <c r="AB557" i="3"/>
  <c r="AB558" i="3"/>
  <c r="AB559" i="3"/>
  <c r="AB560" i="3"/>
  <c r="AB561" i="3"/>
  <c r="AB562" i="3"/>
  <c r="AB563" i="3"/>
  <c r="AB564" i="3"/>
  <c r="AB565" i="3"/>
  <c r="AB566" i="3"/>
  <c r="AB567" i="3"/>
  <c r="AB568" i="3"/>
  <c r="AB569" i="3"/>
  <c r="AB570" i="3"/>
  <c r="AB571" i="3"/>
  <c r="AB572" i="3"/>
  <c r="AB573" i="3"/>
  <c r="AB574" i="3"/>
  <c r="AB575" i="3"/>
  <c r="AB576" i="3"/>
  <c r="AB577" i="3"/>
  <c r="AB578" i="3"/>
  <c r="AB579" i="3"/>
  <c r="AB580" i="3"/>
  <c r="AB544" i="3" s="1"/>
  <c r="AB581" i="3"/>
  <c r="AB545" i="3" s="1"/>
  <c r="AC554" i="3"/>
  <c r="AC518" i="3" s="1"/>
  <c r="AC555" i="3"/>
  <c r="AC519" i="3" s="1"/>
  <c r="AC556" i="3"/>
  <c r="AC520" i="3" s="1"/>
  <c r="AC557" i="3"/>
  <c r="AC558" i="3"/>
  <c r="AC559" i="3"/>
  <c r="AC560" i="3"/>
  <c r="AC561" i="3"/>
  <c r="AC562" i="3"/>
  <c r="AC563" i="3"/>
  <c r="AC564" i="3"/>
  <c r="AC565" i="3"/>
  <c r="AC566" i="3"/>
  <c r="AC567" i="3"/>
  <c r="AC568" i="3"/>
  <c r="AC569" i="3"/>
  <c r="AC570" i="3"/>
  <c r="AC571" i="3"/>
  <c r="AC572" i="3"/>
  <c r="AC573" i="3"/>
  <c r="AC574" i="3"/>
  <c r="AC575" i="3"/>
  <c r="AC576" i="3"/>
  <c r="AC577" i="3"/>
  <c r="AC578" i="3"/>
  <c r="AC579" i="3"/>
  <c r="AC580" i="3"/>
  <c r="AC581" i="3"/>
  <c r="AC545" i="3" s="1"/>
  <c r="AA554" i="3"/>
  <c r="AA518" i="3" s="1"/>
  <c r="AA555" i="3"/>
  <c r="AA556" i="3"/>
  <c r="AA557" i="3"/>
  <c r="AA558" i="3"/>
  <c r="AA559" i="3"/>
  <c r="AA560" i="3"/>
  <c r="AA561" i="3"/>
  <c r="AA562" i="3"/>
  <c r="AA563" i="3"/>
  <c r="AA564" i="3"/>
  <c r="AA565" i="3"/>
  <c r="AA566" i="3"/>
  <c r="AA567" i="3"/>
  <c r="AA568" i="3"/>
  <c r="AA569" i="3"/>
  <c r="AA570" i="3"/>
  <c r="AA571" i="3"/>
  <c r="AA572" i="3"/>
  <c r="AA573" i="3"/>
  <c r="AA574" i="3"/>
  <c r="AA575" i="3"/>
  <c r="AA576" i="3"/>
  <c r="AA577" i="3"/>
  <c r="AA578" i="3"/>
  <c r="AA579" i="3"/>
  <c r="AA543" i="3" s="1"/>
  <c r="AA580" i="3"/>
  <c r="AA544" i="3" s="1"/>
  <c r="AA581" i="3"/>
  <c r="AA545" i="3" s="1"/>
  <c r="AK581" i="3"/>
  <c r="AL581" i="3"/>
  <c r="AK541" i="3"/>
  <c r="AL541" i="3"/>
  <c r="AK539" i="3"/>
  <c r="AL539" i="3"/>
  <c r="AK538" i="3"/>
  <c r="AL538" i="3"/>
  <c r="AK540" i="3"/>
  <c r="AL540" i="3"/>
  <c r="I356" i="3"/>
  <c r="J356" i="3"/>
  <c r="E357" i="3"/>
  <c r="P357" i="3"/>
  <c r="Q357" i="3"/>
  <c r="T357" i="3"/>
  <c r="R357" i="3"/>
  <c r="S357" i="3"/>
  <c r="Z359" i="3"/>
  <c r="G357" i="3"/>
  <c r="I357" i="3"/>
  <c r="J357" i="3"/>
  <c r="V357" i="3"/>
  <c r="N358" i="3"/>
  <c r="Z358" i="3"/>
  <c r="J358" i="3"/>
  <c r="K358" i="3"/>
  <c r="G358" i="3"/>
  <c r="F356" i="3"/>
  <c r="T356" i="3"/>
  <c r="U356" i="3"/>
  <c r="C356" i="3"/>
  <c r="R356" i="3"/>
  <c r="AL353" i="3"/>
  <c r="W356" i="3"/>
  <c r="M356" i="3"/>
  <c r="V356" i="3"/>
  <c r="X356" i="3"/>
  <c r="Y356" i="3"/>
  <c r="Z356" i="3"/>
  <c r="C359" i="3"/>
  <c r="D356" i="3"/>
  <c r="W359" i="3"/>
  <c r="E356" i="3"/>
  <c r="K357" i="3"/>
  <c r="M359" i="3"/>
  <c r="F357" i="3"/>
  <c r="L357" i="3"/>
  <c r="N359" i="3"/>
  <c r="J359" i="3"/>
  <c r="D359" i="3"/>
  <c r="N357" i="3"/>
  <c r="E359" i="3"/>
  <c r="G356" i="3"/>
  <c r="W357" i="3"/>
  <c r="G359" i="3"/>
  <c r="H356" i="3"/>
  <c r="I359" i="3"/>
  <c r="K359" i="3"/>
  <c r="N356" i="3"/>
  <c r="L359" i="3"/>
  <c r="Q356" i="3"/>
  <c r="X359" i="3"/>
  <c r="Z357" i="3"/>
  <c r="U357" i="3"/>
  <c r="X357" i="3"/>
  <c r="F359" i="3"/>
  <c r="O356" i="3"/>
  <c r="Y357" i="3"/>
  <c r="Q359" i="3"/>
  <c r="P356" i="3"/>
  <c r="Y359" i="3"/>
  <c r="M357" i="3"/>
  <c r="O357" i="3"/>
  <c r="R359" i="3"/>
  <c r="S356" i="3"/>
  <c r="H357" i="3"/>
  <c r="C357" i="3"/>
  <c r="O359" i="3"/>
  <c r="K356" i="3"/>
  <c r="AM362" i="3" a="1"/>
  <c r="AM362" i="3" s="1"/>
  <c r="W362" i="3" s="1"/>
  <c r="AM548" i="3" a="1"/>
  <c r="AM548" i="3" s="1"/>
  <c r="Q358" i="3"/>
  <c r="R358" i="3"/>
  <c r="E358" i="3"/>
  <c r="L358" i="3"/>
  <c r="S359" i="3"/>
  <c r="P358" i="3"/>
  <c r="O358" i="3"/>
  <c r="T358" i="3"/>
  <c r="P359" i="3"/>
  <c r="I358" i="3"/>
  <c r="U358" i="3"/>
  <c r="W358" i="3"/>
  <c r="M358" i="3"/>
  <c r="D358" i="3"/>
  <c r="T359" i="3"/>
  <c r="AM360" i="3" a="1"/>
  <c r="AM360" i="3" s="1"/>
  <c r="S360" i="3" s="1"/>
  <c r="AM546" i="3" a="1"/>
  <c r="AM546" i="3" s="1"/>
  <c r="H358" i="3"/>
  <c r="V358" i="3"/>
  <c r="H359" i="3"/>
  <c r="F358" i="3"/>
  <c r="U359" i="3"/>
  <c r="AM363" i="3" a="1"/>
  <c r="AM363" i="3" s="1"/>
  <c r="Z363" i="3" s="1"/>
  <c r="AM549" i="3" a="1"/>
  <c r="AM549" i="3" s="1"/>
  <c r="X358" i="3"/>
  <c r="Y358" i="3"/>
  <c r="C358" i="3"/>
  <c r="AM361" i="3" a="1"/>
  <c r="AM361" i="3" s="1"/>
  <c r="Z361" i="3" s="1"/>
  <c r="AM547" i="3" a="1"/>
  <c r="AM547" i="3" s="1"/>
  <c r="AK354" i="3"/>
  <c r="AL355" i="3"/>
  <c r="B356" i="3" a="1"/>
  <c r="B356" i="3" s="1"/>
  <c r="AK356" i="3" s="1"/>
  <c r="B542" i="3" a="1"/>
  <c r="B542" i="3" s="1"/>
  <c r="AA357" i="3"/>
  <c r="B357" i="3" a="1"/>
  <c r="B357" i="3" s="1"/>
  <c r="AK357" i="3" s="1"/>
  <c r="B543" i="3" a="1"/>
  <c r="B543" i="3" s="1"/>
  <c r="B358" i="3" a="1"/>
  <c r="B358" i="3" s="1"/>
  <c r="AL358" i="3" s="1"/>
  <c r="B544" i="3" a="1"/>
  <c r="B544" i="3" s="1"/>
  <c r="AL352" i="3"/>
  <c r="AB358" i="3"/>
  <c r="B359" i="3" a="1"/>
  <c r="B359" i="3" s="1"/>
  <c r="AK359" i="3" s="1"/>
  <c r="B545" i="3" a="1"/>
  <c r="B545" i="3" s="1"/>
  <c r="AA359" i="3"/>
  <c r="AB359" i="3"/>
  <c r="AA358" i="3"/>
  <c r="Q242" i="3"/>
  <c r="E242" i="3"/>
  <c r="AB242" i="3"/>
  <c r="Z242" i="3"/>
  <c r="O242" i="3"/>
  <c r="R242" i="3"/>
  <c r="J242" i="3"/>
  <c r="I242" i="3"/>
  <c r="H242" i="3"/>
  <c r="D242" i="3"/>
  <c r="C242" i="3"/>
  <c r="AA242" i="3"/>
  <c r="Y242" i="3"/>
  <c r="X242" i="3"/>
  <c r="W242" i="3"/>
  <c r="N242" i="3"/>
  <c r="M242" i="3"/>
  <c r="V242" i="3"/>
  <c r="U242" i="3"/>
  <c r="S242" i="3"/>
  <c r="P242" i="3"/>
  <c r="L242" i="3"/>
  <c r="K242" i="3"/>
  <c r="G242" i="3"/>
  <c r="F242" i="3"/>
  <c r="T242" i="3"/>
  <c r="P61" i="3"/>
  <c r="D61" i="3"/>
  <c r="U61" i="3"/>
  <c r="S61" i="3"/>
  <c r="H61" i="3"/>
  <c r="T61" i="3"/>
  <c r="L61" i="3"/>
  <c r="K61" i="3"/>
  <c r="J61" i="3"/>
  <c r="Q61" i="3"/>
  <c r="O61" i="3"/>
  <c r="N61" i="3"/>
  <c r="AB61" i="3"/>
  <c r="AC61" i="3"/>
  <c r="V61" i="3"/>
  <c r="R61" i="3"/>
  <c r="Y61" i="3"/>
  <c r="X61" i="3"/>
  <c r="AA61" i="3"/>
  <c r="Z61" i="3"/>
  <c r="W61" i="3"/>
  <c r="M61" i="3"/>
  <c r="I61" i="3"/>
  <c r="G61" i="3"/>
  <c r="F61" i="3"/>
  <c r="E61" i="3"/>
  <c r="C61" i="3"/>
  <c r="M59" i="3"/>
  <c r="N59" i="3"/>
  <c r="K59" i="3"/>
  <c r="Q59" i="3"/>
  <c r="E59" i="3"/>
  <c r="AA59" i="3"/>
  <c r="Z59" i="3"/>
  <c r="P59" i="3"/>
  <c r="O59" i="3"/>
  <c r="L59" i="3"/>
  <c r="W59" i="3"/>
  <c r="V59" i="3"/>
  <c r="U59" i="3"/>
  <c r="G59" i="3"/>
  <c r="F59" i="3"/>
  <c r="D59" i="3"/>
  <c r="Y59" i="3"/>
  <c r="I59" i="3"/>
  <c r="H59" i="3"/>
  <c r="S59" i="3"/>
  <c r="C59" i="3"/>
  <c r="X59" i="3"/>
  <c r="T59" i="3"/>
  <c r="R59" i="3"/>
  <c r="J59" i="3"/>
  <c r="O60" i="3"/>
  <c r="C60" i="3"/>
  <c r="R60" i="3"/>
  <c r="P60" i="3"/>
  <c r="E60" i="3"/>
  <c r="X60" i="3"/>
  <c r="L60" i="3"/>
  <c r="Z60" i="3"/>
  <c r="Y60" i="3"/>
  <c r="W60" i="3"/>
  <c r="AB60" i="3"/>
  <c r="AA60" i="3"/>
  <c r="G60" i="3"/>
  <c r="F60" i="3"/>
  <c r="D60" i="3"/>
  <c r="V60" i="3"/>
  <c r="U60" i="3"/>
  <c r="T60" i="3"/>
  <c r="S60" i="3"/>
  <c r="Q60" i="3"/>
  <c r="N60" i="3"/>
  <c r="M60" i="3"/>
  <c r="K60" i="3"/>
  <c r="J60" i="3"/>
  <c r="I60" i="3"/>
  <c r="H60" i="3"/>
  <c r="G445" i="3"/>
  <c r="W445" i="3"/>
  <c r="E445" i="3"/>
  <c r="D445" i="3"/>
  <c r="C445" i="3"/>
  <c r="V445" i="3"/>
  <c r="M445" i="3"/>
  <c r="L445" i="3"/>
  <c r="H445" i="3"/>
  <c r="F445" i="3"/>
  <c r="AC445" i="3"/>
  <c r="AB445" i="3"/>
  <c r="AA445" i="3"/>
  <c r="Z445" i="3"/>
  <c r="Y445" i="3"/>
  <c r="X445" i="3"/>
  <c r="U445" i="3"/>
  <c r="O445" i="3"/>
  <c r="N445" i="3"/>
  <c r="K445" i="3"/>
  <c r="T445" i="3"/>
  <c r="S445" i="3"/>
  <c r="R445" i="3"/>
  <c r="Q445" i="3"/>
  <c r="P445" i="3"/>
  <c r="J445" i="3"/>
  <c r="I445" i="3"/>
  <c r="S243" i="3"/>
  <c r="G243" i="3"/>
  <c r="T243" i="3"/>
  <c r="C243" i="3"/>
  <c r="Y243" i="3"/>
  <c r="U243" i="3"/>
  <c r="R243" i="3"/>
  <c r="Q243" i="3"/>
  <c r="H243" i="3"/>
  <c r="F243" i="3"/>
  <c r="E243" i="3"/>
  <c r="Z243" i="3"/>
  <c r="X243" i="3"/>
  <c r="W243" i="3"/>
  <c r="K243" i="3"/>
  <c r="J243" i="3"/>
  <c r="I243" i="3"/>
  <c r="AB243" i="3"/>
  <c r="AA243" i="3"/>
  <c r="V243" i="3"/>
  <c r="P243" i="3"/>
  <c r="O243" i="3"/>
  <c r="N243" i="3"/>
  <c r="M243" i="3"/>
  <c r="L243" i="3"/>
  <c r="D243" i="3"/>
  <c r="AC243" i="3"/>
  <c r="Z442" i="3"/>
  <c r="N442" i="3"/>
  <c r="T442" i="3"/>
  <c r="S442" i="3"/>
  <c r="R442" i="3"/>
  <c r="G442" i="3"/>
  <c r="M442" i="3"/>
  <c r="L442" i="3"/>
  <c r="C442" i="3"/>
  <c r="W442" i="3"/>
  <c r="V442" i="3"/>
  <c r="U442" i="3"/>
  <c r="I442" i="3"/>
  <c r="F442" i="3"/>
  <c r="E442" i="3"/>
  <c r="H442" i="3"/>
  <c r="Q442" i="3"/>
  <c r="O442" i="3"/>
  <c r="K442" i="3"/>
  <c r="Y442" i="3"/>
  <c r="X442" i="3"/>
  <c r="P442" i="3"/>
  <c r="J442" i="3"/>
  <c r="D442" i="3"/>
  <c r="J240" i="3"/>
  <c r="Z240" i="3"/>
  <c r="Q240" i="3"/>
  <c r="O240" i="3"/>
  <c r="D240" i="3"/>
  <c r="I240" i="3"/>
  <c r="W240" i="3"/>
  <c r="V240" i="3"/>
  <c r="U240" i="3"/>
  <c r="H240" i="3"/>
  <c r="G240" i="3"/>
  <c r="F240" i="3"/>
  <c r="E240" i="3"/>
  <c r="C240" i="3"/>
  <c r="X240" i="3"/>
  <c r="S240" i="3"/>
  <c r="R240" i="3"/>
  <c r="T240" i="3"/>
  <c r="Y240" i="3"/>
  <c r="P240" i="3"/>
  <c r="N240" i="3"/>
  <c r="M240" i="3"/>
  <c r="L240" i="3"/>
  <c r="K240" i="3"/>
  <c r="AC359" i="3"/>
  <c r="H36" i="3"/>
  <c r="I36" i="3" s="1"/>
  <c r="J36" i="3" s="1"/>
  <c r="J58" i="3"/>
  <c r="Z58" i="3"/>
  <c r="H58" i="3"/>
  <c r="F58" i="3"/>
  <c r="Y58" i="3"/>
  <c r="G58" i="3"/>
  <c r="R58" i="3"/>
  <c r="Q58" i="3"/>
  <c r="P58" i="3"/>
  <c r="C58" i="3"/>
  <c r="K58" i="3"/>
  <c r="I58" i="3"/>
  <c r="E58" i="3"/>
  <c r="D58" i="3"/>
  <c r="V58" i="3"/>
  <c r="X58" i="3"/>
  <c r="W58" i="3"/>
  <c r="U58" i="3"/>
  <c r="T58" i="3"/>
  <c r="O58" i="3"/>
  <c r="N58" i="3"/>
  <c r="M58" i="3"/>
  <c r="S58" i="3"/>
  <c r="L58" i="3"/>
  <c r="R443" i="3"/>
  <c r="Z443" i="3"/>
  <c r="Y443" i="3"/>
  <c r="X443" i="3"/>
  <c r="W443" i="3"/>
  <c r="M443" i="3"/>
  <c r="AA443" i="3"/>
  <c r="N443" i="3"/>
  <c r="L443" i="3"/>
  <c r="K443" i="3"/>
  <c r="J443" i="3"/>
  <c r="I443" i="3"/>
  <c r="V443" i="3"/>
  <c r="U443" i="3"/>
  <c r="T443" i="3"/>
  <c r="G443" i="3"/>
  <c r="F443" i="3"/>
  <c r="E443" i="3"/>
  <c r="S443" i="3"/>
  <c r="Q443" i="3"/>
  <c r="P443" i="3"/>
  <c r="D443" i="3"/>
  <c r="C443" i="3"/>
  <c r="O443" i="3"/>
  <c r="H443" i="3"/>
  <c r="N241" i="3"/>
  <c r="W241" i="3"/>
  <c r="U241" i="3"/>
  <c r="J241" i="3"/>
  <c r="S241" i="3"/>
  <c r="H241" i="3"/>
  <c r="V241" i="3"/>
  <c r="R241" i="3"/>
  <c r="T241" i="3"/>
  <c r="AA241" i="3"/>
  <c r="M241" i="3"/>
  <c r="L241" i="3"/>
  <c r="K241" i="3"/>
  <c r="D241" i="3"/>
  <c r="C241" i="3"/>
  <c r="P241" i="3"/>
  <c r="Y241" i="3"/>
  <c r="Z241" i="3"/>
  <c r="X241" i="3"/>
  <c r="Q241" i="3"/>
  <c r="O241" i="3"/>
  <c r="I241" i="3"/>
  <c r="G241" i="3"/>
  <c r="F241" i="3"/>
  <c r="E241" i="3"/>
  <c r="E444" i="3"/>
  <c r="U444" i="3"/>
  <c r="AB444" i="3"/>
  <c r="R444" i="3"/>
  <c r="C444" i="3"/>
  <c r="Y444" i="3"/>
  <c r="X444" i="3"/>
  <c r="AA444" i="3"/>
  <c r="N444" i="3"/>
  <c r="M444" i="3"/>
  <c r="L444" i="3"/>
  <c r="D444" i="3"/>
  <c r="Z444" i="3"/>
  <c r="V444" i="3"/>
  <c r="T444" i="3"/>
  <c r="W444" i="3"/>
  <c r="J444" i="3"/>
  <c r="I444" i="3"/>
  <c r="H444" i="3"/>
  <c r="S444" i="3"/>
  <c r="Q444" i="3"/>
  <c r="P444" i="3"/>
  <c r="O444" i="3"/>
  <c r="K444" i="3"/>
  <c r="G444" i="3"/>
  <c r="F444" i="3"/>
  <c r="AK440" i="3"/>
  <c r="AL440" i="3"/>
  <c r="AK439" i="3"/>
  <c r="AL439" i="3"/>
  <c r="AK438" i="3"/>
  <c r="AL438" i="3"/>
  <c r="AK441" i="3"/>
  <c r="AL441" i="3"/>
  <c r="AK237" i="3"/>
  <c r="AM63" i="3" a="1"/>
  <c r="AM63" i="3" s="1"/>
  <c r="AM245" i="3" a="1"/>
  <c r="AM245" i="3" s="1"/>
  <c r="AM447" i="3" a="1"/>
  <c r="AM447" i="3" s="1"/>
  <c r="AM65" i="3" a="1"/>
  <c r="AM65" i="3" s="1"/>
  <c r="AM247" i="3" a="1"/>
  <c r="AM247" i="3" s="1"/>
  <c r="AM449" i="3" a="1"/>
  <c r="AM449" i="3" s="1"/>
  <c r="AM62" i="3" a="1"/>
  <c r="AM62" i="3" s="1"/>
  <c r="AM244" i="3" a="1"/>
  <c r="AM244" i="3" s="1"/>
  <c r="AM446" i="3" a="1"/>
  <c r="AM446" i="3" s="1"/>
  <c r="AM64" i="3" a="1"/>
  <c r="AM64" i="3" s="1"/>
  <c r="AM246" i="3" a="1"/>
  <c r="AM246" i="3" s="1"/>
  <c r="AM448" i="3" a="1"/>
  <c r="AM448" i="3" s="1"/>
  <c r="AK54" i="3"/>
  <c r="AK55" i="3"/>
  <c r="AL56" i="3"/>
  <c r="AL236" i="3"/>
  <c r="AK238" i="3"/>
  <c r="B243" i="3" a="1"/>
  <c r="B243" i="3" s="1"/>
  <c r="B61" i="3" a="1"/>
  <c r="B61" i="3" s="1"/>
  <c r="B445" i="3" a="1"/>
  <c r="B445" i="3" s="1"/>
  <c r="AL57" i="3"/>
  <c r="AK57" i="3"/>
  <c r="B242" i="3" a="1"/>
  <c r="B242" i="3" s="1"/>
  <c r="AL242" i="3" s="1"/>
  <c r="B60" i="3" a="1"/>
  <c r="B60" i="3" s="1"/>
  <c r="AK60" i="3" s="1"/>
  <c r="B444" i="3" a="1"/>
  <c r="B444" i="3" s="1"/>
  <c r="AK239" i="3"/>
  <c r="AL239" i="3"/>
  <c r="B240" i="3" a="1"/>
  <c r="B240" i="3" s="1"/>
  <c r="AK240" i="3" s="1"/>
  <c r="B58" i="3" a="1"/>
  <c r="B58" i="3" s="1"/>
  <c r="AK58" i="3" s="1"/>
  <c r="B442" i="3" a="1"/>
  <c r="B442" i="3" s="1"/>
  <c r="B59" i="3" a="1"/>
  <c r="B59" i="3" s="1"/>
  <c r="AK59" i="3" s="1"/>
  <c r="B241" i="3" a="1"/>
  <c r="B241" i="3" s="1"/>
  <c r="AK241" i="3" s="1"/>
  <c r="B443" i="3" a="1"/>
  <c r="B443" i="3" s="1"/>
  <c r="AF5" i="3"/>
  <c r="AH5" i="3"/>
  <c r="AG5" i="3"/>
  <c r="AE5" i="3"/>
  <c r="E16" i="3"/>
  <c r="D306" i="3"/>
  <c r="D307" i="3"/>
  <c r="F286" i="3"/>
  <c r="F14" i="3"/>
  <c r="F25" i="3"/>
  <c r="AP25" i="3" s="1"/>
  <c r="AA5" i="12"/>
  <c r="B585" i="3" a="1"/>
  <c r="B585" i="3" s="1"/>
  <c r="AV518" i="3" l="1"/>
  <c r="AT616" i="3"/>
  <c r="AV616" i="3"/>
  <c r="AV619" i="3"/>
  <c r="AT619" i="3"/>
  <c r="AS616" i="3"/>
  <c r="AS617" i="3"/>
  <c r="AQ616" i="3"/>
  <c r="AP616" i="3"/>
  <c r="AU618" i="3"/>
  <c r="AS618" i="3"/>
  <c r="AP618" i="3"/>
  <c r="AQ617" i="3"/>
  <c r="AL619" i="3"/>
  <c r="AT618" i="3"/>
  <c r="AR618" i="3"/>
  <c r="AR617" i="3"/>
  <c r="AU616" i="3"/>
  <c r="AP619" i="3"/>
  <c r="AS619" i="3"/>
  <c r="AR616" i="3"/>
  <c r="AQ618" i="3"/>
  <c r="AQ619" i="3"/>
  <c r="AP617" i="3"/>
  <c r="AK619" i="3"/>
  <c r="AT617" i="3"/>
  <c r="AR619" i="3"/>
  <c r="AU619" i="3"/>
  <c r="AL616" i="3"/>
  <c r="AK616" i="3"/>
  <c r="AV618" i="3"/>
  <c r="AV617" i="3"/>
  <c r="AG619" i="3"/>
  <c r="AF618" i="3"/>
  <c r="AF619" i="3"/>
  <c r="AL618" i="3"/>
  <c r="AK618" i="3"/>
  <c r="AK617" i="3"/>
  <c r="AL617" i="3"/>
  <c r="AE617" i="3"/>
  <c r="AE618" i="3"/>
  <c r="AE619" i="3"/>
  <c r="AP144" i="3"/>
  <c r="AP177" i="3" s="1"/>
  <c r="AP156" i="3"/>
  <c r="AW708" i="3"/>
  <c r="AW710" i="3" s="1"/>
  <c r="AW688" i="3"/>
  <c r="AW667" i="3"/>
  <c r="AW4" i="3"/>
  <c r="AW252" i="3"/>
  <c r="AW753" i="3"/>
  <c r="AW738" i="3"/>
  <c r="AP168" i="3"/>
  <c r="AP133" i="3"/>
  <c r="AP107" i="3" s="1"/>
  <c r="AQ543" i="3"/>
  <c r="AU443" i="3"/>
  <c r="L35" i="3"/>
  <c r="M35" i="3" s="1"/>
  <c r="N35" i="3" s="1"/>
  <c r="O35" i="3" s="1"/>
  <c r="AU243" i="3"/>
  <c r="AS544" i="3"/>
  <c r="AU60" i="3"/>
  <c r="AP443" i="3"/>
  <c r="AS357" i="3"/>
  <c r="AR444" i="3"/>
  <c r="AP544" i="3"/>
  <c r="AR442" i="3"/>
  <c r="AP444" i="3"/>
  <c r="AS359" i="3"/>
  <c r="AP357" i="3"/>
  <c r="AQ35" i="3"/>
  <c r="AU241" i="3"/>
  <c r="AP34" i="3"/>
  <c r="AQ445" i="3"/>
  <c r="AP543" i="3"/>
  <c r="AT544" i="3"/>
  <c r="AT545" i="3"/>
  <c r="AR443" i="3"/>
  <c r="AQ542" i="3"/>
  <c r="AQ545" i="3"/>
  <c r="AU444" i="3"/>
  <c r="AU544" i="3"/>
  <c r="AP356" i="3"/>
  <c r="AR543" i="3"/>
  <c r="AT359" i="3"/>
  <c r="AR359" i="3"/>
  <c r="AQ544" i="3"/>
  <c r="AP542" i="3"/>
  <c r="AR545" i="3"/>
  <c r="AT445" i="3"/>
  <c r="AU545" i="3"/>
  <c r="AQ358" i="3"/>
  <c r="AR445" i="3"/>
  <c r="AU357" i="3"/>
  <c r="AS543" i="3"/>
  <c r="AS545" i="3"/>
  <c r="AS445" i="3"/>
  <c r="AR542" i="3"/>
  <c r="AS442" i="3"/>
  <c r="AS443" i="3"/>
  <c r="AT358" i="3"/>
  <c r="AT543" i="3"/>
  <c r="AQ444" i="3"/>
  <c r="AP240" i="3"/>
  <c r="AU442" i="3"/>
  <c r="AT443" i="3"/>
  <c r="AP442" i="3"/>
  <c r="AT542" i="3"/>
  <c r="AU542" i="3"/>
  <c r="AP545" i="3"/>
  <c r="AS444" i="3"/>
  <c r="AP445" i="3"/>
  <c r="AQ443" i="3"/>
  <c r="AQ442" i="3"/>
  <c r="AT444" i="3"/>
  <c r="AS542" i="3"/>
  <c r="AT442" i="3"/>
  <c r="AU445" i="3"/>
  <c r="AR544" i="3"/>
  <c r="AU543" i="3"/>
  <c r="AP358" i="3"/>
  <c r="AR356" i="3"/>
  <c r="AQ357" i="3"/>
  <c r="AR357" i="3"/>
  <c r="AQ240" i="3"/>
  <c r="AR242" i="3"/>
  <c r="AU356" i="3"/>
  <c r="AQ359" i="3"/>
  <c r="AT356" i="3"/>
  <c r="AR358" i="3"/>
  <c r="AQ356" i="3"/>
  <c r="AR243" i="3"/>
  <c r="AT357" i="3"/>
  <c r="AU359" i="3"/>
  <c r="AS241" i="3"/>
  <c r="AP359" i="3"/>
  <c r="AS356" i="3"/>
  <c r="AU358" i="3"/>
  <c r="AS358" i="3"/>
  <c r="AQ241" i="3"/>
  <c r="AR58" i="3"/>
  <c r="AQ243" i="3"/>
  <c r="AR241" i="3"/>
  <c r="AU61" i="3"/>
  <c r="AS240" i="3"/>
  <c r="AR60" i="3"/>
  <c r="AP243" i="3"/>
  <c r="AT243" i="3"/>
  <c r="AU242" i="3"/>
  <c r="AS242" i="3"/>
  <c r="AT240" i="3"/>
  <c r="AQ242" i="3"/>
  <c r="AQ61" i="3"/>
  <c r="AP241" i="3"/>
  <c r="AU240" i="3"/>
  <c r="AT242" i="3"/>
  <c r="AS243" i="3"/>
  <c r="AT241" i="3"/>
  <c r="AP242" i="3"/>
  <c r="AR240" i="3"/>
  <c r="AT58" i="3"/>
  <c r="AQ58" i="3"/>
  <c r="AP59" i="3"/>
  <c r="AT60" i="3"/>
  <c r="AS60" i="3"/>
  <c r="AP58" i="3"/>
  <c r="AQ59" i="3"/>
  <c r="AQ36" i="3"/>
  <c r="AS61" i="3"/>
  <c r="AU59" i="3"/>
  <c r="AT59" i="3"/>
  <c r="AQ60" i="3"/>
  <c r="AR61" i="3"/>
  <c r="AR59" i="3"/>
  <c r="H34" i="3"/>
  <c r="I34" i="3" s="1"/>
  <c r="J34" i="3" s="1"/>
  <c r="K34" i="3" s="1"/>
  <c r="AP61" i="3"/>
  <c r="AS59" i="3"/>
  <c r="AS58" i="3"/>
  <c r="AT61" i="3"/>
  <c r="AU58" i="3"/>
  <c r="AJ37" i="3" a="1"/>
  <c r="AJ37" i="3" s="1"/>
  <c r="F37" i="3" s="1"/>
  <c r="AP37" i="3" s="1"/>
  <c r="AP14" i="3"/>
  <c r="AP15" i="3" s="1"/>
  <c r="AP60" i="3"/>
  <c r="E284" i="3"/>
  <c r="E295" i="3" s="1"/>
  <c r="E868" i="3"/>
  <c r="E8" i="7" s="1"/>
  <c r="AD584" i="3"/>
  <c r="AD548" i="3" s="1"/>
  <c r="S584" i="3"/>
  <c r="S548" i="3" s="1"/>
  <c r="Q582" i="3"/>
  <c r="Q546" i="3" s="1"/>
  <c r="O582" i="3"/>
  <c r="O546" i="3" s="1"/>
  <c r="P582" i="3"/>
  <c r="P546" i="3" s="1"/>
  <c r="E585" i="3"/>
  <c r="E549" i="3" s="1"/>
  <c r="C585" i="3"/>
  <c r="C549" i="3" s="1"/>
  <c r="F585" i="3"/>
  <c r="F549" i="3" s="1"/>
  <c r="M582" i="3"/>
  <c r="M546" i="3" s="1"/>
  <c r="N582" i="3"/>
  <c r="N546" i="3" s="1"/>
  <c r="AL578" i="3"/>
  <c r="AA585" i="3"/>
  <c r="AA549" i="3" s="1"/>
  <c r="AA584" i="3"/>
  <c r="AA548" i="3" s="1"/>
  <c r="AB584" i="3"/>
  <c r="AB548" i="3" s="1"/>
  <c r="AC585" i="3"/>
  <c r="AC549" i="3" s="1"/>
  <c r="AD585" i="3"/>
  <c r="AD549" i="3" s="1"/>
  <c r="X585" i="3"/>
  <c r="X549" i="3" s="1"/>
  <c r="U585" i="3"/>
  <c r="U549" i="3" s="1"/>
  <c r="H585" i="3"/>
  <c r="H549" i="3" s="1"/>
  <c r="J585" i="3"/>
  <c r="J549" i="3" s="1"/>
  <c r="O585" i="3"/>
  <c r="O549" i="3" s="1"/>
  <c r="I585" i="3"/>
  <c r="I549" i="3" s="1"/>
  <c r="P585" i="3"/>
  <c r="P549" i="3" s="1"/>
  <c r="G585" i="3"/>
  <c r="G549" i="3" s="1"/>
  <c r="M585" i="3"/>
  <c r="M549" i="3" s="1"/>
  <c r="L585" i="3"/>
  <c r="L549" i="3" s="1"/>
  <c r="M584" i="3"/>
  <c r="M548" i="3" s="1"/>
  <c r="I584" i="3"/>
  <c r="I548" i="3" s="1"/>
  <c r="C584" i="3"/>
  <c r="C548" i="3" s="1"/>
  <c r="U584" i="3"/>
  <c r="U548" i="3" s="1"/>
  <c r="U582" i="3"/>
  <c r="U546" i="3" s="1"/>
  <c r="G584" i="3"/>
  <c r="G548" i="3" s="1"/>
  <c r="AK579" i="3"/>
  <c r="R582" i="3"/>
  <c r="R546" i="3" s="1"/>
  <c r="K582" i="3"/>
  <c r="K546" i="3" s="1"/>
  <c r="J582" i="3"/>
  <c r="J546" i="3" s="1"/>
  <c r="AA583" i="3"/>
  <c r="AA547" i="3" s="1"/>
  <c r="V584" i="3"/>
  <c r="V548" i="3" s="1"/>
  <c r="C582" i="3"/>
  <c r="C546" i="3" s="1"/>
  <c r="AA582" i="3"/>
  <c r="AA546" i="3" s="1"/>
  <c r="R584" i="3"/>
  <c r="R548" i="3" s="1"/>
  <c r="D582" i="3"/>
  <c r="D546" i="3" s="1"/>
  <c r="Q584" i="3"/>
  <c r="Q548" i="3" s="1"/>
  <c r="F582" i="3"/>
  <c r="F546" i="3" s="1"/>
  <c r="AC584" i="3"/>
  <c r="AC548" i="3" s="1"/>
  <c r="P584" i="3"/>
  <c r="P548" i="3" s="1"/>
  <c r="E582" i="3"/>
  <c r="E546" i="3" s="1"/>
  <c r="AC582" i="3"/>
  <c r="AC546" i="3" s="1"/>
  <c r="O584" i="3"/>
  <c r="O548" i="3" s="1"/>
  <c r="W584" i="3"/>
  <c r="W548" i="3" s="1"/>
  <c r="AB585" i="3"/>
  <c r="AB549" i="3" s="1"/>
  <c r="H584" i="3"/>
  <c r="H548" i="3" s="1"/>
  <c r="X584" i="3"/>
  <c r="X548" i="3" s="1"/>
  <c r="F584" i="3"/>
  <c r="F548" i="3" s="1"/>
  <c r="V583" i="3"/>
  <c r="V547" i="3" s="1"/>
  <c r="H583" i="3"/>
  <c r="H547" i="3" s="1"/>
  <c r="Y582" i="3"/>
  <c r="Y546" i="3" s="1"/>
  <c r="T582" i="3"/>
  <c r="T546" i="3" s="1"/>
  <c r="K585" i="3"/>
  <c r="K549" i="3" s="1"/>
  <c r="S582" i="3"/>
  <c r="S546" i="3" s="1"/>
  <c r="AD582" i="3"/>
  <c r="AD546" i="3" s="1"/>
  <c r="Z582" i="3"/>
  <c r="Z546" i="3" s="1"/>
  <c r="D584" i="3"/>
  <c r="D548" i="3" s="1"/>
  <c r="Y584" i="3"/>
  <c r="Y548" i="3" s="1"/>
  <c r="E584" i="3"/>
  <c r="E548" i="3" s="1"/>
  <c r="N585" i="3"/>
  <c r="N549" i="3" s="1"/>
  <c r="V582" i="3"/>
  <c r="V546" i="3" s="1"/>
  <c r="T583" i="3"/>
  <c r="T547" i="3" s="1"/>
  <c r="U583" i="3"/>
  <c r="U547" i="3" s="1"/>
  <c r="AC583" i="3"/>
  <c r="AC547" i="3" s="1"/>
  <c r="S583" i="3"/>
  <c r="S547" i="3" s="1"/>
  <c r="R583" i="3"/>
  <c r="R547" i="3" s="1"/>
  <c r="Q583" i="3"/>
  <c r="Q547" i="3" s="1"/>
  <c r="L582" i="3"/>
  <c r="L546" i="3" s="1"/>
  <c r="O583" i="3"/>
  <c r="O547" i="3" s="1"/>
  <c r="G582" i="3"/>
  <c r="G546" i="3" s="1"/>
  <c r="AB583" i="3"/>
  <c r="AB547" i="3" s="1"/>
  <c r="D585" i="3"/>
  <c r="D549" i="3" s="1"/>
  <c r="P583" i="3"/>
  <c r="P547" i="3" s="1"/>
  <c r="I582" i="3"/>
  <c r="I546" i="3" s="1"/>
  <c r="AB582" i="3"/>
  <c r="AB546" i="3" s="1"/>
  <c r="T584" i="3"/>
  <c r="T548" i="3" s="1"/>
  <c r="M583" i="3"/>
  <c r="M547" i="3" s="1"/>
  <c r="H582" i="3"/>
  <c r="H546" i="3" s="1"/>
  <c r="V585" i="3"/>
  <c r="V549" i="3" s="1"/>
  <c r="K584" i="3"/>
  <c r="K548" i="3" s="1"/>
  <c r="E583" i="3"/>
  <c r="E547" i="3" s="1"/>
  <c r="Y585" i="3"/>
  <c r="Y549" i="3" s="1"/>
  <c r="AD583" i="3"/>
  <c r="AD547" i="3" s="1"/>
  <c r="G583" i="3"/>
  <c r="G547" i="3" s="1"/>
  <c r="I583" i="3"/>
  <c r="I547" i="3" s="1"/>
  <c r="K583" i="3"/>
  <c r="K547" i="3" s="1"/>
  <c r="T585" i="3"/>
  <c r="T549" i="3" s="1"/>
  <c r="D583" i="3"/>
  <c r="D547" i="3" s="1"/>
  <c r="S585" i="3"/>
  <c r="S549" i="3" s="1"/>
  <c r="F583" i="3"/>
  <c r="F547" i="3" s="1"/>
  <c r="R585" i="3"/>
  <c r="R549" i="3" s="1"/>
  <c r="N584" i="3"/>
  <c r="N548" i="3" s="1"/>
  <c r="X582" i="3"/>
  <c r="X546" i="3" s="1"/>
  <c r="X583" i="3"/>
  <c r="X547" i="3" s="1"/>
  <c r="L583" i="3"/>
  <c r="L547" i="3" s="1"/>
  <c r="J583" i="3"/>
  <c r="J547" i="3" s="1"/>
  <c r="Z583" i="3"/>
  <c r="Z547" i="3" s="1"/>
  <c r="N583" i="3"/>
  <c r="N547" i="3" s="1"/>
  <c r="C583" i="3"/>
  <c r="C547" i="3" s="1"/>
  <c r="W585" i="3"/>
  <c r="W549" i="3" s="1"/>
  <c r="L584" i="3"/>
  <c r="L548" i="3" s="1"/>
  <c r="Y583" i="3"/>
  <c r="Y547" i="3" s="1"/>
  <c r="Q585" i="3"/>
  <c r="Q549" i="3" s="1"/>
  <c r="J584" i="3"/>
  <c r="J548" i="3" s="1"/>
  <c r="B582" i="3" a="1"/>
  <c r="B582" i="3" s="1"/>
  <c r="AL582" i="3" s="1"/>
  <c r="B583" i="3" a="1"/>
  <c r="B583" i="3" s="1"/>
  <c r="AK583" i="3" s="1"/>
  <c r="B584" i="3" a="1"/>
  <c r="B584" i="3" s="1"/>
  <c r="AK584" i="3" s="1"/>
  <c r="AK580" i="3"/>
  <c r="AE554" i="3"/>
  <c r="AE518" i="3" s="1"/>
  <c r="AE555" i="3"/>
  <c r="AE519" i="3" s="1"/>
  <c r="AE556" i="3"/>
  <c r="AE520" i="3" s="1"/>
  <c r="AE557" i="3"/>
  <c r="AE521" i="3" s="1"/>
  <c r="AE558" i="3"/>
  <c r="AE522" i="3" s="1"/>
  <c r="AE559" i="3"/>
  <c r="AE560" i="3"/>
  <c r="AE561" i="3"/>
  <c r="AE562" i="3"/>
  <c r="AE563" i="3"/>
  <c r="AE564" i="3"/>
  <c r="AE565" i="3"/>
  <c r="AE566" i="3"/>
  <c r="AE567" i="3"/>
  <c r="AE568" i="3"/>
  <c r="AE569" i="3"/>
  <c r="AE570" i="3"/>
  <c r="AE571" i="3"/>
  <c r="AE572" i="3"/>
  <c r="AE573" i="3"/>
  <c r="AE574" i="3"/>
  <c r="AE575" i="3"/>
  <c r="AE576" i="3"/>
  <c r="AE577" i="3"/>
  <c r="AE578" i="3"/>
  <c r="AE579" i="3"/>
  <c r="AE580" i="3"/>
  <c r="AE581" i="3"/>
  <c r="AE582" i="3"/>
  <c r="AE583" i="3"/>
  <c r="AE547" i="3" s="1"/>
  <c r="AE584" i="3"/>
  <c r="AE548" i="3" s="1"/>
  <c r="AE585" i="3"/>
  <c r="AE549" i="3" s="1"/>
  <c r="AG554" i="3"/>
  <c r="AG518" i="3" s="1"/>
  <c r="AG555" i="3"/>
  <c r="AG519" i="3" s="1"/>
  <c r="AG556" i="3"/>
  <c r="AG520" i="3" s="1"/>
  <c r="AG557" i="3"/>
  <c r="AG521" i="3" s="1"/>
  <c r="AG558" i="3"/>
  <c r="AG522" i="3" s="1"/>
  <c r="AG559" i="3"/>
  <c r="AG523" i="3" s="1"/>
  <c r="AG560" i="3"/>
  <c r="AG524" i="3" s="1"/>
  <c r="AG561" i="3"/>
  <c r="AG562" i="3"/>
  <c r="AG563" i="3"/>
  <c r="AG564" i="3"/>
  <c r="AG565" i="3"/>
  <c r="AG566" i="3"/>
  <c r="AG567" i="3"/>
  <c r="AG568" i="3"/>
  <c r="AG569" i="3"/>
  <c r="AG570" i="3"/>
  <c r="AG571" i="3"/>
  <c r="AG572" i="3"/>
  <c r="AG573" i="3"/>
  <c r="AG574" i="3"/>
  <c r="AG575" i="3"/>
  <c r="AG576" i="3"/>
  <c r="AG577" i="3"/>
  <c r="AG578" i="3"/>
  <c r="AG579" i="3"/>
  <c r="AG580" i="3"/>
  <c r="AG581" i="3"/>
  <c r="AG582" i="3"/>
  <c r="AG583" i="3"/>
  <c r="AG584" i="3"/>
  <c r="AG585" i="3"/>
  <c r="AG549" i="3" s="1"/>
  <c r="AH554" i="3"/>
  <c r="AH518" i="3" s="1"/>
  <c r="AH555" i="3"/>
  <c r="AH519" i="3" s="1"/>
  <c r="AH556" i="3"/>
  <c r="AH520" i="3" s="1"/>
  <c r="AH557" i="3"/>
  <c r="AH521" i="3" s="1"/>
  <c r="AH558" i="3"/>
  <c r="AH522" i="3" s="1"/>
  <c r="AH559" i="3"/>
  <c r="AH523" i="3" s="1"/>
  <c r="AH560" i="3"/>
  <c r="AH524" i="3" s="1"/>
  <c r="AH561" i="3"/>
  <c r="AH525" i="3" s="1"/>
  <c r="AH562" i="3"/>
  <c r="AH563" i="3"/>
  <c r="AH564" i="3"/>
  <c r="AH565" i="3"/>
  <c r="AH566" i="3"/>
  <c r="AH567" i="3"/>
  <c r="AH568" i="3"/>
  <c r="AH569" i="3"/>
  <c r="AH570" i="3"/>
  <c r="AH571" i="3"/>
  <c r="AH572" i="3"/>
  <c r="AH573" i="3"/>
  <c r="AH574" i="3"/>
  <c r="AH575" i="3"/>
  <c r="AH576" i="3"/>
  <c r="AH577" i="3"/>
  <c r="AH578" i="3"/>
  <c r="AH579" i="3"/>
  <c r="AH580" i="3"/>
  <c r="AH581" i="3"/>
  <c r="AH582" i="3"/>
  <c r="AH583" i="3"/>
  <c r="AH584" i="3"/>
  <c r="AH585" i="3"/>
  <c r="AF554" i="3"/>
  <c r="AF518" i="3" s="1"/>
  <c r="AF555" i="3"/>
  <c r="AF519" i="3" s="1"/>
  <c r="AF556" i="3"/>
  <c r="AF520" i="3" s="1"/>
  <c r="AF557" i="3"/>
  <c r="AF521" i="3" s="1"/>
  <c r="AF558" i="3"/>
  <c r="AF522" i="3" s="1"/>
  <c r="AF559" i="3"/>
  <c r="AF523" i="3" s="1"/>
  <c r="AF560" i="3"/>
  <c r="AF561" i="3"/>
  <c r="AF562" i="3"/>
  <c r="AF563" i="3"/>
  <c r="AF564" i="3"/>
  <c r="AF565" i="3"/>
  <c r="AF566" i="3"/>
  <c r="AF567" i="3"/>
  <c r="AF568" i="3"/>
  <c r="AF569" i="3"/>
  <c r="AF570" i="3"/>
  <c r="AF571" i="3"/>
  <c r="AF572" i="3"/>
  <c r="AF573" i="3"/>
  <c r="AF574" i="3"/>
  <c r="AF575" i="3"/>
  <c r="AF576" i="3"/>
  <c r="AF577" i="3"/>
  <c r="AF578" i="3"/>
  <c r="AF579" i="3"/>
  <c r="AF580" i="3"/>
  <c r="AF581" i="3"/>
  <c r="AF582" i="3"/>
  <c r="AF583" i="3"/>
  <c r="AF584" i="3"/>
  <c r="AF548" i="3" s="1"/>
  <c r="AF585" i="3"/>
  <c r="AF549" i="3" s="1"/>
  <c r="AL585" i="3"/>
  <c r="AK585" i="3"/>
  <c r="S362" i="3"/>
  <c r="AK543" i="3"/>
  <c r="AL543" i="3"/>
  <c r="AK542" i="3"/>
  <c r="AL542" i="3"/>
  <c r="P362" i="3"/>
  <c r="D362" i="3"/>
  <c r="AK544" i="3"/>
  <c r="AL544" i="3"/>
  <c r="X362" i="3"/>
  <c r="AK545" i="3"/>
  <c r="AL545" i="3"/>
  <c r="M363" i="3"/>
  <c r="Y363" i="3"/>
  <c r="F361" i="3"/>
  <c r="Q361" i="3"/>
  <c r="AD361" i="3"/>
  <c r="M362" i="3"/>
  <c r="T362" i="3"/>
  <c r="Z362" i="3"/>
  <c r="AB362" i="3"/>
  <c r="C362" i="3"/>
  <c r="G362" i="3"/>
  <c r="N362" i="3"/>
  <c r="AA361" i="3"/>
  <c r="D361" i="3"/>
  <c r="E361" i="3"/>
  <c r="U361" i="3"/>
  <c r="O362" i="3"/>
  <c r="S361" i="3"/>
  <c r="AA362" i="3"/>
  <c r="T361" i="3"/>
  <c r="Y361" i="3"/>
  <c r="M361" i="3"/>
  <c r="O361" i="3"/>
  <c r="J362" i="3"/>
  <c r="K361" i="3"/>
  <c r="I362" i="3"/>
  <c r="K362" i="3"/>
  <c r="N361" i="3"/>
  <c r="R361" i="3"/>
  <c r="Q362" i="3"/>
  <c r="AC361" i="3"/>
  <c r="Y362" i="3"/>
  <c r="AK358" i="3"/>
  <c r="T360" i="3"/>
  <c r="S363" i="3"/>
  <c r="U360" i="3"/>
  <c r="H363" i="3"/>
  <c r="P360" i="3"/>
  <c r="G363" i="3"/>
  <c r="V360" i="3"/>
  <c r="Q363" i="3"/>
  <c r="H362" i="3"/>
  <c r="V361" i="3"/>
  <c r="X361" i="3"/>
  <c r="R362" i="3"/>
  <c r="P361" i="3"/>
  <c r="AC362" i="3"/>
  <c r="AD362" i="3"/>
  <c r="E362" i="3"/>
  <c r="G361" i="3"/>
  <c r="F362" i="3"/>
  <c r="I361" i="3"/>
  <c r="U362" i="3"/>
  <c r="C361" i="3"/>
  <c r="J361" i="3"/>
  <c r="V362" i="3"/>
  <c r="W361" i="3"/>
  <c r="AB361" i="3"/>
  <c r="H361" i="3"/>
  <c r="L361" i="3"/>
  <c r="W360" i="3"/>
  <c r="L362" i="3"/>
  <c r="I360" i="3"/>
  <c r="AB360" i="3"/>
  <c r="K360" i="3"/>
  <c r="T363" i="3"/>
  <c r="C363" i="3"/>
  <c r="F363" i="3"/>
  <c r="N360" i="3"/>
  <c r="M360" i="3"/>
  <c r="AD360" i="3"/>
  <c r="I363" i="3"/>
  <c r="J363" i="3"/>
  <c r="O360" i="3"/>
  <c r="K363" i="3"/>
  <c r="E360" i="3"/>
  <c r="U363" i="3"/>
  <c r="F360" i="3"/>
  <c r="V363" i="3"/>
  <c r="G360" i="3"/>
  <c r="R363" i="3"/>
  <c r="AC360" i="3"/>
  <c r="AC363" i="3"/>
  <c r="Q360" i="3"/>
  <c r="R360" i="3"/>
  <c r="AL357" i="3"/>
  <c r="W363" i="3"/>
  <c r="H360" i="3"/>
  <c r="AB363" i="3"/>
  <c r="L360" i="3"/>
  <c r="AA363" i="3"/>
  <c r="N363" i="3"/>
  <c r="AA360" i="3"/>
  <c r="P363" i="3"/>
  <c r="D360" i="3"/>
  <c r="X360" i="3"/>
  <c r="X363" i="3"/>
  <c r="J360" i="3"/>
  <c r="Y360" i="3"/>
  <c r="Z360" i="3"/>
  <c r="O363" i="3"/>
  <c r="C360" i="3"/>
  <c r="AD363" i="3"/>
  <c r="D363" i="3"/>
  <c r="E363" i="3"/>
  <c r="L363" i="3"/>
  <c r="AL356" i="3"/>
  <c r="B360" i="3" a="1"/>
  <c r="B360" i="3" s="1"/>
  <c r="AK360" i="3" s="1"/>
  <c r="B546" i="3" a="1"/>
  <c r="B546" i="3" s="1"/>
  <c r="B361" i="3" a="1"/>
  <c r="B361" i="3" s="1"/>
  <c r="AK361" i="3" s="1"/>
  <c r="B547" i="3" a="1"/>
  <c r="B547" i="3" s="1"/>
  <c r="AL359" i="3"/>
  <c r="B363" i="3" a="1"/>
  <c r="B363" i="3" s="1"/>
  <c r="AK363" i="3" s="1"/>
  <c r="B549" i="3" a="1"/>
  <c r="B549" i="3" s="1"/>
  <c r="AE363" i="3"/>
  <c r="B362" i="3" a="1"/>
  <c r="B362" i="3" s="1"/>
  <c r="AK362" i="3" s="1"/>
  <c r="B548" i="3" a="1"/>
  <c r="B548" i="3" s="1"/>
  <c r="AE361" i="3"/>
  <c r="AE362" i="3"/>
  <c r="AG449" i="3"/>
  <c r="E449" i="3"/>
  <c r="U449" i="3"/>
  <c r="T449" i="3"/>
  <c r="L449" i="3"/>
  <c r="K449" i="3"/>
  <c r="J449" i="3"/>
  <c r="I449" i="3"/>
  <c r="AD449" i="3"/>
  <c r="F449" i="3"/>
  <c r="D449" i="3"/>
  <c r="AF449" i="3"/>
  <c r="AE449" i="3"/>
  <c r="S449" i="3"/>
  <c r="R449" i="3"/>
  <c r="Q449" i="3"/>
  <c r="Y449" i="3"/>
  <c r="X449" i="3"/>
  <c r="W449" i="3"/>
  <c r="V449" i="3"/>
  <c r="G449" i="3"/>
  <c r="C449" i="3"/>
  <c r="AC449" i="3"/>
  <c r="N449" i="3"/>
  <c r="M449" i="3"/>
  <c r="H449" i="3"/>
  <c r="Z449" i="3"/>
  <c r="AB449" i="3"/>
  <c r="AA449" i="3"/>
  <c r="P449" i="3"/>
  <c r="O449" i="3"/>
  <c r="J65" i="3"/>
  <c r="Z65" i="3"/>
  <c r="W65" i="3"/>
  <c r="U65" i="3"/>
  <c r="K65" i="3"/>
  <c r="N65" i="3"/>
  <c r="C65" i="3"/>
  <c r="D65" i="3"/>
  <c r="AA65" i="3"/>
  <c r="Y65" i="3"/>
  <c r="X65" i="3"/>
  <c r="AG65" i="3"/>
  <c r="T65" i="3"/>
  <c r="S65" i="3"/>
  <c r="R65" i="3"/>
  <c r="AF65" i="3"/>
  <c r="AE65" i="3"/>
  <c r="AD65" i="3"/>
  <c r="O65" i="3"/>
  <c r="M65" i="3"/>
  <c r="AC65" i="3"/>
  <c r="AB65" i="3"/>
  <c r="V65" i="3"/>
  <c r="Q65" i="3"/>
  <c r="P65" i="3"/>
  <c r="L65" i="3"/>
  <c r="I65" i="3"/>
  <c r="H65" i="3"/>
  <c r="G65" i="3"/>
  <c r="F65" i="3"/>
  <c r="E65" i="3"/>
  <c r="T245" i="3"/>
  <c r="H245" i="3"/>
  <c r="G245" i="3"/>
  <c r="E245" i="3"/>
  <c r="Y245" i="3"/>
  <c r="O245" i="3"/>
  <c r="C245" i="3"/>
  <c r="X245" i="3"/>
  <c r="W245" i="3"/>
  <c r="V245" i="3"/>
  <c r="P245" i="3"/>
  <c r="N245" i="3"/>
  <c r="M245" i="3"/>
  <c r="L245" i="3"/>
  <c r="K245" i="3"/>
  <c r="I245" i="3"/>
  <c r="F245" i="3"/>
  <c r="J245" i="3"/>
  <c r="AE245" i="3"/>
  <c r="AD245" i="3"/>
  <c r="AC245" i="3"/>
  <c r="AB245" i="3"/>
  <c r="AA245" i="3"/>
  <c r="AV245" i="3" s="1"/>
  <c r="Z245" i="3"/>
  <c r="U245" i="3"/>
  <c r="S245" i="3"/>
  <c r="R245" i="3"/>
  <c r="Q245" i="3"/>
  <c r="D245" i="3"/>
  <c r="O63" i="3"/>
  <c r="AE63" i="3"/>
  <c r="C63" i="3"/>
  <c r="X63" i="3"/>
  <c r="V63" i="3"/>
  <c r="K63" i="3"/>
  <c r="G63" i="3"/>
  <c r="AD63" i="3"/>
  <c r="AB63" i="3"/>
  <c r="AA63" i="3"/>
  <c r="Z63" i="3"/>
  <c r="N63" i="3"/>
  <c r="M63" i="3"/>
  <c r="L63" i="3"/>
  <c r="E63" i="3"/>
  <c r="D63" i="3"/>
  <c r="S63" i="3"/>
  <c r="R63" i="3"/>
  <c r="Q63" i="3"/>
  <c r="P63" i="3"/>
  <c r="J63" i="3"/>
  <c r="I63" i="3"/>
  <c r="H63" i="3"/>
  <c r="F63" i="3"/>
  <c r="AC63" i="3"/>
  <c r="Y63" i="3"/>
  <c r="W63" i="3"/>
  <c r="U63" i="3"/>
  <c r="T63" i="3"/>
  <c r="K36" i="3"/>
  <c r="T244" i="3"/>
  <c r="H244" i="3"/>
  <c r="E244" i="3"/>
  <c r="C244" i="3"/>
  <c r="W244" i="3"/>
  <c r="J244" i="3"/>
  <c r="AC244" i="3"/>
  <c r="AB244" i="3"/>
  <c r="AA244" i="3"/>
  <c r="P244" i="3"/>
  <c r="O244" i="3"/>
  <c r="N244" i="3"/>
  <c r="AD244" i="3"/>
  <c r="Z244" i="3"/>
  <c r="Y244" i="3"/>
  <c r="R244" i="3"/>
  <c r="Q244" i="3"/>
  <c r="L244" i="3"/>
  <c r="X244" i="3"/>
  <c r="V244" i="3"/>
  <c r="U244" i="3"/>
  <c r="S244" i="3"/>
  <c r="M244" i="3"/>
  <c r="K244" i="3"/>
  <c r="I244" i="3"/>
  <c r="G244" i="3"/>
  <c r="F244" i="3"/>
  <c r="D244" i="3"/>
  <c r="P62" i="3"/>
  <c r="D62" i="3"/>
  <c r="W62" i="3"/>
  <c r="U62" i="3"/>
  <c r="J62" i="3"/>
  <c r="Z62" i="3"/>
  <c r="T62" i="3"/>
  <c r="S62" i="3"/>
  <c r="R62" i="3"/>
  <c r="G62" i="3"/>
  <c r="F62" i="3"/>
  <c r="E62" i="3"/>
  <c r="V62" i="3"/>
  <c r="Q62" i="3"/>
  <c r="O62" i="3"/>
  <c r="H62" i="3"/>
  <c r="C62" i="3"/>
  <c r="AD62" i="3"/>
  <c r="AC62" i="3"/>
  <c r="AB62" i="3"/>
  <c r="AA62" i="3"/>
  <c r="AV62" i="3" s="1"/>
  <c r="X62" i="3"/>
  <c r="L62" i="3"/>
  <c r="K62" i="3"/>
  <c r="I62" i="3"/>
  <c r="Y62" i="3"/>
  <c r="N62" i="3"/>
  <c r="M62" i="3"/>
  <c r="AF363" i="3"/>
  <c r="G448" i="3"/>
  <c r="W448" i="3"/>
  <c r="L448" i="3"/>
  <c r="K448" i="3"/>
  <c r="J448" i="3"/>
  <c r="I448" i="3"/>
  <c r="AC448" i="3"/>
  <c r="Y448" i="3"/>
  <c r="X448" i="3"/>
  <c r="E448" i="3"/>
  <c r="D448" i="3"/>
  <c r="C448" i="3"/>
  <c r="AE448" i="3"/>
  <c r="AD448" i="3"/>
  <c r="AB448" i="3"/>
  <c r="AF448" i="3"/>
  <c r="O448" i="3"/>
  <c r="N448" i="3"/>
  <c r="M448" i="3"/>
  <c r="H448" i="3"/>
  <c r="F448" i="3"/>
  <c r="Z448" i="3"/>
  <c r="U448" i="3"/>
  <c r="V448" i="3"/>
  <c r="AA448" i="3"/>
  <c r="T448" i="3"/>
  <c r="S448" i="3"/>
  <c r="R448" i="3"/>
  <c r="Q448" i="3"/>
  <c r="P448" i="3"/>
  <c r="S246" i="3"/>
  <c r="G246" i="3"/>
  <c r="I246" i="3"/>
  <c r="F246" i="3"/>
  <c r="Z246" i="3"/>
  <c r="T246" i="3"/>
  <c r="J246" i="3"/>
  <c r="K246" i="3"/>
  <c r="H246" i="3"/>
  <c r="E246" i="3"/>
  <c r="AE246" i="3"/>
  <c r="AD246" i="3"/>
  <c r="AC246" i="3"/>
  <c r="AF246" i="3"/>
  <c r="AB246" i="3"/>
  <c r="AA246" i="3"/>
  <c r="R246" i="3"/>
  <c r="Q246" i="3"/>
  <c r="P246" i="3"/>
  <c r="W246" i="3"/>
  <c r="V246" i="3"/>
  <c r="N246" i="3"/>
  <c r="M246" i="3"/>
  <c r="L246" i="3"/>
  <c r="D246" i="3"/>
  <c r="C246" i="3"/>
  <c r="Y246" i="3"/>
  <c r="X246" i="3"/>
  <c r="U246" i="3"/>
  <c r="O246" i="3"/>
  <c r="AG363" i="3"/>
  <c r="Q247" i="3"/>
  <c r="AG247" i="3"/>
  <c r="E247" i="3"/>
  <c r="I247" i="3"/>
  <c r="G247" i="3"/>
  <c r="Z247" i="3"/>
  <c r="W247" i="3"/>
  <c r="M247" i="3"/>
  <c r="P247" i="3"/>
  <c r="O247" i="3"/>
  <c r="N247" i="3"/>
  <c r="C247" i="3"/>
  <c r="AF247" i="3"/>
  <c r="AE247" i="3"/>
  <c r="AD247" i="3"/>
  <c r="R247" i="3"/>
  <c r="L247" i="3"/>
  <c r="K247" i="3"/>
  <c r="J247" i="3"/>
  <c r="S247" i="3"/>
  <c r="AB247" i="3"/>
  <c r="X247" i="3"/>
  <c r="U247" i="3"/>
  <c r="T247" i="3"/>
  <c r="F247" i="3"/>
  <c r="AC247" i="3"/>
  <c r="AA247" i="3"/>
  <c r="Y247" i="3"/>
  <c r="V247" i="3"/>
  <c r="H247" i="3"/>
  <c r="D247" i="3"/>
  <c r="H447" i="3"/>
  <c r="X447" i="3"/>
  <c r="K447" i="3"/>
  <c r="J447" i="3"/>
  <c r="I447" i="3"/>
  <c r="G447" i="3"/>
  <c r="AB447" i="3"/>
  <c r="AC447" i="3"/>
  <c r="AA447" i="3"/>
  <c r="R447" i="3"/>
  <c r="Q447" i="3"/>
  <c r="S447" i="3"/>
  <c r="P447" i="3"/>
  <c r="O447" i="3"/>
  <c r="Z447" i="3"/>
  <c r="Y447" i="3"/>
  <c r="W447" i="3"/>
  <c r="V447" i="3"/>
  <c r="F447" i="3"/>
  <c r="E447" i="3"/>
  <c r="D447" i="3"/>
  <c r="U447" i="3"/>
  <c r="N447" i="3"/>
  <c r="M447" i="3"/>
  <c r="T447" i="3"/>
  <c r="AE447" i="3"/>
  <c r="AD447" i="3"/>
  <c r="L447" i="3"/>
  <c r="C447" i="3"/>
  <c r="M64" i="3"/>
  <c r="AC64" i="3"/>
  <c r="X64" i="3"/>
  <c r="V64" i="3"/>
  <c r="K64" i="3"/>
  <c r="J64" i="3"/>
  <c r="AF64" i="3"/>
  <c r="T64" i="3"/>
  <c r="R64" i="3"/>
  <c r="S64" i="3"/>
  <c r="W64" i="3"/>
  <c r="U64" i="3"/>
  <c r="Q64" i="3"/>
  <c r="G64" i="3"/>
  <c r="F64" i="3"/>
  <c r="E64" i="3"/>
  <c r="H64" i="3"/>
  <c r="C64" i="3"/>
  <c r="D64" i="3"/>
  <c r="L64" i="3"/>
  <c r="I64" i="3"/>
  <c r="AD64" i="3"/>
  <c r="O64" i="3"/>
  <c r="AE64" i="3"/>
  <c r="AB64" i="3"/>
  <c r="AA64" i="3"/>
  <c r="Z64" i="3"/>
  <c r="Y64" i="3"/>
  <c r="P64" i="3"/>
  <c r="N64" i="3"/>
  <c r="H446" i="3"/>
  <c r="X446" i="3"/>
  <c r="I446" i="3"/>
  <c r="F446" i="3"/>
  <c r="E446" i="3"/>
  <c r="Z446" i="3"/>
  <c r="T446" i="3"/>
  <c r="S446" i="3"/>
  <c r="K446" i="3"/>
  <c r="J446" i="3"/>
  <c r="U446" i="3"/>
  <c r="R446" i="3"/>
  <c r="Q446" i="3"/>
  <c r="AA446" i="3"/>
  <c r="Y446" i="3"/>
  <c r="W446" i="3"/>
  <c r="AD446" i="3"/>
  <c r="AB446" i="3"/>
  <c r="V446" i="3"/>
  <c r="P446" i="3"/>
  <c r="O446" i="3"/>
  <c r="L446" i="3"/>
  <c r="G446" i="3"/>
  <c r="D446" i="3"/>
  <c r="AC446" i="3"/>
  <c r="N446" i="3"/>
  <c r="M446" i="3"/>
  <c r="C446" i="3"/>
  <c r="AF362" i="3"/>
  <c r="AK444" i="3"/>
  <c r="AL444" i="3"/>
  <c r="AK445" i="3"/>
  <c r="AL445" i="3"/>
  <c r="AK443" i="3"/>
  <c r="AL443" i="3"/>
  <c r="AK442" i="3"/>
  <c r="AL442" i="3"/>
  <c r="AL59" i="3"/>
  <c r="AK242" i="3"/>
  <c r="AL241" i="3"/>
  <c r="AL240" i="3"/>
  <c r="B244" i="3" a="1"/>
  <c r="B244" i="3" s="1"/>
  <c r="AK244" i="3" s="1"/>
  <c r="B62" i="3" a="1"/>
  <c r="B62" i="3" s="1"/>
  <c r="AK62" i="3" s="1"/>
  <c r="B446" i="3" a="1"/>
  <c r="B446" i="3" s="1"/>
  <c r="AK61" i="3"/>
  <c r="AL61" i="3"/>
  <c r="B64" i="3" a="1"/>
  <c r="B64" i="3" s="1"/>
  <c r="AK64" i="3" s="1"/>
  <c r="B246" i="3" a="1"/>
  <c r="B246" i="3" s="1"/>
  <c r="AL246" i="3" s="1"/>
  <c r="B448" i="3" a="1"/>
  <c r="B448" i="3" s="1"/>
  <c r="AL60" i="3"/>
  <c r="AL243" i="3"/>
  <c r="AK243" i="3"/>
  <c r="B247" i="3" a="1"/>
  <c r="B247" i="3" s="1"/>
  <c r="B65" i="3" a="1"/>
  <c r="B65" i="3" s="1"/>
  <c r="B449" i="3" a="1"/>
  <c r="B449" i="3" s="1"/>
  <c r="AL58" i="3"/>
  <c r="B245" i="3" a="1"/>
  <c r="B245" i="3" s="1"/>
  <c r="AK245" i="3" s="1"/>
  <c r="B63" i="3" a="1"/>
  <c r="B63" i="3" s="1"/>
  <c r="AK63" i="3" s="1"/>
  <c r="B447" i="3" a="1"/>
  <c r="B447" i="3" s="1"/>
  <c r="E18" i="3"/>
  <c r="F15" i="3"/>
  <c r="F16" i="3" s="1"/>
  <c r="G286" i="3"/>
  <c r="AB4" i="1"/>
  <c r="AB4" i="12"/>
  <c r="AP108" i="3" l="1"/>
  <c r="AS447" i="3"/>
  <c r="AU546" i="3"/>
  <c r="AV246" i="3"/>
  <c r="AR35" i="3"/>
  <c r="P35" i="3"/>
  <c r="Q35" i="3" s="1"/>
  <c r="R35" i="3" s="1"/>
  <c r="AP109" i="3"/>
  <c r="AP178" i="3"/>
  <c r="AU362" i="3"/>
  <c r="AP110" i="3"/>
  <c r="AP179" i="3"/>
  <c r="AP183" i="3" s="1"/>
  <c r="AV446" i="3"/>
  <c r="AV448" i="3"/>
  <c r="AP547" i="3"/>
  <c r="AV546" i="3"/>
  <c r="AR449" i="3"/>
  <c r="AP546" i="3"/>
  <c r="AS449" i="3"/>
  <c r="AP362" i="3"/>
  <c r="AV547" i="3"/>
  <c r="AR546" i="3"/>
  <c r="AT546" i="3"/>
  <c r="AR447" i="3"/>
  <c r="AR245" i="3"/>
  <c r="AP447" i="3"/>
  <c r="AU547" i="3"/>
  <c r="AR446" i="3"/>
  <c r="AT549" i="3"/>
  <c r="AV447" i="3"/>
  <c r="AV449" i="3"/>
  <c r="AS448" i="3"/>
  <c r="AV363" i="3"/>
  <c r="AQ447" i="3"/>
  <c r="AQ549" i="3"/>
  <c r="AU447" i="3"/>
  <c r="AU549" i="3"/>
  <c r="AQ362" i="3"/>
  <c r="AP363" i="3"/>
  <c r="AV549" i="3"/>
  <c r="AT446" i="3"/>
  <c r="AR360" i="3"/>
  <c r="AR549" i="3"/>
  <c r="AR547" i="3"/>
  <c r="AU360" i="3"/>
  <c r="AP446" i="3"/>
  <c r="AQ449" i="3"/>
  <c r="AU361" i="3"/>
  <c r="AW520" i="3"/>
  <c r="AR548" i="3"/>
  <c r="AU449" i="3"/>
  <c r="AQ446" i="3"/>
  <c r="AS446" i="3"/>
  <c r="AR448" i="3"/>
  <c r="AQ546" i="3"/>
  <c r="AT547" i="3"/>
  <c r="AU448" i="3"/>
  <c r="AQ448" i="3"/>
  <c r="AT548" i="3"/>
  <c r="AV548" i="3"/>
  <c r="AQ363" i="3"/>
  <c r="AT447" i="3"/>
  <c r="AV360" i="3"/>
  <c r="AT360" i="3"/>
  <c r="AQ548" i="3"/>
  <c r="AQ547" i="3"/>
  <c r="AU363" i="3"/>
  <c r="AW522" i="3"/>
  <c r="AP448" i="3"/>
  <c r="AP449" i="3"/>
  <c r="AW521" i="3"/>
  <c r="AP548" i="3"/>
  <c r="AW519" i="3"/>
  <c r="AW518" i="3"/>
  <c r="AU548" i="3"/>
  <c r="AP549" i="3"/>
  <c r="AS548" i="3"/>
  <c r="AT449" i="3"/>
  <c r="AS547" i="3"/>
  <c r="AS549" i="3"/>
  <c r="AS245" i="3"/>
  <c r="AS546" i="3"/>
  <c r="AU446" i="3"/>
  <c r="AT448" i="3"/>
  <c r="AR362" i="3"/>
  <c r="AQ360" i="3"/>
  <c r="AS361" i="3"/>
  <c r="AQ361" i="3"/>
  <c r="AT363" i="3"/>
  <c r="AR363" i="3"/>
  <c r="AV362" i="3"/>
  <c r="AP246" i="3"/>
  <c r="AP360" i="3"/>
  <c r="AS360" i="3"/>
  <c r="AT361" i="3"/>
  <c r="AQ245" i="3"/>
  <c r="AS363" i="3"/>
  <c r="AS362" i="3"/>
  <c r="AT362" i="3"/>
  <c r="AR247" i="3"/>
  <c r="AR244" i="3"/>
  <c r="AV361" i="3"/>
  <c r="AP361" i="3"/>
  <c r="AR361" i="3"/>
  <c r="AT247" i="3"/>
  <c r="AS244" i="3"/>
  <c r="AV244" i="3"/>
  <c r="AU246" i="3"/>
  <c r="AT245" i="3"/>
  <c r="AT244" i="3"/>
  <c r="AR246" i="3"/>
  <c r="AU245" i="3"/>
  <c r="AQ246" i="3"/>
  <c r="AU244" i="3"/>
  <c r="AQ244" i="3"/>
  <c r="AR62" i="3"/>
  <c r="AQ65" i="3"/>
  <c r="AP247" i="3"/>
  <c r="AS247" i="3"/>
  <c r="AU247" i="3"/>
  <c r="AQ247" i="3"/>
  <c r="AV247" i="3"/>
  <c r="AS246" i="3"/>
  <c r="AT246" i="3"/>
  <c r="AP244" i="3"/>
  <c r="AP245" i="3"/>
  <c r="AU64" i="3"/>
  <c r="AT64" i="3"/>
  <c r="AP62" i="3"/>
  <c r="AR64" i="3"/>
  <c r="AS62" i="3"/>
  <c r="AT63" i="3"/>
  <c r="AT62" i="3"/>
  <c r="AR63" i="3"/>
  <c r="AQ34" i="3"/>
  <c r="AQ12" i="3"/>
  <c r="AP16" i="3"/>
  <c r="AP868" i="3" s="1"/>
  <c r="X8" i="7" s="1"/>
  <c r="L34" i="3"/>
  <c r="M34" i="3" s="1"/>
  <c r="N34" i="3" s="1"/>
  <c r="O34" i="3" s="1"/>
  <c r="AS35" i="3"/>
  <c r="E285" i="3"/>
  <c r="E296" i="3" s="1"/>
  <c r="E298" i="3" s="1"/>
  <c r="E305" i="3" s="1"/>
  <c r="AS65" i="3"/>
  <c r="AV64" i="3"/>
  <c r="G37" i="3"/>
  <c r="AQ62" i="3"/>
  <c r="AV63" i="3"/>
  <c r="AQ63" i="3"/>
  <c r="AV65" i="3"/>
  <c r="AP63" i="3"/>
  <c r="AP65" i="3"/>
  <c r="L36" i="3"/>
  <c r="M36" i="3" s="1"/>
  <c r="N36" i="3" s="1"/>
  <c r="O36" i="3" s="1"/>
  <c r="AS63" i="3"/>
  <c r="AS64" i="3"/>
  <c r="AT65" i="3"/>
  <c r="AP64" i="3"/>
  <c r="AU62" i="3"/>
  <c r="AQ64" i="3"/>
  <c r="AR65" i="3"/>
  <c r="AU63" i="3"/>
  <c r="AU65" i="3"/>
  <c r="F284" i="3"/>
  <c r="F295" i="3" s="1"/>
  <c r="F868" i="3"/>
  <c r="F8" i="7" s="1"/>
  <c r="AL584" i="3"/>
  <c r="AK582" i="3"/>
  <c r="AL583" i="3"/>
  <c r="AB36" i="1"/>
  <c r="AK548" i="3"/>
  <c r="AL548" i="3"/>
  <c r="AK549" i="3"/>
  <c r="AL549" i="3"/>
  <c r="AK547" i="3"/>
  <c r="AL547" i="3"/>
  <c r="AK546" i="3"/>
  <c r="AL546" i="3"/>
  <c r="AL361" i="3"/>
  <c r="AL360" i="3"/>
  <c r="AL362" i="3"/>
  <c r="AL363" i="3"/>
  <c r="S35" i="3"/>
  <c r="AK446" i="3"/>
  <c r="AL446" i="3"/>
  <c r="AK449" i="3"/>
  <c r="AL449" i="3"/>
  <c r="AK448" i="3"/>
  <c r="AL448" i="3"/>
  <c r="AK447" i="3"/>
  <c r="AL447" i="3"/>
  <c r="AL245" i="3"/>
  <c r="F67" i="3"/>
  <c r="F26" i="3" s="1"/>
  <c r="AL62" i="3"/>
  <c r="C67" i="3"/>
  <c r="C26" i="3" s="1"/>
  <c r="E67" i="3"/>
  <c r="E26" i="3" s="1"/>
  <c r="D67" i="3"/>
  <c r="D26" i="3" s="1"/>
  <c r="AL244" i="3"/>
  <c r="AL63" i="3"/>
  <c r="AL64" i="3"/>
  <c r="AL65" i="3"/>
  <c r="AK65" i="3"/>
  <c r="AK246" i="3"/>
  <c r="AK247" i="3"/>
  <c r="AL247" i="3"/>
  <c r="G12" i="3"/>
  <c r="G13" i="3" s="1"/>
  <c r="H286" i="3"/>
  <c r="F18" i="3"/>
  <c r="AB5" i="12"/>
  <c r="AB5" i="1"/>
  <c r="AR34" i="3" l="1"/>
  <c r="E288" i="3"/>
  <c r="E307" i="3"/>
  <c r="AR36" i="3"/>
  <c r="AP67" i="3"/>
  <c r="T35" i="3"/>
  <c r="U35" i="3" s="1"/>
  <c r="V35" i="3" s="1"/>
  <c r="W35" i="3" s="1"/>
  <c r="G25" i="3"/>
  <c r="H37" i="3"/>
  <c r="P36" i="3"/>
  <c r="Q36" i="3" s="1"/>
  <c r="R36" i="3" s="1"/>
  <c r="S36" i="3" s="1"/>
  <c r="AP26" i="3"/>
  <c r="AP27" i="3" s="1"/>
  <c r="P34" i="3"/>
  <c r="Q34" i="3" s="1"/>
  <c r="R34" i="3" s="1"/>
  <c r="S34" i="3" s="1"/>
  <c r="F285" i="3"/>
  <c r="F296" i="3" s="1"/>
  <c r="F298" i="3" s="1"/>
  <c r="F305" i="3" s="1"/>
  <c r="E306" i="3"/>
  <c r="G14" i="3"/>
  <c r="I286" i="3"/>
  <c r="F288" i="3" l="1"/>
  <c r="AT35" i="3"/>
  <c r="AS34" i="3"/>
  <c r="AQ24" i="3"/>
  <c r="AP28" i="3"/>
  <c r="AS36" i="3"/>
  <c r="I37" i="3"/>
  <c r="J37" i="3" s="1"/>
  <c r="K37" i="3" s="1"/>
  <c r="AJ38" i="3" a="1"/>
  <c r="AJ38" i="3" s="1"/>
  <c r="G38" i="3" s="1"/>
  <c r="T34" i="3"/>
  <c r="U34" i="3" s="1"/>
  <c r="V34" i="3" s="1"/>
  <c r="W34" i="3" s="1"/>
  <c r="T36" i="3"/>
  <c r="U36" i="3" s="1"/>
  <c r="V36" i="3" s="1"/>
  <c r="W36" i="3" s="1"/>
  <c r="X35" i="3"/>
  <c r="Y35" i="3" s="1"/>
  <c r="Z35" i="3" s="1"/>
  <c r="AA35" i="3" s="1"/>
  <c r="H38" i="3"/>
  <c r="G67" i="3"/>
  <c r="G26" i="3" s="1"/>
  <c r="G15" i="3"/>
  <c r="H12" i="3" s="1"/>
  <c r="F307" i="3"/>
  <c r="F306" i="3"/>
  <c r="J286" i="3"/>
  <c r="AP73" i="3" l="1"/>
  <c r="AP869" i="3"/>
  <c r="X9" i="7" s="1"/>
  <c r="AT36" i="3"/>
  <c r="AU35" i="3"/>
  <c r="X36" i="3"/>
  <c r="Y36" i="3" s="1"/>
  <c r="Z36" i="3" s="1"/>
  <c r="AA36" i="3" s="1"/>
  <c r="AT34" i="3"/>
  <c r="AQ37" i="3"/>
  <c r="L37" i="3"/>
  <c r="M37" i="3" s="1"/>
  <c r="N37" i="3" s="1"/>
  <c r="O37" i="3" s="1"/>
  <c r="AB35" i="3"/>
  <c r="AC35" i="3" s="1"/>
  <c r="AD35" i="3" s="1"/>
  <c r="AE35" i="3" s="1"/>
  <c r="X34" i="3"/>
  <c r="Y34" i="3" s="1"/>
  <c r="Z34" i="3" s="1"/>
  <c r="AA34" i="3" s="1"/>
  <c r="I38" i="3"/>
  <c r="G16" i="3"/>
  <c r="K286" i="3"/>
  <c r="H13" i="3"/>
  <c r="H14" i="3"/>
  <c r="AU36" i="3" l="1"/>
  <c r="AJ39" i="3" a="1"/>
  <c r="AJ39" i="3" s="1"/>
  <c r="H39" i="3" s="1"/>
  <c r="I39" i="3" s="1"/>
  <c r="AB34" i="3"/>
  <c r="AC34" i="3" s="1"/>
  <c r="AD34" i="3" s="1"/>
  <c r="AE34" i="3" s="1"/>
  <c r="AV35" i="3"/>
  <c r="P37" i="3"/>
  <c r="Q37" i="3" s="1"/>
  <c r="R37" i="3" s="1"/>
  <c r="S37" i="3" s="1"/>
  <c r="H25" i="3"/>
  <c r="AU34" i="3"/>
  <c r="AF35" i="3"/>
  <c r="AG35" i="3" s="1"/>
  <c r="AH35" i="3" s="1"/>
  <c r="AR37" i="3"/>
  <c r="AB36" i="3"/>
  <c r="AC36" i="3" s="1"/>
  <c r="AD36" i="3" s="1"/>
  <c r="AE36" i="3" s="1"/>
  <c r="G284" i="3"/>
  <c r="G295" i="3" s="1"/>
  <c r="G868" i="3"/>
  <c r="G8" i="7" s="1"/>
  <c r="J38" i="3"/>
  <c r="G18" i="3"/>
  <c r="G17" i="3"/>
  <c r="H15" i="3"/>
  <c r="H16" i="3" s="1"/>
  <c r="L286" i="3"/>
  <c r="H67" i="3" l="1"/>
  <c r="H26" i="3" s="1"/>
  <c r="AW35" i="3"/>
  <c r="AS37" i="3"/>
  <c r="AO35" i="3"/>
  <c r="G285" i="3"/>
  <c r="G288" i="3" s="1"/>
  <c r="AV36" i="3"/>
  <c r="AV34" i="3"/>
  <c r="AF34" i="3"/>
  <c r="AG34" i="3" s="1"/>
  <c r="AH34" i="3" s="1"/>
  <c r="AW34" i="3" s="1"/>
  <c r="AF36" i="3"/>
  <c r="AG36" i="3" s="1"/>
  <c r="AH36" i="3" s="1"/>
  <c r="T37" i="3"/>
  <c r="H284" i="3"/>
  <c r="H285" i="3" s="1"/>
  <c r="H296" i="3" s="1"/>
  <c r="H868" i="3"/>
  <c r="H8" i="7" s="1"/>
  <c r="H295" i="3"/>
  <c r="K38" i="3"/>
  <c r="J39" i="3"/>
  <c r="AQ39" i="3" s="1"/>
  <c r="G296" i="3"/>
  <c r="G298" i="3" s="1"/>
  <c r="G305" i="3" s="1"/>
  <c r="H18" i="3"/>
  <c r="I12" i="3"/>
  <c r="I14" i="3" s="1"/>
  <c r="H17" i="3"/>
  <c r="M286" i="3"/>
  <c r="G307" i="3" l="1"/>
  <c r="AO36" i="3"/>
  <c r="AJ40" i="3" a="1"/>
  <c r="AJ40" i="3" s="1"/>
  <c r="I40" i="3" s="1"/>
  <c r="L38" i="3"/>
  <c r="U37" i="3"/>
  <c r="AW36" i="3"/>
  <c r="J40" i="3"/>
  <c r="K39" i="3"/>
  <c r="M38" i="3"/>
  <c r="N38" i="3" s="1"/>
  <c r="O38" i="3" s="1"/>
  <c r="G306" i="3"/>
  <c r="I67" i="3"/>
  <c r="I26" i="3" s="1"/>
  <c r="I13" i="3"/>
  <c r="H288" i="3"/>
  <c r="H298" i="3"/>
  <c r="H305" i="3" s="1"/>
  <c r="N286" i="3"/>
  <c r="I25" i="3" l="1"/>
  <c r="P38" i="3"/>
  <c r="Q38" i="3" s="1"/>
  <c r="R38" i="3" s="1"/>
  <c r="S38" i="3" s="1"/>
  <c r="V37" i="3"/>
  <c r="AT37" i="3"/>
  <c r="AR38" i="3"/>
  <c r="AQ40" i="3"/>
  <c r="L39" i="3"/>
  <c r="K40" i="3"/>
  <c r="I15" i="3"/>
  <c r="I16" i="3" s="1"/>
  <c r="H307" i="3"/>
  <c r="H306" i="3"/>
  <c r="O286" i="3"/>
  <c r="W37" i="3" l="1"/>
  <c r="AS38" i="3"/>
  <c r="T38" i="3"/>
  <c r="U38" i="3" s="1"/>
  <c r="V38" i="3" s="1"/>
  <c r="W38" i="3" s="1"/>
  <c r="I284" i="3"/>
  <c r="I868" i="3"/>
  <c r="I8" i="7" s="1"/>
  <c r="I295" i="3"/>
  <c r="I285" i="3"/>
  <c r="I288" i="3" s="1"/>
  <c r="L40" i="3"/>
  <c r="M39" i="3"/>
  <c r="N39" i="3" s="1"/>
  <c r="O39" i="3" s="1"/>
  <c r="I17" i="3"/>
  <c r="I18" i="3"/>
  <c r="J12" i="3"/>
  <c r="J13" i="3" s="1"/>
  <c r="P286" i="3"/>
  <c r="P39" i="3" l="1"/>
  <c r="Q39" i="3" s="1"/>
  <c r="R39" i="3" s="1"/>
  <c r="S39" i="3" s="1"/>
  <c r="X38" i="3"/>
  <c r="Y38" i="3" s="1"/>
  <c r="Z38" i="3" s="1"/>
  <c r="AA38" i="3" s="1"/>
  <c r="AU38" i="3"/>
  <c r="X37" i="3"/>
  <c r="J25" i="3"/>
  <c r="AQ13" i="3"/>
  <c r="AT38" i="3"/>
  <c r="M40" i="3"/>
  <c r="I296" i="3"/>
  <c r="I298" i="3" s="1"/>
  <c r="I305" i="3" s="1"/>
  <c r="J14" i="3"/>
  <c r="Q286" i="3"/>
  <c r="I307" i="3" l="1"/>
  <c r="Y37" i="3"/>
  <c r="T39" i="3"/>
  <c r="U39" i="3" s="1"/>
  <c r="V39" i="3" s="1"/>
  <c r="W39" i="3" s="1"/>
  <c r="AJ41" i="3" a="1"/>
  <c r="AJ41" i="3" s="1"/>
  <c r="J41" i="3" s="1"/>
  <c r="AQ41" i="3" s="1"/>
  <c r="AQ14" i="3"/>
  <c r="AQ15" i="3" s="1"/>
  <c r="AB38" i="3"/>
  <c r="AC38" i="3" s="1"/>
  <c r="AD38" i="3" s="1"/>
  <c r="AE38" i="3" s="1"/>
  <c r="AS39" i="3"/>
  <c r="K41" i="3"/>
  <c r="N40" i="3"/>
  <c r="O40" i="3" s="1"/>
  <c r="J67" i="3"/>
  <c r="J26" i="3" s="1"/>
  <c r="I306" i="3"/>
  <c r="J15" i="3"/>
  <c r="R286" i="3"/>
  <c r="AT39" i="3" l="1"/>
  <c r="AR12" i="3"/>
  <c r="AQ16" i="3"/>
  <c r="P40" i="3"/>
  <c r="Q40" i="3" s="1"/>
  <c r="R40" i="3" s="1"/>
  <c r="S40" i="3" s="1"/>
  <c r="AF38" i="3"/>
  <c r="AG38" i="3" s="1"/>
  <c r="AH38" i="3" s="1"/>
  <c r="AQ38" i="3" s="1"/>
  <c r="AQ67" i="3" s="1"/>
  <c r="Z37" i="3"/>
  <c r="AA37" i="3" s="1"/>
  <c r="AU37" i="3"/>
  <c r="L41" i="3"/>
  <c r="M41" i="3" s="1"/>
  <c r="AV38" i="3"/>
  <c r="X39" i="3"/>
  <c r="Y39" i="3" s="1"/>
  <c r="Z39" i="3" s="1"/>
  <c r="AA39" i="3" s="1"/>
  <c r="J16" i="3"/>
  <c r="J868" i="3" s="1"/>
  <c r="J8" i="7" s="1"/>
  <c r="K12" i="3"/>
  <c r="S286" i="3"/>
  <c r="AW38" i="3" l="1"/>
  <c r="AQ17" i="3"/>
  <c r="AQ868" i="3"/>
  <c r="Y8" i="7" s="1"/>
  <c r="N41" i="3"/>
  <c r="O41" i="3" s="1"/>
  <c r="P41" i="3" s="1"/>
  <c r="Q41" i="3" s="1"/>
  <c r="R41" i="3" s="1"/>
  <c r="S41" i="3" s="1"/>
  <c r="AR41" i="3"/>
  <c r="AU39" i="3"/>
  <c r="AB37" i="3"/>
  <c r="T40" i="3"/>
  <c r="U40" i="3" s="1"/>
  <c r="V40" i="3" s="1"/>
  <c r="W40" i="3" s="1"/>
  <c r="AB39" i="3"/>
  <c r="AC39" i="3" s="1"/>
  <c r="AD39" i="3" s="1"/>
  <c r="AE39" i="3" s="1"/>
  <c r="AS40" i="3"/>
  <c r="K14" i="3"/>
  <c r="K13" i="3"/>
  <c r="J284" i="3"/>
  <c r="J285" i="3" s="1"/>
  <c r="J18" i="3"/>
  <c r="J17" i="3"/>
  <c r="T286" i="3"/>
  <c r="AS41" i="3" l="1"/>
  <c r="AT40" i="3"/>
  <c r="AJ42" i="3" a="1"/>
  <c r="AJ42" i="3" s="1"/>
  <c r="K42" i="3" s="1"/>
  <c r="AV39" i="3"/>
  <c r="AC37" i="3"/>
  <c r="T41" i="3"/>
  <c r="U41" i="3" s="1"/>
  <c r="V41" i="3" s="1"/>
  <c r="W41" i="3" s="1"/>
  <c r="AF39" i="3"/>
  <c r="AG39" i="3" s="1"/>
  <c r="AH39" i="3" s="1"/>
  <c r="AR39" i="3" s="1"/>
  <c r="X40" i="3"/>
  <c r="L42" i="3"/>
  <c r="M42" i="3" s="1"/>
  <c r="K67" i="3"/>
  <c r="K26" i="3" s="1"/>
  <c r="K15" i="3"/>
  <c r="K25" i="3"/>
  <c r="J295" i="3"/>
  <c r="U286" i="3"/>
  <c r="AW39" i="3" l="1"/>
  <c r="Y40" i="3"/>
  <c r="X41" i="3"/>
  <c r="Y41" i="3" s="1"/>
  <c r="Z41" i="3" s="1"/>
  <c r="AA41" i="3" s="1"/>
  <c r="AT41" i="3"/>
  <c r="AD37" i="3"/>
  <c r="AE37" i="3" s="1"/>
  <c r="N42" i="3"/>
  <c r="O42" i="3" s="1"/>
  <c r="J288" i="3"/>
  <c r="J289" i="3" s="1"/>
  <c r="J296" i="3"/>
  <c r="J298" i="3" s="1"/>
  <c r="J305" i="3" s="1"/>
  <c r="L12" i="3"/>
  <c r="K16" i="3"/>
  <c r="K868" i="3" s="1"/>
  <c r="K8" i="7" s="1"/>
  <c r="V286" i="3"/>
  <c r="AV37" i="3" l="1"/>
  <c r="AR42" i="3"/>
  <c r="AU41" i="3"/>
  <c r="Z40" i="3"/>
  <c r="AU40" i="3" s="1"/>
  <c r="P42" i="3"/>
  <c r="Q42" i="3" s="1"/>
  <c r="R42" i="3" s="1"/>
  <c r="S42" i="3" s="1"/>
  <c r="AF37" i="3"/>
  <c r="AG37" i="3" s="1"/>
  <c r="AH37" i="3" s="1"/>
  <c r="AO37" i="3" s="1"/>
  <c r="AB41" i="3"/>
  <c r="AC41" i="3" s="1"/>
  <c r="AD41" i="3" s="1"/>
  <c r="AE41" i="3" s="1"/>
  <c r="L14" i="3"/>
  <c r="L13" i="3"/>
  <c r="J307" i="3"/>
  <c r="J306" i="3"/>
  <c r="K284" i="3"/>
  <c r="K285" i="3" s="1"/>
  <c r="K17" i="3"/>
  <c r="K18" i="3"/>
  <c r="W286" i="3"/>
  <c r="I289" i="3"/>
  <c r="AV41" i="3" l="1"/>
  <c r="T42" i="3"/>
  <c r="U42" i="3" s="1"/>
  <c r="V42" i="3" s="1"/>
  <c r="W42" i="3" s="1"/>
  <c r="L25" i="3"/>
  <c r="AF41" i="3"/>
  <c r="AG41" i="3" s="1"/>
  <c r="AH41" i="3" s="1"/>
  <c r="AW37" i="3"/>
  <c r="AS42" i="3"/>
  <c r="AJ43" i="3" a="1"/>
  <c r="AJ43" i="3" s="1"/>
  <c r="L43" i="3" s="1"/>
  <c r="M43" i="3" s="1"/>
  <c r="N43" i="3" s="1"/>
  <c r="AA40" i="3"/>
  <c r="L15" i="3"/>
  <c r="K295" i="3"/>
  <c r="K296" i="3"/>
  <c r="X286" i="3"/>
  <c r="H289" i="3"/>
  <c r="L67" i="3" l="1"/>
  <c r="L26" i="3" s="1"/>
  <c r="AB40" i="3"/>
  <c r="X42" i="3"/>
  <c r="Y42" i="3" s="1"/>
  <c r="Z42" i="3" s="1"/>
  <c r="AA42" i="3" s="1"/>
  <c r="AR43" i="3"/>
  <c r="AW41" i="3"/>
  <c r="AT42" i="3"/>
  <c r="O43" i="3"/>
  <c r="K288" i="3"/>
  <c r="K289" i="3" s="1"/>
  <c r="L16" i="3"/>
  <c r="L868" i="3" s="1"/>
  <c r="L8" i="7" s="1"/>
  <c r="M12" i="3"/>
  <c r="K298" i="3"/>
  <c r="K305" i="3" s="1"/>
  <c r="Y286" i="3"/>
  <c r="G289" i="3"/>
  <c r="AU42" i="3" l="1"/>
  <c r="AC40" i="3"/>
  <c r="AB42" i="3"/>
  <c r="P43" i="3"/>
  <c r="M14" i="3"/>
  <c r="M13" i="3"/>
  <c r="L284" i="3"/>
  <c r="L285" i="3" s="1"/>
  <c r="L17" i="3"/>
  <c r="L18" i="3"/>
  <c r="K307" i="3"/>
  <c r="K306" i="3"/>
  <c r="Z286" i="3"/>
  <c r="AD40" i="3" l="1"/>
  <c r="AE40" i="3" s="1"/>
  <c r="AV40" i="3"/>
  <c r="M25" i="3"/>
  <c r="AJ44" i="3" a="1"/>
  <c r="AJ44" i="3" s="1"/>
  <c r="M44" i="3" s="1"/>
  <c r="N44" i="3" s="1"/>
  <c r="AC42" i="3"/>
  <c r="Q43" i="3"/>
  <c r="R43" i="3" s="1"/>
  <c r="S43" i="3" s="1"/>
  <c r="M15" i="3"/>
  <c r="L295" i="3"/>
  <c r="L296" i="3"/>
  <c r="AA286" i="3"/>
  <c r="M67" i="3" l="1"/>
  <c r="M26" i="3" s="1"/>
  <c r="AR44" i="3"/>
  <c r="AF40" i="3"/>
  <c r="T43" i="3"/>
  <c r="U43" i="3" s="1"/>
  <c r="V43" i="3" s="1"/>
  <c r="W43" i="3" s="1"/>
  <c r="AD42" i="3"/>
  <c r="AV42" i="3"/>
  <c r="O44" i="3"/>
  <c r="L288" i="3"/>
  <c r="L289" i="3" s="1"/>
  <c r="L298" i="3"/>
  <c r="L305" i="3" s="1"/>
  <c r="N12" i="3"/>
  <c r="M16" i="3"/>
  <c r="M868" i="3" s="1"/>
  <c r="M8" i="7" s="1"/>
  <c r="AB286" i="3"/>
  <c r="AT43" i="3" l="1"/>
  <c r="P44" i="3"/>
  <c r="AE42" i="3"/>
  <c r="AG40" i="3"/>
  <c r="X43" i="3"/>
  <c r="Y43" i="3" s="1"/>
  <c r="Z43" i="3" s="1"/>
  <c r="AA43" i="3" s="1"/>
  <c r="Q44" i="3"/>
  <c r="R44" i="3" s="1"/>
  <c r="M284" i="3"/>
  <c r="M285" i="3" s="1"/>
  <c r="M17" i="3"/>
  <c r="M18" i="3"/>
  <c r="N14" i="3"/>
  <c r="N13" i="3"/>
  <c r="N25" i="3" s="1"/>
  <c r="L307" i="3"/>
  <c r="L306" i="3"/>
  <c r="AC286" i="3"/>
  <c r="AB43" i="3" l="1"/>
  <c r="AC43" i="3" s="1"/>
  <c r="AD43" i="3" s="1"/>
  <c r="AE43" i="3" s="1"/>
  <c r="AF42" i="3"/>
  <c r="AG42" i="3" s="1"/>
  <c r="AH42" i="3" s="1"/>
  <c r="AW42" i="3" s="1"/>
  <c r="AU43" i="3"/>
  <c r="AS44" i="3"/>
  <c r="AJ45" i="3" a="1"/>
  <c r="AJ45" i="3" s="1"/>
  <c r="N45" i="3" s="1"/>
  <c r="AR45" i="3" s="1"/>
  <c r="AR14" i="3"/>
  <c r="AH40" i="3"/>
  <c r="AW40" i="3"/>
  <c r="AO42" i="3"/>
  <c r="O45" i="3"/>
  <c r="S44" i="3"/>
  <c r="N15" i="3"/>
  <c r="M295" i="3"/>
  <c r="M296" i="3"/>
  <c r="AD286" i="3"/>
  <c r="N67" i="3" l="1"/>
  <c r="N26" i="3" s="1"/>
  <c r="AV43" i="3"/>
  <c r="T44" i="3"/>
  <c r="U44" i="3" s="1"/>
  <c r="V44" i="3" s="1"/>
  <c r="W44" i="3" s="1"/>
  <c r="AR40" i="3"/>
  <c r="AR67" i="3" s="1"/>
  <c r="AO40" i="3"/>
  <c r="P45" i="3"/>
  <c r="Q45" i="3" s="1"/>
  <c r="R45" i="3" s="1"/>
  <c r="S45" i="3" s="1"/>
  <c r="AF43" i="3"/>
  <c r="AG43" i="3" s="1"/>
  <c r="AH43" i="3" s="1"/>
  <c r="AS43" i="3" s="1"/>
  <c r="M298" i="3"/>
  <c r="M305" i="3" s="1"/>
  <c r="M306" i="3" s="1"/>
  <c r="M288" i="3"/>
  <c r="M289" i="3" s="1"/>
  <c r="O12" i="3"/>
  <c r="N16" i="3"/>
  <c r="N868" i="3" s="1"/>
  <c r="N8" i="7" s="1"/>
  <c r="AE286" i="3"/>
  <c r="AT44" i="3" l="1"/>
  <c r="AW43" i="3"/>
  <c r="AS45" i="3"/>
  <c r="X44" i="3"/>
  <c r="T45" i="3"/>
  <c r="U45" i="3" s="1"/>
  <c r="V45" i="3" s="1"/>
  <c r="M307" i="3"/>
  <c r="N284" i="3"/>
  <c r="N285" i="3" s="1"/>
  <c r="N17" i="3"/>
  <c r="N18" i="3"/>
  <c r="O13" i="3"/>
  <c r="O14" i="3"/>
  <c r="AF286" i="3"/>
  <c r="AJ46" i="3" l="1" a="1"/>
  <c r="AJ46" i="3" s="1"/>
  <c r="O46" i="3" s="1"/>
  <c r="O25" i="3"/>
  <c r="AT45" i="3"/>
  <c r="Y44" i="3"/>
  <c r="W45" i="3"/>
  <c r="P46" i="3"/>
  <c r="Q46" i="3" s="1"/>
  <c r="R46" i="3" s="1"/>
  <c r="O67" i="3"/>
  <c r="O26" i="3" s="1"/>
  <c r="N295" i="3"/>
  <c r="N296" i="3"/>
  <c r="O15" i="3"/>
  <c r="AG286" i="3"/>
  <c r="Z44" i="3" l="1"/>
  <c r="AA44" i="3" s="1"/>
  <c r="AU44" i="3"/>
  <c r="X45" i="3"/>
  <c r="Y45" i="3" s="1"/>
  <c r="Z45" i="3" s="1"/>
  <c r="AA45" i="3" s="1"/>
  <c r="AS46" i="3"/>
  <c r="S46" i="3"/>
  <c r="AO34" i="3"/>
  <c r="N298" i="3"/>
  <c r="N305" i="3" s="1"/>
  <c r="N307" i="3" s="1"/>
  <c r="N288" i="3"/>
  <c r="N289" i="3" s="1"/>
  <c r="O16" i="3"/>
  <c r="O868" i="3" s="1"/>
  <c r="O8" i="7" s="1"/>
  <c r="P12" i="3"/>
  <c r="AH286" i="3"/>
  <c r="AB45" i="3" l="1"/>
  <c r="AB44" i="3"/>
  <c r="AU45" i="3"/>
  <c r="T46" i="3"/>
  <c r="N306" i="3"/>
  <c r="O284" i="3"/>
  <c r="O285" i="3" s="1"/>
  <c r="O17" i="3"/>
  <c r="O18" i="3"/>
  <c r="P13" i="3"/>
  <c r="P14" i="3"/>
  <c r="P25" i="3" l="1"/>
  <c r="AJ47" i="3" a="1"/>
  <c r="AJ47" i="3" s="1"/>
  <c r="P47" i="3" s="1"/>
  <c r="AC44" i="3"/>
  <c r="AC45" i="3"/>
  <c r="Q47" i="3"/>
  <c r="U46" i="3"/>
  <c r="V46" i="3" s="1"/>
  <c r="W46" i="3" s="1"/>
  <c r="P67" i="3"/>
  <c r="P26" i="3" s="1"/>
  <c r="AO38" i="3"/>
  <c r="P15" i="3"/>
  <c r="O295" i="3"/>
  <c r="X46" i="3" l="1"/>
  <c r="Y46" i="3" s="1"/>
  <c r="Z46" i="3" s="1"/>
  <c r="AA46" i="3" s="1"/>
  <c r="AD44" i="3"/>
  <c r="AV44" i="3"/>
  <c r="AD45" i="3"/>
  <c r="AE45" i="3" s="1"/>
  <c r="AV45" i="3"/>
  <c r="R47" i="3"/>
  <c r="AS47" i="3" s="1"/>
  <c r="O296" i="3"/>
  <c r="O298" i="3" s="1"/>
  <c r="O305" i="3" s="1"/>
  <c r="O288" i="3"/>
  <c r="O289" i="3" s="1"/>
  <c r="P16" i="3"/>
  <c r="P868" i="3" s="1"/>
  <c r="P8" i="7" s="1"/>
  <c r="Q12" i="3"/>
  <c r="AE44" i="3" l="1"/>
  <c r="AB46" i="3"/>
  <c r="AC46" i="3" s="1"/>
  <c r="AD46" i="3" s="1"/>
  <c r="AE46" i="3" s="1"/>
  <c r="AF45" i="3"/>
  <c r="AG45" i="3" s="1"/>
  <c r="AH45" i="3" s="1"/>
  <c r="AW45" i="3" s="1"/>
  <c r="AU46" i="3"/>
  <c r="S47" i="3"/>
  <c r="AO39" i="3"/>
  <c r="P284" i="3"/>
  <c r="P285" i="3" s="1"/>
  <c r="P17" i="3"/>
  <c r="P18" i="3"/>
  <c r="O307" i="3"/>
  <c r="O306" i="3"/>
  <c r="Q14" i="3"/>
  <c r="Q13" i="3"/>
  <c r="AO45" i="3" l="1"/>
  <c r="AF46" i="3"/>
  <c r="Q25" i="3"/>
  <c r="AJ48" i="3" a="1"/>
  <c r="AJ48" i="3" s="1"/>
  <c r="Q48" i="3" s="1"/>
  <c r="AV46" i="3"/>
  <c r="AF44" i="3"/>
  <c r="R48" i="3"/>
  <c r="S48" i="3" s="1"/>
  <c r="T47" i="3"/>
  <c r="U47" i="3" s="1"/>
  <c r="V47" i="3" s="1"/>
  <c r="Q67" i="3"/>
  <c r="Q26" i="3" s="1"/>
  <c r="Q15" i="3"/>
  <c r="P295" i="3"/>
  <c r="T48" i="3" l="1"/>
  <c r="AS48" i="3"/>
  <c r="AG46" i="3"/>
  <c r="AG44" i="3"/>
  <c r="AT47" i="3"/>
  <c r="W47" i="3"/>
  <c r="U48" i="3"/>
  <c r="V48" i="3" s="1"/>
  <c r="P296" i="3"/>
  <c r="P298" i="3" s="1"/>
  <c r="P305" i="3" s="1"/>
  <c r="P288" i="3"/>
  <c r="P289" i="3" s="1"/>
  <c r="Q16" i="3"/>
  <c r="Q868" i="3" s="1"/>
  <c r="Q8" i="7" s="1"/>
  <c r="R12" i="3"/>
  <c r="AH44" i="3" l="1"/>
  <c r="AO44" i="3" s="1"/>
  <c r="AW44" i="3"/>
  <c r="AT48" i="3"/>
  <c r="X47" i="3"/>
  <c r="Y47" i="3" s="1"/>
  <c r="Z47" i="3" s="1"/>
  <c r="AA47" i="3" s="1"/>
  <c r="AH46" i="3"/>
  <c r="AW46" i="3"/>
  <c r="W48" i="3"/>
  <c r="AO41" i="3"/>
  <c r="Q284" i="3"/>
  <c r="Q285" i="3" s="1"/>
  <c r="Q18" i="3"/>
  <c r="Q17" i="3"/>
  <c r="P306" i="3"/>
  <c r="P307" i="3"/>
  <c r="R13" i="3"/>
  <c r="R14" i="3"/>
  <c r="AU47" i="3" l="1"/>
  <c r="AJ49" i="3" a="1"/>
  <c r="AJ49" i="3" s="1"/>
  <c r="R49" i="3" s="1"/>
  <c r="AS49" i="3" s="1"/>
  <c r="AS67" i="3" s="1"/>
  <c r="AS14" i="3"/>
  <c r="X48" i="3"/>
  <c r="Y48" i="3" s="1"/>
  <c r="Z48" i="3" s="1"/>
  <c r="AA48" i="3" s="1"/>
  <c r="AT46" i="3"/>
  <c r="AO46" i="3"/>
  <c r="R25" i="3"/>
  <c r="AS13" i="3"/>
  <c r="AB47" i="3"/>
  <c r="S49" i="3"/>
  <c r="R67" i="3"/>
  <c r="R26" i="3" s="1"/>
  <c r="Q295" i="3"/>
  <c r="R15" i="3"/>
  <c r="AU48" i="3" l="1"/>
  <c r="T49" i="3"/>
  <c r="AC47" i="3"/>
  <c r="AB48" i="3"/>
  <c r="AC48" i="3" s="1"/>
  <c r="AD48" i="3" s="1"/>
  <c r="AE48" i="3" s="1"/>
  <c r="U49" i="3"/>
  <c r="Q296" i="3"/>
  <c r="Q298" i="3" s="1"/>
  <c r="Q305" i="3" s="1"/>
  <c r="Q288" i="3"/>
  <c r="Q289" i="3" s="1"/>
  <c r="R16" i="3"/>
  <c r="R868" i="3" s="1"/>
  <c r="R8" i="7" s="1"/>
  <c r="S12" i="3"/>
  <c r="AF48" i="3" l="1"/>
  <c r="AG48" i="3" s="1"/>
  <c r="AH48" i="3" s="1"/>
  <c r="AW48" i="3" s="1"/>
  <c r="AV48" i="3"/>
  <c r="AD47" i="3"/>
  <c r="AE47" i="3" s="1"/>
  <c r="V49" i="3"/>
  <c r="W49" i="3" s="1"/>
  <c r="AO48" i="3"/>
  <c r="Q306" i="3"/>
  <c r="Q307" i="3"/>
  <c r="R284" i="3"/>
  <c r="R285" i="3" s="1"/>
  <c r="R17" i="3"/>
  <c r="R18" i="3"/>
  <c r="S14" i="3"/>
  <c r="S13" i="3"/>
  <c r="AV47" i="3" l="1"/>
  <c r="AJ50" i="3" a="1"/>
  <c r="AJ50" i="3" s="1"/>
  <c r="S50" i="3" s="1"/>
  <c r="T50" i="3" s="1"/>
  <c r="U50" i="3" s="1"/>
  <c r="X49" i="3"/>
  <c r="Y49" i="3" s="1"/>
  <c r="Z49" i="3" s="1"/>
  <c r="AA49" i="3" s="1"/>
  <c r="S25" i="3"/>
  <c r="AF47" i="3"/>
  <c r="AG47" i="3" s="1"/>
  <c r="AH47" i="3" s="1"/>
  <c r="AT49" i="3"/>
  <c r="AO43" i="3"/>
  <c r="S15" i="3"/>
  <c r="R295" i="3"/>
  <c r="S67" i="3" l="1"/>
  <c r="S26" i="3" s="1"/>
  <c r="AU49" i="3"/>
  <c r="AB49" i="3"/>
  <c r="AC49" i="3" s="1"/>
  <c r="AD49" i="3" s="1"/>
  <c r="AE49" i="3" s="1"/>
  <c r="AW47" i="3"/>
  <c r="AO47" i="3"/>
  <c r="V50" i="3"/>
  <c r="W50" i="3" s="1"/>
  <c r="R296" i="3"/>
  <c r="R298" i="3" s="1"/>
  <c r="R305" i="3" s="1"/>
  <c r="R288" i="3"/>
  <c r="R289" i="3" s="1"/>
  <c r="T12" i="3"/>
  <c r="S16" i="3"/>
  <c r="S868" i="3" s="1"/>
  <c r="S8" i="7" s="1"/>
  <c r="AV49" i="3" l="1"/>
  <c r="AT50" i="3"/>
  <c r="AF49" i="3"/>
  <c r="AG49" i="3" s="1"/>
  <c r="AH49" i="3" s="1"/>
  <c r="AO49" i="3" s="1"/>
  <c r="X50" i="3"/>
  <c r="Y50" i="3" s="1"/>
  <c r="Z50" i="3" s="1"/>
  <c r="S284" i="3"/>
  <c r="S285" i="3" s="1"/>
  <c r="S17" i="3"/>
  <c r="S18" i="3"/>
  <c r="R307" i="3"/>
  <c r="R306" i="3"/>
  <c r="T14" i="3"/>
  <c r="T13" i="3"/>
  <c r="AJ51" i="3" l="1" a="1"/>
  <c r="AJ51" i="3" s="1"/>
  <c r="T51" i="3" s="1"/>
  <c r="AU50" i="3"/>
  <c r="T25" i="3"/>
  <c r="AW49" i="3"/>
  <c r="U51" i="3"/>
  <c r="V51" i="3" s="1"/>
  <c r="AA50" i="3"/>
  <c r="T67" i="3"/>
  <c r="T26" i="3" s="1"/>
  <c r="S295" i="3"/>
  <c r="S288" i="3"/>
  <c r="S289" i="3" s="1"/>
  <c r="T15" i="3"/>
  <c r="AB50" i="3" l="1"/>
  <c r="AC50" i="3" s="1"/>
  <c r="AD50" i="3" s="1"/>
  <c r="AE50" i="3" s="1"/>
  <c r="AT51" i="3"/>
  <c r="W51" i="3"/>
  <c r="S296" i="3"/>
  <c r="S298" i="3" s="1"/>
  <c r="S305" i="3" s="1"/>
  <c r="U12" i="3"/>
  <c r="T16" i="3"/>
  <c r="T868" i="3" s="1"/>
  <c r="T8" i="7" s="1"/>
  <c r="AF50" i="3" l="1"/>
  <c r="X51" i="3"/>
  <c r="Y51" i="3" s="1"/>
  <c r="Z51" i="3" s="1"/>
  <c r="AA51" i="3" s="1"/>
  <c r="AV50" i="3"/>
  <c r="T284" i="3"/>
  <c r="T285" i="3" s="1"/>
  <c r="T17" i="3"/>
  <c r="T18" i="3"/>
  <c r="S306" i="3"/>
  <c r="S307" i="3"/>
  <c r="U13" i="3"/>
  <c r="U14" i="3"/>
  <c r="AU51" i="3" l="1"/>
  <c r="AJ52" i="3" a="1"/>
  <c r="AJ52" i="3" s="1"/>
  <c r="U52" i="3" s="1"/>
  <c r="AB51" i="3"/>
  <c r="AC51" i="3" s="1"/>
  <c r="AD51" i="3" s="1"/>
  <c r="AE51" i="3" s="1"/>
  <c r="U25" i="3"/>
  <c r="AG50" i="3"/>
  <c r="V52" i="3"/>
  <c r="W52" i="3" s="1"/>
  <c r="U67" i="3"/>
  <c r="U26" i="3" s="1"/>
  <c r="T295" i="3"/>
  <c r="T288" i="3"/>
  <c r="T289" i="3" s="1"/>
  <c r="U15" i="3"/>
  <c r="AV51" i="3" l="1"/>
  <c r="X52" i="3"/>
  <c r="Y52" i="3" s="1"/>
  <c r="AT52" i="3"/>
  <c r="AF51" i="3"/>
  <c r="AG51" i="3" s="1"/>
  <c r="AH51" i="3" s="1"/>
  <c r="AH50" i="3"/>
  <c r="AO50" i="3" s="1"/>
  <c r="AW50" i="3"/>
  <c r="Z52" i="3"/>
  <c r="T296" i="3"/>
  <c r="T298" i="3" s="1"/>
  <c r="T305" i="3" s="1"/>
  <c r="V12" i="3"/>
  <c r="U16" i="3"/>
  <c r="U868" i="3" s="1"/>
  <c r="U8" i="7" s="1"/>
  <c r="AU52" i="3" l="1"/>
  <c r="AW51" i="3"/>
  <c r="AA52" i="3"/>
  <c r="T307" i="3"/>
  <c r="T306" i="3"/>
  <c r="V14" i="3"/>
  <c r="V13" i="3"/>
  <c r="U284" i="3"/>
  <c r="U285" i="3" s="1"/>
  <c r="U17" i="3"/>
  <c r="U18" i="3"/>
  <c r="V25" i="3" l="1"/>
  <c r="AT13" i="3"/>
  <c r="AB52" i="3"/>
  <c r="AJ53" i="3" a="1"/>
  <c r="AJ53" i="3" s="1"/>
  <c r="V53" i="3" s="1"/>
  <c r="AT53" i="3" s="1"/>
  <c r="AT67" i="3" s="1"/>
  <c r="AT14" i="3"/>
  <c r="AC52" i="3"/>
  <c r="AD52" i="3" s="1"/>
  <c r="AE52" i="3" s="1"/>
  <c r="AO51" i="3"/>
  <c r="V15" i="3"/>
  <c r="U295" i="3"/>
  <c r="U288" i="3"/>
  <c r="U289" i="3" s="1"/>
  <c r="V67" i="3" l="1"/>
  <c r="V26" i="3" s="1"/>
  <c r="W53" i="3"/>
  <c r="AF52" i="3"/>
  <c r="AG52" i="3" s="1"/>
  <c r="AH52" i="3" s="1"/>
  <c r="AO52" i="3" s="1"/>
  <c r="AV52" i="3"/>
  <c r="X53" i="3"/>
  <c r="Y53" i="3" s="1"/>
  <c r="Z53" i="3" s="1"/>
  <c r="U296" i="3"/>
  <c r="U298" i="3" s="1"/>
  <c r="U305" i="3" s="1"/>
  <c r="W12" i="3"/>
  <c r="V16" i="3"/>
  <c r="V868" i="3" s="1"/>
  <c r="V8" i="7" s="1"/>
  <c r="AW52" i="3" l="1"/>
  <c r="AU53" i="3"/>
  <c r="AA53" i="3"/>
  <c r="W14" i="3"/>
  <c r="W13" i="3"/>
  <c r="V284" i="3"/>
  <c r="V285" i="3" s="1"/>
  <c r="V17" i="3"/>
  <c r="V18" i="3"/>
  <c r="U306" i="3"/>
  <c r="U307" i="3"/>
  <c r="W25" i="3" l="1"/>
  <c r="AJ54" i="3" a="1"/>
  <c r="AJ54" i="3" s="1"/>
  <c r="W54" i="3" s="1"/>
  <c r="W67" i="3" s="1"/>
  <c r="W26" i="3" s="1"/>
  <c r="AB53" i="3"/>
  <c r="W15" i="3"/>
  <c r="X12" i="3" s="1"/>
  <c r="X14" i="3" s="1"/>
  <c r="AJ55" i="3" s="1" a="1"/>
  <c r="AJ55" i="3" s="1"/>
  <c r="X55" i="3" s="1"/>
  <c r="V295" i="3"/>
  <c r="X54" i="3" l="1"/>
  <c r="AC53" i="3"/>
  <c r="AD53" i="3" s="1"/>
  <c r="AE53" i="3" s="1"/>
  <c r="Y55" i="3"/>
  <c r="Y54" i="3"/>
  <c r="X67" i="3"/>
  <c r="X26" i="3" s="1"/>
  <c r="X13" i="3"/>
  <c r="W16" i="3"/>
  <c r="W868" i="3" s="1"/>
  <c r="V296" i="3"/>
  <c r="V298" i="3" s="1"/>
  <c r="V305" i="3" s="1"/>
  <c r="V288" i="3"/>
  <c r="V289" i="3" s="1"/>
  <c r="X25" i="3" l="1"/>
  <c r="AF53" i="3"/>
  <c r="AG53" i="3" s="1"/>
  <c r="AH53" i="3" s="1"/>
  <c r="AW53" i="3" s="1"/>
  <c r="AV53" i="3"/>
  <c r="Z54" i="3"/>
  <c r="Z55" i="3"/>
  <c r="AO53" i="3"/>
  <c r="X15" i="3"/>
  <c r="Y12" i="3" s="1"/>
  <c r="W284" i="3"/>
  <c r="W285" i="3" s="1"/>
  <c r="W18" i="3"/>
  <c r="W17" i="3"/>
  <c r="V307" i="3"/>
  <c r="V306" i="3"/>
  <c r="AA55" i="3" l="1"/>
  <c r="AA54" i="3"/>
  <c r="X16" i="3"/>
  <c r="W295" i="3"/>
  <c r="Y14" i="3"/>
  <c r="Y13" i="3"/>
  <c r="AJ56" i="3" l="1" a="1"/>
  <c r="AJ56" i="3" s="1"/>
  <c r="Y56" i="3" s="1"/>
  <c r="Y67" i="3" s="1"/>
  <c r="Y26" i="3" s="1"/>
  <c r="AB54" i="3"/>
  <c r="AC54" i="3" s="1"/>
  <c r="AD54" i="3" s="1"/>
  <c r="AE54" i="3" s="1"/>
  <c r="Y25" i="3"/>
  <c r="X284" i="3"/>
  <c r="X285" i="3" s="1"/>
  <c r="X868" i="3"/>
  <c r="AB55" i="3"/>
  <c r="AC55" i="3" s="1"/>
  <c r="X17" i="3"/>
  <c r="X18" i="3"/>
  <c r="W296" i="3"/>
  <c r="W298" i="3" s="1"/>
  <c r="W305" i="3" s="1"/>
  <c r="W288" i="3"/>
  <c r="W289" i="3" s="1"/>
  <c r="Y15" i="3"/>
  <c r="Z12" i="3" s="1"/>
  <c r="Z56" i="3" l="1"/>
  <c r="AV54" i="3"/>
  <c r="AF54" i="3"/>
  <c r="AU56" i="3"/>
  <c r="X288" i="3"/>
  <c r="X289" i="3" s="1"/>
  <c r="X295" i="3"/>
  <c r="AD55" i="3"/>
  <c r="AE55" i="3" s="1"/>
  <c r="AA56" i="3"/>
  <c r="Y16" i="3"/>
  <c r="W307" i="3"/>
  <c r="W306" i="3"/>
  <c r="Z14" i="3"/>
  <c r="Z13" i="3"/>
  <c r="X296" i="3"/>
  <c r="X298" i="3" s="1"/>
  <c r="X305" i="3" s="1"/>
  <c r="Z25" i="3" l="1"/>
  <c r="AU13" i="3"/>
  <c r="AJ57" i="3" a="1"/>
  <c r="AJ57" i="3" s="1"/>
  <c r="Z57" i="3" s="1"/>
  <c r="AU57" i="3" s="1"/>
  <c r="AU14" i="3"/>
  <c r="AF55" i="3"/>
  <c r="AG55" i="3" s="1"/>
  <c r="AH55" i="3" s="1"/>
  <c r="AU55" i="3" s="1"/>
  <c r="AG54" i="3"/>
  <c r="AV55" i="3"/>
  <c r="Y284" i="3"/>
  <c r="Y285" i="3" s="1"/>
  <c r="Y868" i="3"/>
  <c r="AA57" i="3"/>
  <c r="AB56" i="3"/>
  <c r="AC56" i="3" s="1"/>
  <c r="AD56" i="3" s="1"/>
  <c r="Z67" i="3"/>
  <c r="Z26" i="3" s="1"/>
  <c r="AU26" i="3" s="1"/>
  <c r="Y17" i="3"/>
  <c r="Y18" i="3"/>
  <c r="X306" i="3"/>
  <c r="X307" i="3"/>
  <c r="Z15" i="3"/>
  <c r="Y288" i="3" l="1"/>
  <c r="Y289" i="3" s="1"/>
  <c r="Y295" i="3"/>
  <c r="AO55" i="3"/>
  <c r="AH54" i="3"/>
  <c r="AU54" i="3" s="1"/>
  <c r="AU67" i="3" s="1"/>
  <c r="AW55" i="3"/>
  <c r="AV56" i="3"/>
  <c r="AB57" i="3"/>
  <c r="AC57" i="3" s="1"/>
  <c r="AE56" i="3"/>
  <c r="Y296" i="3"/>
  <c r="Y298" i="3" s="1"/>
  <c r="Y305" i="3" s="1"/>
  <c r="AA12" i="3"/>
  <c r="Z16" i="3"/>
  <c r="Z868" i="3" s="1"/>
  <c r="AO54" i="3" l="1"/>
  <c r="AW54" i="3"/>
  <c r="AF56" i="3"/>
  <c r="AG56" i="3" s="1"/>
  <c r="AH56" i="3" s="1"/>
  <c r="AW56" i="3" s="1"/>
  <c r="AD57" i="3"/>
  <c r="AE57" i="3" s="1"/>
  <c r="Y307" i="3"/>
  <c r="Y306" i="3"/>
  <c r="AA14" i="3"/>
  <c r="AA13" i="3"/>
  <c r="Z284" i="3"/>
  <c r="Z285" i="3" s="1"/>
  <c r="Z17" i="3"/>
  <c r="Z18" i="3"/>
  <c r="AO56" i="3" l="1"/>
  <c r="AA25" i="3"/>
  <c r="AV57" i="3"/>
  <c r="AJ58" i="3" a="1"/>
  <c r="AJ58" i="3" s="1"/>
  <c r="AA58" i="3" s="1"/>
  <c r="AF57" i="3"/>
  <c r="AG57" i="3" s="1"/>
  <c r="AH57" i="3" s="1"/>
  <c r="AO57" i="3" s="1"/>
  <c r="AB58" i="3"/>
  <c r="AA67" i="3"/>
  <c r="AA26" i="3" s="1"/>
  <c r="AA15" i="3"/>
  <c r="AB12" i="3" s="1"/>
  <c r="AB14" i="3" s="1"/>
  <c r="AJ59" i="3" s="1" a="1"/>
  <c r="AJ59" i="3" s="1"/>
  <c r="AB59" i="3" s="1"/>
  <c r="Z295" i="3"/>
  <c r="AW57" i="3" l="1"/>
  <c r="AC58" i="3"/>
  <c r="AD58" i="3" s="1"/>
  <c r="AC59" i="3"/>
  <c r="AB67" i="3"/>
  <c r="AB26" i="3" s="1"/>
  <c r="AA16" i="3"/>
  <c r="AB13" i="3"/>
  <c r="Z288" i="3"/>
  <c r="Z289" i="3" s="1"/>
  <c r="Z296" i="3"/>
  <c r="Z298" i="3" s="1"/>
  <c r="Z305" i="3" s="1"/>
  <c r="AV58" i="3" l="1"/>
  <c r="AB25" i="3"/>
  <c r="AA284" i="3"/>
  <c r="AA285" i="3" s="1"/>
  <c r="AA868" i="3"/>
  <c r="AE58" i="3"/>
  <c r="AD59" i="3"/>
  <c r="AE59" i="3" s="1"/>
  <c r="AB15" i="3"/>
  <c r="AC12" i="3" s="1"/>
  <c r="AA18" i="3"/>
  <c r="AA17" i="3"/>
  <c r="Z307" i="3"/>
  <c r="Z306" i="3"/>
  <c r="AA295" i="3"/>
  <c r="AA288" i="3" l="1"/>
  <c r="AA289" i="3" s="1"/>
  <c r="AF58" i="3"/>
  <c r="AF59" i="3"/>
  <c r="AG59" i="3" s="1"/>
  <c r="AH59" i="3" s="1"/>
  <c r="AV59" i="3" s="1"/>
  <c r="AG58" i="3"/>
  <c r="AH58" i="3" s="1"/>
  <c r="AO58" i="3" s="1"/>
  <c r="AB16" i="3"/>
  <c r="AA296" i="3"/>
  <c r="AA298" i="3" s="1"/>
  <c r="AA305" i="3" s="1"/>
  <c r="AC13" i="3"/>
  <c r="AC14" i="3"/>
  <c r="AW59" i="3" l="1"/>
  <c r="AJ60" i="3" a="1"/>
  <c r="AJ60" i="3" s="1"/>
  <c r="AC60" i="3" s="1"/>
  <c r="AC25" i="3"/>
  <c r="AW58" i="3"/>
  <c r="AB18" i="3"/>
  <c r="AB868" i="3"/>
  <c r="AB17" i="3"/>
  <c r="AB284" i="3"/>
  <c r="AB285" i="3" s="1"/>
  <c r="AD60" i="3"/>
  <c r="AC67" i="3"/>
  <c r="AC26" i="3" s="1"/>
  <c r="AC15" i="3"/>
  <c r="AA306" i="3"/>
  <c r="AA307" i="3"/>
  <c r="AV60" i="3" l="1"/>
  <c r="AB295" i="3"/>
  <c r="AE60" i="3"/>
  <c r="AO59" i="3"/>
  <c r="AB288" i="3"/>
  <c r="AB289" i="3" s="1"/>
  <c r="AB296" i="3"/>
  <c r="AD12" i="3"/>
  <c r="AC16" i="3"/>
  <c r="AC868" i="3" s="1"/>
  <c r="AF60" i="3" l="1"/>
  <c r="AB298" i="3"/>
  <c r="AB305" i="3" s="1"/>
  <c r="AG60" i="3"/>
  <c r="AH60" i="3" s="1"/>
  <c r="AC284" i="3"/>
  <c r="AC285" i="3" s="1"/>
  <c r="AC18" i="3"/>
  <c r="AC17" i="3"/>
  <c r="AD14" i="3"/>
  <c r="AD13" i="3"/>
  <c r="AB307" i="3" l="1"/>
  <c r="AJ61" i="3" a="1"/>
  <c r="AJ61" i="3" s="1"/>
  <c r="AD61" i="3" s="1"/>
  <c r="AV61" i="3" s="1"/>
  <c r="AV67" i="3" s="1"/>
  <c r="AV14" i="3"/>
  <c r="AW60" i="3"/>
  <c r="AD25" i="3"/>
  <c r="AV13" i="3"/>
  <c r="AB306" i="3"/>
  <c r="AO60" i="3"/>
  <c r="AC295" i="3"/>
  <c r="AD15" i="3"/>
  <c r="AD67" i="3" l="1"/>
  <c r="AD26" i="3" s="1"/>
  <c r="AE61" i="3"/>
  <c r="AF61" i="3" s="1"/>
  <c r="AG61" i="3" s="1"/>
  <c r="AH61" i="3" s="1"/>
  <c r="AW61" i="3" s="1"/>
  <c r="AC288" i="3"/>
  <c r="AC289" i="3" s="1"/>
  <c r="AC296" i="3"/>
  <c r="AC298" i="3" s="1"/>
  <c r="AC305" i="3" s="1"/>
  <c r="AD16" i="3"/>
  <c r="AD868" i="3" s="1"/>
  <c r="AE12" i="3"/>
  <c r="AO61" i="3" l="1"/>
  <c r="AD17" i="3"/>
  <c r="AD284" i="3"/>
  <c r="AD285" i="3" s="1"/>
  <c r="AD18" i="3"/>
  <c r="AE14" i="3"/>
  <c r="AE13" i="3"/>
  <c r="AC307" i="3"/>
  <c r="AC306" i="3"/>
  <c r="AE25" i="3" l="1"/>
  <c r="AJ62" i="3" a="1"/>
  <c r="AJ62" i="3" s="1"/>
  <c r="AE62" i="3" s="1"/>
  <c r="AF62" i="3" s="1"/>
  <c r="AG62" i="3" s="1"/>
  <c r="AH62" i="3" s="1"/>
  <c r="AE15" i="3"/>
  <c r="AD295" i="3"/>
  <c r="AE67" i="3" l="1"/>
  <c r="AE26" i="3" s="1"/>
  <c r="AW62" i="3"/>
  <c r="AO62" i="3"/>
  <c r="AF12" i="3"/>
  <c r="AE16" i="3"/>
  <c r="AE868" i="3" s="1"/>
  <c r="AD288" i="3"/>
  <c r="AD289" i="3" s="1"/>
  <c r="AD296" i="3"/>
  <c r="AD298" i="3" s="1"/>
  <c r="AD305" i="3" s="1"/>
  <c r="AE18" i="3" l="1"/>
  <c r="AE284" i="3"/>
  <c r="AE285" i="3" s="1"/>
  <c r="AE17" i="3"/>
  <c r="AF14" i="3"/>
  <c r="AF13" i="3"/>
  <c r="AD306" i="3"/>
  <c r="AD307" i="3"/>
  <c r="AF25" i="3" l="1"/>
  <c r="AJ63" i="3" a="1"/>
  <c r="AJ63" i="3" s="1"/>
  <c r="AF63" i="3" s="1"/>
  <c r="AF67" i="3" s="1"/>
  <c r="AF26" i="3" s="1"/>
  <c r="AF15" i="3"/>
  <c r="AE295" i="3"/>
  <c r="AG63" i="3" l="1"/>
  <c r="AH63" i="3" s="1"/>
  <c r="AW63" i="3" s="1"/>
  <c r="AE288" i="3"/>
  <c r="AE289" i="3" s="1"/>
  <c r="AE296" i="3"/>
  <c r="AE298" i="3" s="1"/>
  <c r="AE305" i="3" s="1"/>
  <c r="AG12" i="3"/>
  <c r="AF16" i="3"/>
  <c r="AF868" i="3" s="1"/>
  <c r="AO63" i="3" l="1"/>
  <c r="AE307" i="3"/>
  <c r="AE306" i="3"/>
  <c r="AF17" i="3"/>
  <c r="AF18" i="3"/>
  <c r="AF284" i="3"/>
  <c r="AF285" i="3" s="1"/>
  <c r="AG13" i="3"/>
  <c r="AG14" i="3"/>
  <c r="AJ64" i="3" l="1" a="1"/>
  <c r="AJ64" i="3" s="1"/>
  <c r="AG64" i="3" s="1"/>
  <c r="AG67" i="3" s="1"/>
  <c r="AG26" i="3" s="1"/>
  <c r="AG25" i="3"/>
  <c r="AG15" i="3"/>
  <c r="AF288" i="3"/>
  <c r="AF289" i="3" s="1"/>
  <c r="AF295" i="3"/>
  <c r="AH64" i="3" l="1"/>
  <c r="AO64" i="3" s="1"/>
  <c r="AW64" i="3"/>
  <c r="AF296" i="3"/>
  <c r="AF298" i="3" s="1"/>
  <c r="AF305" i="3" s="1"/>
  <c r="AH12" i="3"/>
  <c r="AG16" i="3"/>
  <c r="AG868" i="3" s="1"/>
  <c r="AG284" i="3" l="1"/>
  <c r="AG285" i="3" s="1"/>
  <c r="AG17" i="3"/>
  <c r="AG18" i="3"/>
  <c r="AH14" i="3"/>
  <c r="AH13" i="3"/>
  <c r="AF306" i="3"/>
  <c r="AF307" i="3"/>
  <c r="AH25" i="3" l="1"/>
  <c r="AR13" i="3"/>
  <c r="AR15" i="3" s="1"/>
  <c r="AW13" i="3"/>
  <c r="AJ65" i="3" a="1"/>
  <c r="AJ65" i="3" s="1"/>
  <c r="AH65" i="3" s="1"/>
  <c r="AW65" i="3" s="1"/>
  <c r="AW67" i="3" s="1"/>
  <c r="AW14" i="3"/>
  <c r="AH15" i="3"/>
  <c r="AH16" i="3" s="1"/>
  <c r="AH868" i="3" s="1"/>
  <c r="AG288" i="3"/>
  <c r="AG289" i="3" s="1"/>
  <c r="AG295" i="3"/>
  <c r="AH67" i="3" l="1"/>
  <c r="AH26" i="3" s="1"/>
  <c r="AO65" i="3"/>
  <c r="AQ26" i="3"/>
  <c r="AR26" i="3"/>
  <c r="AS26" i="3"/>
  <c r="AT26" i="3"/>
  <c r="AV26" i="3"/>
  <c r="AW26" i="3"/>
  <c r="AS12" i="3"/>
  <c r="AR16" i="3"/>
  <c r="AQ25" i="3"/>
  <c r="AQ27" i="3" s="1"/>
  <c r="AR25" i="3"/>
  <c r="AS25" i="3"/>
  <c r="AT25" i="3"/>
  <c r="AU25" i="3"/>
  <c r="AV25" i="3"/>
  <c r="AW25" i="3"/>
  <c r="AG296" i="3"/>
  <c r="AG298" i="3" s="1"/>
  <c r="AG305" i="3" s="1"/>
  <c r="AH18" i="3"/>
  <c r="AH284" i="3"/>
  <c r="AH285" i="3" s="1"/>
  <c r="AH17" i="3"/>
  <c r="AR17" i="3" l="1"/>
  <c r="AR868" i="3"/>
  <c r="Z8" i="7" s="1"/>
  <c r="AR24" i="3"/>
  <c r="AR27" i="3" s="1"/>
  <c r="AQ28" i="3"/>
  <c r="AQ869" i="3" s="1"/>
  <c r="Y9" i="7" s="1"/>
  <c r="AS15" i="3"/>
  <c r="AT12" i="3" s="1"/>
  <c r="AS16" i="3"/>
  <c r="AH288" i="3"/>
  <c r="AH289" i="3" s="1"/>
  <c r="AH295" i="3"/>
  <c r="AG307" i="3"/>
  <c r="AG306" i="3"/>
  <c r="AS17" i="3" l="1"/>
  <c r="AS868" i="3"/>
  <c r="AA8" i="7" s="1"/>
  <c r="AQ29" i="3"/>
  <c r="AQ73" i="3"/>
  <c r="AQ31" i="3"/>
  <c r="AT15" i="3"/>
  <c r="AU12" i="3" s="1"/>
  <c r="AS24" i="3"/>
  <c r="AS27" i="3" s="1"/>
  <c r="AR28" i="3"/>
  <c r="AR869" i="3" s="1"/>
  <c r="Z9" i="7" s="1"/>
  <c r="AH296" i="3"/>
  <c r="AH298" i="3" s="1"/>
  <c r="AH305" i="3" s="1"/>
  <c r="AP305" i="3" l="1"/>
  <c r="AQ305" i="3"/>
  <c r="AR305" i="3"/>
  <c r="AS305" i="3"/>
  <c r="AT305" i="3"/>
  <c r="AU305" i="3"/>
  <c r="AV305" i="3"/>
  <c r="AW305" i="3"/>
  <c r="AT24" i="3"/>
  <c r="AT27" i="3" s="1"/>
  <c r="AS28" i="3"/>
  <c r="AS869" i="3" s="1"/>
  <c r="AA9" i="7" s="1"/>
  <c r="AU15" i="3"/>
  <c r="AV12" i="3" s="1"/>
  <c r="AR29" i="3"/>
  <c r="AR73" i="3"/>
  <c r="AR31" i="3"/>
  <c r="AT16" i="3"/>
  <c r="AH307" i="3"/>
  <c r="AH306" i="3"/>
  <c r="AU16" i="3" l="1"/>
  <c r="AU868" i="3" s="1"/>
  <c r="AT17" i="3"/>
  <c r="AT868" i="3"/>
  <c r="AB8" i="7" s="1"/>
  <c r="AP306" i="3"/>
  <c r="AQ306" i="3"/>
  <c r="AR306" i="3"/>
  <c r="AS306" i="3"/>
  <c r="AT306" i="3"/>
  <c r="AU306" i="3"/>
  <c r="AV306" i="3"/>
  <c r="AW306" i="3"/>
  <c r="AP307" i="3"/>
  <c r="AQ307" i="3"/>
  <c r="AR307" i="3"/>
  <c r="AS307" i="3"/>
  <c r="AT307" i="3"/>
  <c r="AU307" i="3"/>
  <c r="AV307" i="3"/>
  <c r="AW307" i="3"/>
  <c r="AS29" i="3"/>
  <c r="AS73" i="3"/>
  <c r="AS31" i="3"/>
  <c r="AU17" i="3"/>
  <c r="AV15" i="3"/>
  <c r="AW12" i="3" s="1"/>
  <c r="AU24" i="3"/>
  <c r="AU27" i="3" s="1"/>
  <c r="AT28" i="3"/>
  <c r="AT869" i="3" s="1"/>
  <c r="AB9" i="7" s="1"/>
  <c r="C27" i="3"/>
  <c r="AV16" i="3" l="1"/>
  <c r="AV17" i="3" s="1"/>
  <c r="AT29" i="3"/>
  <c r="AT73" i="3"/>
  <c r="AT31" i="3"/>
  <c r="AV24" i="3"/>
  <c r="AV27" i="3" s="1"/>
  <c r="AU28" i="3"/>
  <c r="AU869" i="3" s="1"/>
  <c r="AW15" i="3"/>
  <c r="AW16" i="3" s="1"/>
  <c r="D24" i="3"/>
  <c r="C28" i="3"/>
  <c r="C869" i="3" s="1"/>
  <c r="C9" i="7" s="1"/>
  <c r="AV868" i="3" l="1"/>
  <c r="AW17" i="3"/>
  <c r="AW868" i="3"/>
  <c r="AU29" i="3"/>
  <c r="AU73" i="3"/>
  <c r="AU31" i="3"/>
  <c r="AW24" i="3"/>
  <c r="AW27" i="3" s="1"/>
  <c r="AW28" i="3" s="1"/>
  <c r="AW869" i="3" s="1"/>
  <c r="AV28" i="3"/>
  <c r="AV869" i="3" s="1"/>
  <c r="D27" i="3"/>
  <c r="D28" i="3" s="1"/>
  <c r="C31" i="3"/>
  <c r="C73" i="3"/>
  <c r="AV29" i="3" l="1"/>
  <c r="AV73" i="3"/>
  <c r="AV31" i="3"/>
  <c r="AW29" i="3"/>
  <c r="AW73" i="3"/>
  <c r="AW31" i="3"/>
  <c r="D73" i="3"/>
  <c r="D75" i="3" s="1"/>
  <c r="D77" i="3" s="1"/>
  <c r="D79" i="3" s="1"/>
  <c r="D81" i="3" s="1"/>
  <c r="D83" i="3" s="1"/>
  <c r="D106" i="3" s="1"/>
  <c r="D869" i="3"/>
  <c r="D9" i="7" s="1"/>
  <c r="C75" i="3"/>
  <c r="E24" i="3"/>
  <c r="D31" i="3"/>
  <c r="D30" i="3"/>
  <c r="D369" i="3" l="1"/>
  <c r="D371" i="3" s="1"/>
  <c r="D309" i="3" s="1"/>
  <c r="D85" i="3"/>
  <c r="D87" i="3" s="1"/>
  <c r="D88" i="3" s="1"/>
  <c r="D873" i="3"/>
  <c r="D93" i="3"/>
  <c r="D176" i="3"/>
  <c r="C77" i="3"/>
  <c r="C369" i="3"/>
  <c r="C371" i="3" s="1"/>
  <c r="C309" i="3" s="1"/>
  <c r="D133" i="3"/>
  <c r="D112" i="3"/>
  <c r="C79" i="3" l="1"/>
  <c r="D919" i="3"/>
  <c r="D56" i="7" s="1"/>
  <c r="D13" i="7"/>
  <c r="D870" i="3"/>
  <c r="D10" i="7" s="1"/>
  <c r="D318" i="3"/>
  <c r="D254" i="3"/>
  <c r="H125" i="3"/>
  <c r="H160" i="3" s="1"/>
  <c r="H168" i="3" s="1"/>
  <c r="H110" i="3" s="1"/>
  <c r="C81" i="3" l="1"/>
  <c r="D894" i="3"/>
  <c r="D31" i="7" s="1"/>
  <c r="D915" i="3"/>
  <c r="D52" i="7" s="1"/>
  <c r="D629" i="3"/>
  <c r="D265" i="3"/>
  <c r="D636" i="3" s="1"/>
  <c r="H148" i="3"/>
  <c r="H156" i="3" s="1"/>
  <c r="H109" i="3" s="1"/>
  <c r="H136" i="3"/>
  <c r="H144" i="3" s="1"/>
  <c r="H177" i="3" s="1"/>
  <c r="H179" i="3"/>
  <c r="C93" i="3" l="1"/>
  <c r="C83" i="3"/>
  <c r="C106" i="3" s="1"/>
  <c r="C133" i="3"/>
  <c r="D276" i="3"/>
  <c r="L126" i="3"/>
  <c r="H108" i="3"/>
  <c r="H178" i="3"/>
  <c r="C85" i="3" l="1"/>
  <c r="C176" i="3"/>
  <c r="C873" i="3"/>
  <c r="C870" i="3"/>
  <c r="C94" i="3"/>
  <c r="H183" i="3"/>
  <c r="H195" i="3" s="1"/>
  <c r="H319" i="3"/>
  <c r="L149" i="3"/>
  <c r="L137" i="3"/>
  <c r="L161" i="3"/>
  <c r="D322" i="3"/>
  <c r="D461" i="3" s="1"/>
  <c r="C894" i="3" l="1"/>
  <c r="C31" i="7" s="1"/>
  <c r="C10" i="7"/>
  <c r="C915" i="3"/>
  <c r="C52" i="7" s="1"/>
  <c r="C13" i="7"/>
  <c r="C919" i="3"/>
  <c r="C56" i="7" s="1"/>
  <c r="C180" i="3"/>
  <c r="C87" i="3"/>
  <c r="G92" i="3"/>
  <c r="D91" i="3"/>
  <c r="C95" i="3"/>
  <c r="C871" i="3" s="1"/>
  <c r="C11" i="7" s="1"/>
  <c r="P127" i="3"/>
  <c r="D802" i="3"/>
  <c r="AJ333" i="3" a="1"/>
  <c r="AJ333" i="3" s="1"/>
  <c r="D333" i="3" s="1"/>
  <c r="D94" i="3" l="1"/>
  <c r="D95" i="3" s="1"/>
  <c r="C88" i="3"/>
  <c r="C112" i="3"/>
  <c r="C318" i="3"/>
  <c r="C254" i="3"/>
  <c r="G125" i="3"/>
  <c r="C880" i="3"/>
  <c r="C20" i="7" s="1"/>
  <c r="C182" i="3"/>
  <c r="C181" i="3"/>
  <c r="D175" i="3"/>
  <c r="D115" i="3"/>
  <c r="D874" i="3" s="1"/>
  <c r="D14" i="7" s="1"/>
  <c r="D780" i="3"/>
  <c r="D792" i="3"/>
  <c r="P138" i="3"/>
  <c r="P162" i="3"/>
  <c r="P150" i="3"/>
  <c r="E333" i="3"/>
  <c r="AJ217" i="3" a="1"/>
  <c r="AJ217" i="3" s="1"/>
  <c r="C322" i="3" l="1"/>
  <c r="D208" i="3"/>
  <c r="D206" i="3"/>
  <c r="D210" i="3"/>
  <c r="D180" i="3"/>
  <c r="D209" i="3"/>
  <c r="D207" i="3"/>
  <c r="D181" i="3"/>
  <c r="C875" i="3"/>
  <c r="C203" i="3"/>
  <c r="C889" i="3"/>
  <c r="C26" i="7" s="1"/>
  <c r="C204" i="3"/>
  <c r="G148" i="3"/>
  <c r="G136" i="3"/>
  <c r="G160" i="3"/>
  <c r="C629" i="3"/>
  <c r="C265" i="3"/>
  <c r="C461" i="3"/>
  <c r="C802" i="3"/>
  <c r="AJ332" i="3" a="1"/>
  <c r="AJ332" i="3" s="1"/>
  <c r="C332" i="3" s="1"/>
  <c r="D114" i="3"/>
  <c r="C792" i="3"/>
  <c r="C115" i="3"/>
  <c r="C874" i="3" s="1"/>
  <c r="C780" i="3"/>
  <c r="AJ216" i="3" a="1"/>
  <c r="AJ216" i="3" s="1"/>
  <c r="C216" i="3" s="1"/>
  <c r="D97" i="3"/>
  <c r="D871" i="3"/>
  <c r="D11" i="7" s="1"/>
  <c r="E91" i="3"/>
  <c r="H92" i="3"/>
  <c r="D899" i="3"/>
  <c r="D897" i="3"/>
  <c r="D896" i="3" s="1"/>
  <c r="D33" i="7" s="1"/>
  <c r="D36" i="7"/>
  <c r="T128" i="3"/>
  <c r="T139" i="3" s="1"/>
  <c r="E782" i="3"/>
  <c r="D781" i="3"/>
  <c r="D217" i="3"/>
  <c r="F333" i="3"/>
  <c r="K126" i="3" l="1"/>
  <c r="D34" i="7"/>
  <c r="D35" i="7" s="1"/>
  <c r="G156" i="3"/>
  <c r="G109" i="3" s="1"/>
  <c r="G168" i="3"/>
  <c r="G144" i="3"/>
  <c r="G177" i="3" s="1"/>
  <c r="G196" i="3" s="1"/>
  <c r="K161" i="3"/>
  <c r="D332" i="3"/>
  <c r="E332" i="3" s="1"/>
  <c r="F332" i="3" s="1"/>
  <c r="G332" i="3" s="1"/>
  <c r="C14" i="7"/>
  <c r="C897" i="3"/>
  <c r="C899" i="3"/>
  <c r="C636" i="3"/>
  <c r="C276" i="3"/>
  <c r="G110" i="3"/>
  <c r="G179" i="3"/>
  <c r="D216" i="3"/>
  <c r="E216" i="3" s="1"/>
  <c r="F216" i="3" s="1"/>
  <c r="C249" i="3"/>
  <c r="K149" i="3"/>
  <c r="K137" i="3"/>
  <c r="C15" i="7"/>
  <c r="C907" i="3"/>
  <c r="C44" i="7" s="1"/>
  <c r="D875" i="3"/>
  <c r="D203" i="3"/>
  <c r="C781" i="3"/>
  <c r="C784" i="3" s="1"/>
  <c r="D782" i="3"/>
  <c r="D880" i="3"/>
  <c r="E175" i="3"/>
  <c r="D182" i="3"/>
  <c r="D898" i="3"/>
  <c r="T151" i="3"/>
  <c r="T163" i="3"/>
  <c r="G333" i="3"/>
  <c r="E217" i="3"/>
  <c r="C365" i="3"/>
  <c r="C460" i="3" s="1"/>
  <c r="G178" i="3" l="1"/>
  <c r="H200" i="3" s="1"/>
  <c r="H910" i="3" s="1"/>
  <c r="H47" i="7" s="1"/>
  <c r="H332" i="3"/>
  <c r="I332" i="3" s="1"/>
  <c r="J332" i="3" s="1"/>
  <c r="H333" i="3"/>
  <c r="I333" i="3" s="1"/>
  <c r="J333" i="3" s="1"/>
  <c r="K333" i="3" s="1"/>
  <c r="AP332" i="3"/>
  <c r="G108" i="3"/>
  <c r="H196" i="3"/>
  <c r="AP216" i="3"/>
  <c r="O127" i="3"/>
  <c r="O150" i="3" s="1"/>
  <c r="G183" i="3"/>
  <c r="G205" i="3" s="1"/>
  <c r="G319" i="3"/>
  <c r="K332" i="3"/>
  <c r="G216" i="3"/>
  <c r="C252" i="3" s="1"/>
  <c r="C796" i="3" s="1"/>
  <c r="C753" i="3" s="1"/>
  <c r="D249" i="3"/>
  <c r="D257" i="3" s="1"/>
  <c r="D889" i="3"/>
  <c r="D204" i="3"/>
  <c r="E210" i="3"/>
  <c r="E209" i="3"/>
  <c r="E208" i="3"/>
  <c r="E207" i="3"/>
  <c r="E206" i="3"/>
  <c r="D20" i="7"/>
  <c r="D22" i="7" s="1"/>
  <c r="D882" i="3"/>
  <c r="D907" i="3"/>
  <c r="D44" i="7" s="1"/>
  <c r="D15" i="7"/>
  <c r="C737" i="3"/>
  <c r="D779" i="3"/>
  <c r="D784" i="3" s="1"/>
  <c r="D737" i="3" s="1"/>
  <c r="C257" i="3"/>
  <c r="C793" i="3"/>
  <c r="C795" i="3" s="1"/>
  <c r="C628" i="3"/>
  <c r="C264" i="3"/>
  <c r="G198" i="3"/>
  <c r="G908" i="3" s="1"/>
  <c r="G45" i="7" s="1"/>
  <c r="H198" i="3"/>
  <c r="H908" i="3" s="1"/>
  <c r="H45" i="7" s="1"/>
  <c r="C36" i="7"/>
  <c r="C898" i="3"/>
  <c r="C896" i="3"/>
  <c r="C33" i="7" s="1"/>
  <c r="C34" i="7"/>
  <c r="C504" i="3"/>
  <c r="C511" i="3"/>
  <c r="X129" i="3"/>
  <c r="X164" i="3" s="1"/>
  <c r="F217" i="3"/>
  <c r="G217" i="3" s="1"/>
  <c r="C308" i="3"/>
  <c r="C803" i="3"/>
  <c r="C805" i="3" s="1"/>
  <c r="H197" i="3" l="1"/>
  <c r="G197" i="3"/>
  <c r="G199" i="3"/>
  <c r="G909" i="3" s="1"/>
  <c r="G46" i="7" s="1"/>
  <c r="H199" i="3"/>
  <c r="H909" i="3" s="1"/>
  <c r="H46" i="7" s="1"/>
  <c r="G200" i="3"/>
  <c r="G910" i="3" s="1"/>
  <c r="G47" i="7" s="1"/>
  <c r="H205" i="3"/>
  <c r="G195" i="3"/>
  <c r="O162" i="3"/>
  <c r="O138" i="3"/>
  <c r="C311" i="3"/>
  <c r="C374" i="3" s="1"/>
  <c r="L333" i="3"/>
  <c r="M333" i="3" s="1"/>
  <c r="N333" i="3" s="1"/>
  <c r="O333" i="3" s="1"/>
  <c r="AQ333" i="3"/>
  <c r="AQ332" i="3"/>
  <c r="H216" i="3"/>
  <c r="I216" i="3" s="1"/>
  <c r="J216" i="3" s="1"/>
  <c r="AQ216" i="3" s="1"/>
  <c r="D264" i="3"/>
  <c r="D267" i="3" s="1"/>
  <c r="L332" i="3"/>
  <c r="C785" i="3"/>
  <c r="C631" i="3"/>
  <c r="C10" i="12"/>
  <c r="C690" i="3"/>
  <c r="D26" i="7"/>
  <c r="D28" i="7" s="1"/>
  <c r="D891" i="3"/>
  <c r="C267" i="3"/>
  <c r="C393" i="3" s="1"/>
  <c r="C635" i="3"/>
  <c r="C275" i="3"/>
  <c r="C278" i="3" s="1"/>
  <c r="C405" i="3"/>
  <c r="C701" i="3"/>
  <c r="C404" i="3"/>
  <c r="C403" i="3"/>
  <c r="C377" i="3"/>
  <c r="C406" i="3"/>
  <c r="C739" i="3"/>
  <c r="C402" i="3"/>
  <c r="C376" i="3"/>
  <c r="C375" i="3"/>
  <c r="C752" i="3"/>
  <c r="C883" i="3"/>
  <c r="E779" i="3"/>
  <c r="C35" i="7"/>
  <c r="S128" i="3"/>
  <c r="D403" i="3"/>
  <c r="D883" i="3"/>
  <c r="D23" i="7" s="1"/>
  <c r="D402" i="3"/>
  <c r="D404" i="3"/>
  <c r="D739" i="3"/>
  <c r="D377" i="3"/>
  <c r="D376" i="3"/>
  <c r="D752" i="3"/>
  <c r="D375" i="3"/>
  <c r="D406" i="3"/>
  <c r="D701" i="3"/>
  <c r="D405" i="3"/>
  <c r="X152" i="3"/>
  <c r="X140" i="3"/>
  <c r="H217" i="3"/>
  <c r="D801" i="3"/>
  <c r="D251" i="3"/>
  <c r="D793" i="3"/>
  <c r="D628" i="3"/>
  <c r="D393" i="3" l="1"/>
  <c r="D408" i="3"/>
  <c r="C382" i="3"/>
  <c r="C394" i="3"/>
  <c r="C408" i="3"/>
  <c r="AR333" i="3"/>
  <c r="C645" i="3"/>
  <c r="C876" i="3" s="1"/>
  <c r="K216" i="3"/>
  <c r="L216" i="3" s="1"/>
  <c r="C16" i="13"/>
  <c r="C379" i="3"/>
  <c r="C387" i="3" s="1"/>
  <c r="D635" i="3"/>
  <c r="D751" i="3" s="1"/>
  <c r="P333" i="3"/>
  <c r="C458" i="3"/>
  <c r="G498" i="3" s="1"/>
  <c r="D275" i="3"/>
  <c r="D278" i="3" s="1"/>
  <c r="M332" i="3"/>
  <c r="C646" i="3"/>
  <c r="C395" i="3"/>
  <c r="C647" i="3"/>
  <c r="C396" i="3"/>
  <c r="C11" i="12"/>
  <c r="C691" i="3"/>
  <c r="C397" i="3"/>
  <c r="C648" i="3"/>
  <c r="AJ418" i="3" a="1"/>
  <c r="AJ418" i="3" s="1"/>
  <c r="C418" i="3" s="1"/>
  <c r="C27" i="13"/>
  <c r="C718" i="3"/>
  <c r="C43" i="13" s="1"/>
  <c r="C703" i="3"/>
  <c r="C23" i="7"/>
  <c r="D25" i="7" s="1"/>
  <c r="C886" i="3"/>
  <c r="C695" i="3"/>
  <c r="C25" i="12"/>
  <c r="C638" i="3"/>
  <c r="C8" i="1" s="1"/>
  <c r="C751" i="3"/>
  <c r="C7" i="1"/>
  <c r="D885" i="3"/>
  <c r="D458" i="3"/>
  <c r="H498" i="3" s="1"/>
  <c r="D828" i="3"/>
  <c r="S163" i="3"/>
  <c r="S151" i="3"/>
  <c r="S139" i="3"/>
  <c r="D886" i="3"/>
  <c r="D396" i="3"/>
  <c r="C14" i="1"/>
  <c r="AB130" i="3"/>
  <c r="AB165" i="3" s="1"/>
  <c r="D397" i="3"/>
  <c r="D395" i="3"/>
  <c r="D785" i="3"/>
  <c r="D631" i="3"/>
  <c r="I217" i="3"/>
  <c r="D252" i="3"/>
  <c r="D796" i="3" s="1"/>
  <c r="D753" i="3" s="1"/>
  <c r="AJ419" i="3" a="1"/>
  <c r="AJ419" i="3" s="1"/>
  <c r="D419" i="3" s="1"/>
  <c r="D646" i="3"/>
  <c r="D648" i="3"/>
  <c r="D695" i="3"/>
  <c r="D21" i="13" s="1"/>
  <c r="D25" i="12"/>
  <c r="D647" i="3"/>
  <c r="D665" i="3"/>
  <c r="D691" i="3"/>
  <c r="D17" i="13" s="1"/>
  <c r="D11" i="12"/>
  <c r="D718" i="3"/>
  <c r="D43" i="13" s="1"/>
  <c r="D27" i="13"/>
  <c r="D703" i="3"/>
  <c r="D690" i="3"/>
  <c r="D16" i="13" s="1"/>
  <c r="D10" i="12"/>
  <c r="C932" i="3" l="1"/>
  <c r="C69" i="7" s="1"/>
  <c r="C650" i="3"/>
  <c r="C17" i="13"/>
  <c r="C16" i="1"/>
  <c r="D638" i="3"/>
  <c r="D8" i="1" s="1"/>
  <c r="C21" i="13"/>
  <c r="Q333" i="3"/>
  <c r="C828" i="3"/>
  <c r="C933" i="3"/>
  <c r="C70" i="7" s="1"/>
  <c r="C665" i="3"/>
  <c r="C640" i="3"/>
  <c r="C641" i="3" s="1"/>
  <c r="C931" i="3" s="1"/>
  <c r="C68" i="7" s="1"/>
  <c r="N332" i="3"/>
  <c r="C399" i="3"/>
  <c r="C9" i="1"/>
  <c r="C10" i="1" s="1"/>
  <c r="C451" i="3"/>
  <c r="C666" i="3" s="1"/>
  <c r="D418" i="3"/>
  <c r="E418" i="3" s="1"/>
  <c r="F418" i="3" s="1"/>
  <c r="G418" i="3" s="1"/>
  <c r="C693" i="3"/>
  <c r="C24" i="12"/>
  <c r="C17" i="1"/>
  <c r="C934" i="3"/>
  <c r="C71" i="7" s="1"/>
  <c r="C15" i="1"/>
  <c r="C877" i="3"/>
  <c r="C17" i="7" s="1"/>
  <c r="AJ554" i="3" a="1"/>
  <c r="AJ554" i="3" s="1"/>
  <c r="AJ518" i="3" a="1"/>
  <c r="AJ518" i="3" s="1"/>
  <c r="C462" i="3"/>
  <c r="C16" i="7"/>
  <c r="C902" i="3"/>
  <c r="C39" i="7" s="1"/>
  <c r="D15" i="1"/>
  <c r="D877" i="3"/>
  <c r="D17" i="7" s="1"/>
  <c r="D888" i="3"/>
  <c r="AJ555" i="3" a="1"/>
  <c r="AJ555" i="3" s="1"/>
  <c r="D7" i="1"/>
  <c r="AJ519" i="3" a="1"/>
  <c r="AJ519" i="3" s="1"/>
  <c r="V519" i="3" s="1"/>
  <c r="D462" i="3"/>
  <c r="D17" i="1"/>
  <c r="D934" i="3"/>
  <c r="D71" i="7" s="1"/>
  <c r="D16" i="1"/>
  <c r="D933" i="3"/>
  <c r="D70" i="7" s="1"/>
  <c r="D686" i="3"/>
  <c r="D12" i="13" s="1"/>
  <c r="D34" i="1"/>
  <c r="AB141" i="3"/>
  <c r="AB153" i="3"/>
  <c r="J217" i="3"/>
  <c r="K217" i="3" s="1"/>
  <c r="M216" i="3"/>
  <c r="E419" i="3"/>
  <c r="F419" i="3" s="1"/>
  <c r="D693" i="3"/>
  <c r="D19" i="13" s="1"/>
  <c r="D24" i="12"/>
  <c r="D365" i="3"/>
  <c r="D460" i="3" s="1"/>
  <c r="D640" i="3" l="1"/>
  <c r="D641" i="3" s="1"/>
  <c r="D925" i="3" s="1"/>
  <c r="C652" i="3"/>
  <c r="H418" i="3"/>
  <c r="I418" i="3" s="1"/>
  <c r="C920" i="3"/>
  <c r="C57" i="7" s="1"/>
  <c r="C900" i="3"/>
  <c r="C901" i="3" s="1"/>
  <c r="C903" i="3" s="1"/>
  <c r="C904" i="3" s="1"/>
  <c r="C925" i="3"/>
  <c r="C927" i="3" s="1"/>
  <c r="C686" i="3"/>
  <c r="C19" i="13"/>
  <c r="C34" i="1"/>
  <c r="AP418" i="3"/>
  <c r="C918" i="3"/>
  <c r="C55" i="7" s="1"/>
  <c r="C58" i="7" s="1"/>
  <c r="C59" i="7" s="1"/>
  <c r="R333" i="3"/>
  <c r="AS333" i="3"/>
  <c r="C914" i="3"/>
  <c r="C51" i="7" s="1"/>
  <c r="C53" i="7" s="1"/>
  <c r="O332" i="3"/>
  <c r="C19" i="1"/>
  <c r="C21" i="1" s="1"/>
  <c r="C22" i="1" s="1"/>
  <c r="W518" i="3"/>
  <c r="O518" i="3"/>
  <c r="Q518" i="3"/>
  <c r="V518" i="3"/>
  <c r="K518" i="3"/>
  <c r="U518" i="3"/>
  <c r="Y518" i="3"/>
  <c r="F518" i="3"/>
  <c r="E518" i="3"/>
  <c r="P518" i="3"/>
  <c r="S518" i="3"/>
  <c r="J518" i="3"/>
  <c r="X518" i="3"/>
  <c r="D518" i="3"/>
  <c r="R518" i="3"/>
  <c r="I518" i="3"/>
  <c r="T518" i="3"/>
  <c r="Z518" i="3"/>
  <c r="M518" i="3"/>
  <c r="C518" i="3"/>
  <c r="N518" i="3"/>
  <c r="L518" i="3"/>
  <c r="H518" i="3"/>
  <c r="G518" i="3"/>
  <c r="C35" i="1"/>
  <c r="C685" i="3"/>
  <c r="C743" i="3"/>
  <c r="C16" i="12" s="1"/>
  <c r="C669" i="3"/>
  <c r="D451" i="3"/>
  <c r="D666" i="3" s="1"/>
  <c r="D35" i="1" s="1"/>
  <c r="D38" i="1" s="1"/>
  <c r="D9" i="1"/>
  <c r="D10" i="1" s="1"/>
  <c r="D511" i="3"/>
  <c r="D504" i="3"/>
  <c r="C653" i="3"/>
  <c r="C935" i="3" s="1"/>
  <c r="C72" i="7" s="1"/>
  <c r="D519" i="3"/>
  <c r="AA519" i="3"/>
  <c r="AV519" i="3" s="1"/>
  <c r="W519" i="3"/>
  <c r="Z519" i="3"/>
  <c r="X519" i="3"/>
  <c r="Y519" i="3"/>
  <c r="U519" i="3"/>
  <c r="Q519" i="3"/>
  <c r="P519" i="3"/>
  <c r="O519" i="3"/>
  <c r="R519" i="3"/>
  <c r="N519" i="3"/>
  <c r="M519" i="3"/>
  <c r="I519" i="3"/>
  <c r="G519" i="3"/>
  <c r="H519" i="3"/>
  <c r="J519" i="3"/>
  <c r="L519" i="3"/>
  <c r="K519" i="3"/>
  <c r="AR519" i="3" s="1"/>
  <c r="E519" i="3"/>
  <c r="F519" i="3"/>
  <c r="T519" i="3"/>
  <c r="S519" i="3"/>
  <c r="AF131" i="3"/>
  <c r="AF166" i="3" s="1"/>
  <c r="L217" i="3"/>
  <c r="M217" i="3" s="1"/>
  <c r="N217" i="3" s="1"/>
  <c r="O217" i="3" s="1"/>
  <c r="N216" i="3"/>
  <c r="C797" i="3"/>
  <c r="C757" i="3" s="1"/>
  <c r="G419" i="3"/>
  <c r="C26" i="12"/>
  <c r="C28" i="12" s="1"/>
  <c r="C755" i="3"/>
  <c r="D308" i="3"/>
  <c r="D803" i="3"/>
  <c r="D805" i="3" s="1"/>
  <c r="D791" i="3"/>
  <c r="D920" i="3" l="1"/>
  <c r="D57" i="7" s="1"/>
  <c r="D931" i="3"/>
  <c r="D68" i="7" s="1"/>
  <c r="D900" i="3"/>
  <c r="C37" i="7"/>
  <c r="C38" i="7" s="1"/>
  <c r="C40" i="7" s="1"/>
  <c r="C41" i="7" s="1"/>
  <c r="AR518" i="3"/>
  <c r="C921" i="3"/>
  <c r="C922" i="3" s="1"/>
  <c r="C62" i="7"/>
  <c r="C64" i="7" s="1"/>
  <c r="C65" i="7" s="1"/>
  <c r="J418" i="3"/>
  <c r="K418" i="3" s="1"/>
  <c r="C38" i="1"/>
  <c r="AQ518" i="3"/>
  <c r="AU518" i="3"/>
  <c r="D551" i="3"/>
  <c r="D463" i="3" s="1"/>
  <c r="AP519" i="3"/>
  <c r="AT518" i="3"/>
  <c r="AQ519" i="3"/>
  <c r="C11" i="13"/>
  <c r="C551" i="3"/>
  <c r="C463" i="3" s="1"/>
  <c r="AP518" i="3"/>
  <c r="C12" i="13"/>
  <c r="C30" i="1"/>
  <c r="AS518" i="3"/>
  <c r="AS519" i="3"/>
  <c r="AU519" i="3"/>
  <c r="AT519" i="3"/>
  <c r="C916" i="3"/>
  <c r="C928" i="3" s="1"/>
  <c r="S333" i="3"/>
  <c r="D311" i="3"/>
  <c r="D374" i="3" s="1"/>
  <c r="D379" i="3" s="1"/>
  <c r="D387" i="3" s="1"/>
  <c r="P217" i="3"/>
  <c r="Q217" i="3" s="1"/>
  <c r="R217" i="3" s="1"/>
  <c r="S217" i="3" s="1"/>
  <c r="AR217" i="3"/>
  <c r="P332" i="3"/>
  <c r="D685" i="3"/>
  <c r="D11" i="13" s="1"/>
  <c r="D743" i="3"/>
  <c r="D16" i="12" s="1"/>
  <c r="D669" i="3"/>
  <c r="D901" i="3"/>
  <c r="D37" i="7"/>
  <c r="D38" i="7" s="1"/>
  <c r="D927" i="3"/>
  <c r="D62" i="7"/>
  <c r="D64" i="7" s="1"/>
  <c r="AF154" i="3"/>
  <c r="AF142" i="3"/>
  <c r="C30" i="12"/>
  <c r="C694" i="3"/>
  <c r="D795" i="3"/>
  <c r="D797" i="3" s="1"/>
  <c r="D757" i="3" s="1"/>
  <c r="O216" i="3"/>
  <c r="H419" i="3"/>
  <c r="E801" i="3"/>
  <c r="L418" i="3" l="1"/>
  <c r="M418" i="3" s="1"/>
  <c r="N418" i="3" s="1"/>
  <c r="O418" i="3" s="1"/>
  <c r="AQ418" i="3"/>
  <c r="C40" i="1"/>
  <c r="D512" i="3"/>
  <c r="D505" i="3"/>
  <c r="AR418" i="3"/>
  <c r="D394" i="3"/>
  <c r="P418" i="3"/>
  <c r="Q418" i="3" s="1"/>
  <c r="R418" i="3" s="1"/>
  <c r="S418" i="3" s="1"/>
  <c r="C505" i="3"/>
  <c r="C512" i="3"/>
  <c r="C20" i="13"/>
  <c r="AS217" i="3"/>
  <c r="D382" i="3"/>
  <c r="D645" i="3"/>
  <c r="T333" i="3"/>
  <c r="T217" i="3"/>
  <c r="Q332" i="3"/>
  <c r="D932" i="3"/>
  <c r="D69" i="7" s="1"/>
  <c r="D650" i="3"/>
  <c r="E791" i="3"/>
  <c r="D30" i="12"/>
  <c r="D694" i="3"/>
  <c r="P216" i="3"/>
  <c r="I419" i="3"/>
  <c r="D26" i="12"/>
  <c r="D28" i="12" s="1"/>
  <c r="D755" i="3"/>
  <c r="T418" i="3" l="1"/>
  <c r="U418" i="3" s="1"/>
  <c r="V418" i="3" s="1"/>
  <c r="W418" i="3" s="1"/>
  <c r="AS418" i="3"/>
  <c r="D876" i="3"/>
  <c r="D399" i="3"/>
  <c r="D14" i="1"/>
  <c r="U333" i="3"/>
  <c r="U217" i="3"/>
  <c r="R332" i="3"/>
  <c r="D652" i="3"/>
  <c r="D19" i="1"/>
  <c r="D21" i="1" s="1"/>
  <c r="Q216" i="3"/>
  <c r="J419" i="3"/>
  <c r="K419" i="3" s="1"/>
  <c r="D20" i="13"/>
  <c r="AT418" i="3" l="1"/>
  <c r="L419" i="3"/>
  <c r="M419" i="3" s="1"/>
  <c r="N419" i="3" s="1"/>
  <c r="O419" i="3" s="1"/>
  <c r="D918" i="3"/>
  <c r="D16" i="7"/>
  <c r="D902" i="3"/>
  <c r="D914" i="3"/>
  <c r="X418" i="3"/>
  <c r="Y418" i="3" s="1"/>
  <c r="Z418" i="3" s="1"/>
  <c r="AA418" i="3" s="1"/>
  <c r="V333" i="3"/>
  <c r="AT333" i="3"/>
  <c r="V217" i="3"/>
  <c r="AT217" i="3" s="1"/>
  <c r="S332" i="3"/>
  <c r="D653" i="3"/>
  <c r="D935" i="3" s="1"/>
  <c r="D72" i="7" s="1"/>
  <c r="D22" i="1"/>
  <c r="R216" i="3"/>
  <c r="AU418" i="3" l="1"/>
  <c r="D916" i="3"/>
  <c r="D928" i="3" s="1"/>
  <c r="D51" i="7"/>
  <c r="D53" i="7" s="1"/>
  <c r="D65" i="7" s="1"/>
  <c r="D921" i="3"/>
  <c r="D922" i="3" s="1"/>
  <c r="D55" i="7"/>
  <c r="D58" i="7" s="1"/>
  <c r="D59" i="7" s="1"/>
  <c r="AB418" i="3"/>
  <c r="AC418" i="3" s="1"/>
  <c r="AD418" i="3" s="1"/>
  <c r="AE418" i="3" s="1"/>
  <c r="AR419" i="3"/>
  <c r="P419" i="3"/>
  <c r="Q419" i="3" s="1"/>
  <c r="R419" i="3" s="1"/>
  <c r="S419" i="3" s="1"/>
  <c r="D903" i="3"/>
  <c r="D904" i="3" s="1"/>
  <c r="D39" i="7"/>
  <c r="D40" i="7" s="1"/>
  <c r="D41" i="7" s="1"/>
  <c r="W333" i="3"/>
  <c r="W217" i="3"/>
  <c r="T332" i="3"/>
  <c r="S216" i="3"/>
  <c r="E27" i="3"/>
  <c r="AV418" i="3" l="1"/>
  <c r="AS419" i="3"/>
  <c r="T419" i="3"/>
  <c r="U419" i="3" s="1"/>
  <c r="V419" i="3" s="1"/>
  <c r="W419" i="3" s="1"/>
  <c r="AF418" i="3"/>
  <c r="AG418" i="3" s="1"/>
  <c r="AH418" i="3" s="1"/>
  <c r="X333" i="3"/>
  <c r="Y333" i="3" s="1"/>
  <c r="X217" i="3"/>
  <c r="U332" i="3"/>
  <c r="T216" i="3"/>
  <c r="E28" i="3"/>
  <c r="E869" i="3" s="1"/>
  <c r="E9" i="7" s="1"/>
  <c r="F24" i="3"/>
  <c r="F27" i="3" s="1"/>
  <c r="AW418" i="3" l="1"/>
  <c r="AT419" i="3"/>
  <c r="X419" i="3"/>
  <c r="Y419" i="3" s="1"/>
  <c r="Z419" i="3" s="1"/>
  <c r="AA419" i="3" s="1"/>
  <c r="Z333" i="3"/>
  <c r="AU333" i="3"/>
  <c r="Y217" i="3"/>
  <c r="V332" i="3"/>
  <c r="U216" i="3"/>
  <c r="G24" i="3"/>
  <c r="G27" i="3" s="1"/>
  <c r="F28" i="3"/>
  <c r="F869" i="3" s="1"/>
  <c r="F9" i="7" s="1"/>
  <c r="E73" i="3"/>
  <c r="E75" i="3" s="1"/>
  <c r="E31" i="3"/>
  <c r="E30" i="3"/>
  <c r="AU419" i="3" l="1"/>
  <c r="AB419" i="3"/>
  <c r="AC419" i="3" s="1"/>
  <c r="AD419" i="3" s="1"/>
  <c r="AE419" i="3" s="1"/>
  <c r="AA333" i="3"/>
  <c r="Z217" i="3"/>
  <c r="AU217" i="3" s="1"/>
  <c r="W332" i="3"/>
  <c r="E77" i="3"/>
  <c r="E369" i="3"/>
  <c r="E371" i="3" s="1"/>
  <c r="E309" i="3" s="1"/>
  <c r="V216" i="3"/>
  <c r="F30" i="3"/>
  <c r="F73" i="3"/>
  <c r="F75" i="3" s="1"/>
  <c r="F31" i="3"/>
  <c r="G28" i="3"/>
  <c r="G869" i="3" s="1"/>
  <c r="G9" i="7" s="1"/>
  <c r="H24" i="3"/>
  <c r="H27" i="3" s="1"/>
  <c r="AV419" i="3" l="1"/>
  <c r="AF419" i="3"/>
  <c r="AG419" i="3" s="1"/>
  <c r="AH419" i="3" s="1"/>
  <c r="AB333" i="3"/>
  <c r="AC333" i="3" s="1"/>
  <c r="AA217" i="3"/>
  <c r="X332" i="3"/>
  <c r="E79" i="3"/>
  <c r="F77" i="3"/>
  <c r="F79" i="3" s="1"/>
  <c r="F81" i="3" s="1"/>
  <c r="F93" i="3" s="1"/>
  <c r="F369" i="3"/>
  <c r="F371" i="3" s="1"/>
  <c r="F309" i="3" s="1"/>
  <c r="W216" i="3"/>
  <c r="I24" i="3"/>
  <c r="I27" i="3" s="1"/>
  <c r="H28" i="3"/>
  <c r="H869" i="3" s="1"/>
  <c r="H9" i="7" s="1"/>
  <c r="G29" i="3"/>
  <c r="G30" i="3"/>
  <c r="G31" i="3"/>
  <c r="G73" i="3"/>
  <c r="G75" i="3" s="1"/>
  <c r="AP77" i="3" l="1"/>
  <c r="AW419" i="3"/>
  <c r="AP419" i="3"/>
  <c r="AQ419" i="3"/>
  <c r="AD333" i="3"/>
  <c r="AE333" i="3" s="1"/>
  <c r="AB217" i="3"/>
  <c r="Y332" i="3"/>
  <c r="E81" i="3"/>
  <c r="AP79" i="3"/>
  <c r="AP78" i="3" s="1"/>
  <c r="F870" i="3"/>
  <c r="F10" i="7" s="1"/>
  <c r="F83" i="3"/>
  <c r="F106" i="3" s="1"/>
  <c r="G77" i="3"/>
  <c r="G369" i="3"/>
  <c r="G371" i="3" s="1"/>
  <c r="G309" i="3" s="1"/>
  <c r="E133" i="3"/>
  <c r="X216" i="3"/>
  <c r="H29" i="3"/>
  <c r="H31" i="3"/>
  <c r="H30" i="3"/>
  <c r="H73" i="3"/>
  <c r="H75" i="3" s="1"/>
  <c r="J24" i="3"/>
  <c r="J27" i="3" s="1"/>
  <c r="I28" i="3"/>
  <c r="I869" i="3" s="1"/>
  <c r="I9" i="7" s="1"/>
  <c r="AV333" i="3" l="1"/>
  <c r="AF333" i="3"/>
  <c r="AG333" i="3" s="1"/>
  <c r="AH333" i="3" s="1"/>
  <c r="AP333" i="3" s="1"/>
  <c r="AC217" i="3"/>
  <c r="Z332" i="3"/>
  <c r="AA332" i="3" s="1"/>
  <c r="E93" i="3"/>
  <c r="AP81" i="3"/>
  <c r="AP80" i="3" s="1"/>
  <c r="E83" i="3"/>
  <c r="E106" i="3" s="1"/>
  <c r="G79" i="3"/>
  <c r="F894" i="3"/>
  <c r="F31" i="7" s="1"/>
  <c r="F915" i="3"/>
  <c r="F52" i="7" s="1"/>
  <c r="F85" i="3"/>
  <c r="F87" i="3" s="1"/>
  <c r="F88" i="3" s="1"/>
  <c r="F873" i="3"/>
  <c r="F176" i="3"/>
  <c r="F112" i="3" s="1"/>
  <c r="H77" i="3"/>
  <c r="H79" i="3" s="1"/>
  <c r="H81" i="3" s="1"/>
  <c r="H83" i="3" s="1"/>
  <c r="H106" i="3" s="1"/>
  <c r="H369" i="3"/>
  <c r="H371" i="3" s="1"/>
  <c r="H309" i="3" s="1"/>
  <c r="F133" i="3"/>
  <c r="Y216" i="3"/>
  <c r="I29" i="3"/>
  <c r="I31" i="3"/>
  <c r="I30" i="3"/>
  <c r="I73" i="3"/>
  <c r="I75" i="3" s="1"/>
  <c r="J28" i="3"/>
  <c r="J869" i="3" s="1"/>
  <c r="J9" i="7" s="1"/>
  <c r="K24" i="3"/>
  <c r="K27" i="3" s="1"/>
  <c r="AW333" i="3" l="1"/>
  <c r="AB332" i="3"/>
  <c r="AC332" i="3" s="1"/>
  <c r="AD332" i="3" s="1"/>
  <c r="AE332" i="3" s="1"/>
  <c r="AD217" i="3"/>
  <c r="AE217" i="3" s="1"/>
  <c r="AV217" i="3"/>
  <c r="AP83" i="3"/>
  <c r="AP873" i="3" s="1"/>
  <c r="E873" i="3"/>
  <c r="E176" i="3"/>
  <c r="E85" i="3"/>
  <c r="E870" i="3"/>
  <c r="AP93" i="3"/>
  <c r="E94" i="3"/>
  <c r="G81" i="3"/>
  <c r="F919" i="3"/>
  <c r="F56" i="7" s="1"/>
  <c r="F13" i="7"/>
  <c r="H85" i="3"/>
  <c r="H87" i="3" s="1"/>
  <c r="H88" i="3" s="1"/>
  <c r="H873" i="3"/>
  <c r="H93" i="3"/>
  <c r="I77" i="3"/>
  <c r="I79" i="3" s="1"/>
  <c r="I81" i="3" s="1"/>
  <c r="I93" i="3" s="1"/>
  <c r="I369" i="3"/>
  <c r="I371" i="3" s="1"/>
  <c r="I309" i="3" s="1"/>
  <c r="G133" i="3"/>
  <c r="G107" i="3" s="1"/>
  <c r="F318" i="3"/>
  <c r="F254" i="3"/>
  <c r="Z216" i="3"/>
  <c r="J125" i="3"/>
  <c r="J148" i="3" s="1"/>
  <c r="J156" i="3" s="1"/>
  <c r="J109" i="3" s="1"/>
  <c r="H176" i="3"/>
  <c r="J31" i="3"/>
  <c r="J30" i="3"/>
  <c r="J29" i="3"/>
  <c r="J73" i="3"/>
  <c r="J75" i="3" s="1"/>
  <c r="K28" i="3"/>
  <c r="K869" i="3" s="1"/>
  <c r="K9" i="7" s="1"/>
  <c r="L24" i="3"/>
  <c r="L27" i="3" s="1"/>
  <c r="X13" i="7" l="1"/>
  <c r="AP919" i="3"/>
  <c r="X56" i="7" s="1"/>
  <c r="AP94" i="3"/>
  <c r="AP95" i="3" s="1"/>
  <c r="AP871" i="3" s="1"/>
  <c r="X11" i="7" s="1"/>
  <c r="AP870" i="3"/>
  <c r="AF332" i="3"/>
  <c r="AG332" i="3" s="1"/>
  <c r="AH332" i="3" s="1"/>
  <c r="AW332" i="3"/>
  <c r="AV332" i="3"/>
  <c r="AP106" i="3"/>
  <c r="AP176" i="3"/>
  <c r="AF217" i="3"/>
  <c r="AG217" i="3" s="1"/>
  <c r="AH217" i="3" s="1"/>
  <c r="AW217" i="3" s="1"/>
  <c r="G320" i="3"/>
  <c r="I92" i="3"/>
  <c r="F91" i="3"/>
  <c r="F94" i="3" s="1"/>
  <c r="J92" i="3" s="1"/>
  <c r="E95" i="3"/>
  <c r="G93" i="3"/>
  <c r="G83" i="3"/>
  <c r="G106" i="3" s="1"/>
  <c r="AP82" i="3"/>
  <c r="AP872" i="3" s="1"/>
  <c r="E10" i="7"/>
  <c r="E894" i="3"/>
  <c r="E31" i="7" s="1"/>
  <c r="E915" i="3"/>
  <c r="E52" i="7" s="1"/>
  <c r="E87" i="3"/>
  <c r="AP85" i="3"/>
  <c r="E180" i="3"/>
  <c r="E919" i="3"/>
  <c r="E56" i="7" s="1"/>
  <c r="E13" i="7"/>
  <c r="H919" i="3"/>
  <c r="H56" i="7" s="1"/>
  <c r="H13" i="7"/>
  <c r="I870" i="3"/>
  <c r="I10" i="7" s="1"/>
  <c r="H870" i="3"/>
  <c r="H10" i="7" s="1"/>
  <c r="I83" i="3"/>
  <c r="I106" i="3" s="1"/>
  <c r="J77" i="3"/>
  <c r="J79" i="3" s="1"/>
  <c r="J369" i="3"/>
  <c r="J371" i="3" s="1"/>
  <c r="J309" i="3" s="1"/>
  <c r="H133" i="3"/>
  <c r="H107" i="3" s="1"/>
  <c r="H320" i="3" s="1"/>
  <c r="F629" i="3"/>
  <c r="F265" i="3"/>
  <c r="F636" i="3" s="1"/>
  <c r="AA216" i="3"/>
  <c r="J136" i="3"/>
  <c r="J144" i="3" s="1"/>
  <c r="J108" i="3" s="1"/>
  <c r="J160" i="3"/>
  <c r="J168" i="3" s="1"/>
  <c r="J110" i="3" s="1"/>
  <c r="J178" i="3"/>
  <c r="F322" i="3"/>
  <c r="F461" i="3" s="1"/>
  <c r="M24" i="3"/>
  <c r="M27" i="3" s="1"/>
  <c r="L28" i="3"/>
  <c r="L869" i="3" s="1"/>
  <c r="L9" i="7" s="1"/>
  <c r="K29" i="3"/>
  <c r="K31" i="3"/>
  <c r="K30" i="3"/>
  <c r="K73" i="3"/>
  <c r="K75" i="3" s="1"/>
  <c r="AQ91" i="3" l="1"/>
  <c r="X12" i="7"/>
  <c r="AP924" i="3"/>
  <c r="AP895" i="3"/>
  <c r="X32" i="7" s="1"/>
  <c r="AP894" i="3"/>
  <c r="X31" i="7" s="1"/>
  <c r="AP915" i="3"/>
  <c r="X52" i="7" s="1"/>
  <c r="X10" i="7"/>
  <c r="AR332" i="3"/>
  <c r="AS332" i="3"/>
  <c r="AT332" i="3"/>
  <c r="AU332" i="3"/>
  <c r="F95" i="3"/>
  <c r="F97" i="3" s="1"/>
  <c r="G91" i="3"/>
  <c r="G100" i="3" s="1"/>
  <c r="AQ92" i="3"/>
  <c r="AP180" i="3"/>
  <c r="AP217" i="3"/>
  <c r="AQ217" i="3"/>
  <c r="AO217" i="3"/>
  <c r="AP112" i="3"/>
  <c r="AP118" i="3" s="1"/>
  <c r="J81" i="3"/>
  <c r="J93" i="3" s="1"/>
  <c r="AQ93" i="3" s="1"/>
  <c r="AQ79" i="3"/>
  <c r="AQ77" i="3"/>
  <c r="E871" i="3"/>
  <c r="E11" i="7" s="1"/>
  <c r="E97" i="3"/>
  <c r="E182" i="3"/>
  <c r="E181" i="3"/>
  <c r="E880" i="3"/>
  <c r="F175" i="3"/>
  <c r="E112" i="3"/>
  <c r="E318" i="3"/>
  <c r="E254" i="3"/>
  <c r="AP254" i="3" s="1"/>
  <c r="I125" i="3"/>
  <c r="E88" i="3"/>
  <c r="AP87" i="3"/>
  <c r="AP88" i="3" s="1"/>
  <c r="AP84" i="3"/>
  <c r="G176" i="3"/>
  <c r="G873" i="3"/>
  <c r="G85" i="3"/>
  <c r="G870" i="3"/>
  <c r="H894" i="3"/>
  <c r="H31" i="7" s="1"/>
  <c r="I894" i="3"/>
  <c r="I31" i="7" s="1"/>
  <c r="H915" i="3"/>
  <c r="H52" i="7" s="1"/>
  <c r="I915" i="3"/>
  <c r="I52" i="7" s="1"/>
  <c r="I85" i="3"/>
  <c r="I87" i="3" s="1"/>
  <c r="I88" i="3" s="1"/>
  <c r="I873" i="3"/>
  <c r="H112" i="3"/>
  <c r="H113" i="3" s="1"/>
  <c r="I176" i="3"/>
  <c r="K77" i="3"/>
  <c r="K369" i="3"/>
  <c r="K371" i="3" s="1"/>
  <c r="K309" i="3" s="1"/>
  <c r="J319" i="3"/>
  <c r="F276" i="3"/>
  <c r="H318" i="3"/>
  <c r="H254" i="3"/>
  <c r="N126" i="3"/>
  <c r="N161" i="3" s="1"/>
  <c r="AB216" i="3"/>
  <c r="F802" i="3"/>
  <c r="AJ335" i="3" a="1"/>
  <c r="AJ335" i="3" s="1"/>
  <c r="F335" i="3" s="1"/>
  <c r="AP335" i="3" s="1"/>
  <c r="J179" i="3"/>
  <c r="J177" i="3"/>
  <c r="L125" i="3"/>
  <c r="L160" i="3" s="1"/>
  <c r="L168" i="3" s="1"/>
  <c r="L110" i="3" s="1"/>
  <c r="L73" i="3"/>
  <c r="L75" i="3" s="1"/>
  <c r="L29" i="3"/>
  <c r="L31" i="3"/>
  <c r="L30" i="3"/>
  <c r="N24" i="3"/>
  <c r="N27" i="3" s="1"/>
  <c r="M28" i="3"/>
  <c r="M869" i="3" s="1"/>
  <c r="M9" i="7" s="1"/>
  <c r="G94" i="3" l="1"/>
  <c r="K92" i="3" s="1"/>
  <c r="AQ94" i="3"/>
  <c r="AQ870" i="3"/>
  <c r="X61" i="7"/>
  <c r="AP880" i="3"/>
  <c r="X20" i="7" s="1"/>
  <c r="F871" i="3"/>
  <c r="F11" i="7" s="1"/>
  <c r="AP255" i="3"/>
  <c r="E322" i="3"/>
  <c r="E802" i="3" s="1"/>
  <c r="AP318" i="3"/>
  <c r="AP322" i="3" s="1"/>
  <c r="AQ175" i="3"/>
  <c r="AP182" i="3"/>
  <c r="AP889" i="3" s="1"/>
  <c r="X26" i="7" s="1"/>
  <c r="AP181" i="3"/>
  <c r="AP875" i="3" s="1"/>
  <c r="I133" i="3"/>
  <c r="I107" i="3" s="1"/>
  <c r="I320" i="3" s="1"/>
  <c r="AQ320" i="3" s="1"/>
  <c r="AQ125" i="3"/>
  <c r="AQ133" i="3" s="1"/>
  <c r="AQ107" i="3" s="1"/>
  <c r="AP115" i="3"/>
  <c r="AP874" i="3" s="1"/>
  <c r="AP122" i="3"/>
  <c r="AP121" i="3"/>
  <c r="AP120" i="3"/>
  <c r="AP119" i="3"/>
  <c r="AR91" i="3"/>
  <c r="AQ95" i="3"/>
  <c r="K125" i="3"/>
  <c r="G112" i="3"/>
  <c r="G254" i="3"/>
  <c r="G318" i="3"/>
  <c r="G87" i="3"/>
  <c r="G919" i="3"/>
  <c r="G56" i="7" s="1"/>
  <c r="G13" i="7"/>
  <c r="K79" i="3"/>
  <c r="AP86" i="3"/>
  <c r="I160" i="3"/>
  <c r="I148" i="3"/>
  <c r="I136" i="3"/>
  <c r="F206" i="3"/>
  <c r="F210" i="3"/>
  <c r="F207" i="3"/>
  <c r="F180" i="3"/>
  <c r="F209" i="3"/>
  <c r="F208" i="3"/>
  <c r="AQ78" i="3"/>
  <c r="E629" i="3"/>
  <c r="AP629" i="3" s="1"/>
  <c r="E265" i="3"/>
  <c r="E276" i="3" s="1"/>
  <c r="J83" i="3"/>
  <c r="J106" i="3" s="1"/>
  <c r="AQ81" i="3"/>
  <c r="AQ80" i="3" s="1"/>
  <c r="G10" i="7"/>
  <c r="G894" i="3"/>
  <c r="G31" i="7" s="1"/>
  <c r="G915" i="3"/>
  <c r="G52" i="7" s="1"/>
  <c r="E114" i="3"/>
  <c r="E780" i="3"/>
  <c r="F114" i="3"/>
  <c r="AJ218" i="3" a="1"/>
  <c r="AJ218" i="3" s="1"/>
  <c r="E218" i="3" s="1"/>
  <c r="E792" i="3"/>
  <c r="E115" i="3"/>
  <c r="E874" i="3" s="1"/>
  <c r="E20" i="7"/>
  <c r="E22" i="7" s="1"/>
  <c r="E882" i="3"/>
  <c r="E203" i="3"/>
  <c r="E875" i="3"/>
  <c r="E204" i="3"/>
  <c r="E889" i="3"/>
  <c r="I919" i="3"/>
  <c r="I56" i="7" s="1"/>
  <c r="I13" i="7"/>
  <c r="J870" i="3"/>
  <c r="J10" i="7" s="1"/>
  <c r="F115" i="3"/>
  <c r="F874" i="3" s="1"/>
  <c r="F14" i="7" s="1"/>
  <c r="L77" i="3"/>
  <c r="L79" i="3" s="1"/>
  <c r="L81" i="3" s="1"/>
  <c r="L83" i="3" s="1"/>
  <c r="L106" i="3" s="1"/>
  <c r="L369" i="3"/>
  <c r="L371" i="3" s="1"/>
  <c r="L309" i="3" s="1"/>
  <c r="J133" i="3"/>
  <c r="J107" i="3" s="1"/>
  <c r="J320" i="3" s="1"/>
  <c r="J183" i="3"/>
  <c r="N149" i="3"/>
  <c r="N137" i="3"/>
  <c r="F780" i="3"/>
  <c r="F792" i="3"/>
  <c r="H629" i="3"/>
  <c r="H265" i="3"/>
  <c r="H636" i="3" s="1"/>
  <c r="I318" i="3"/>
  <c r="I254" i="3"/>
  <c r="AC216" i="3"/>
  <c r="G335" i="3"/>
  <c r="AJ219" i="3" a="1"/>
  <c r="AJ219" i="3" s="1"/>
  <c r="L148" i="3"/>
  <c r="L156" i="3" s="1"/>
  <c r="L109" i="3" s="1"/>
  <c r="L136" i="3"/>
  <c r="L144" i="3" s="1"/>
  <c r="L108" i="3" s="1"/>
  <c r="M125" i="3"/>
  <c r="M160" i="3" s="1"/>
  <c r="L179" i="3"/>
  <c r="N28" i="3"/>
  <c r="N869" i="3" s="1"/>
  <c r="N9" i="7" s="1"/>
  <c r="O24" i="3"/>
  <c r="O27" i="3" s="1"/>
  <c r="H91" i="3"/>
  <c r="H100" i="3" s="1"/>
  <c r="G95" i="3"/>
  <c r="G871" i="3" s="1"/>
  <c r="G11" i="7" s="1"/>
  <c r="M29" i="3"/>
  <c r="M30" i="3"/>
  <c r="M31" i="3"/>
  <c r="M73" i="3"/>
  <c r="M75" i="3" s="1"/>
  <c r="AJ334" i="3" l="1" a="1"/>
  <c r="AJ334" i="3" s="1"/>
  <c r="E334" i="3" s="1"/>
  <c r="AQ96" i="3"/>
  <c r="AQ871" i="3"/>
  <c r="Y11" i="7" s="1"/>
  <c r="AP897" i="3"/>
  <c r="AP899" i="3"/>
  <c r="X14" i="7"/>
  <c r="E461" i="3"/>
  <c r="AP461" i="3" s="1"/>
  <c r="AQ915" i="3"/>
  <c r="Y52" i="7" s="1"/>
  <c r="Y10" i="7"/>
  <c r="AQ894" i="3"/>
  <c r="Y31" i="7" s="1"/>
  <c r="AP907" i="3"/>
  <c r="X44" i="7" s="1"/>
  <c r="X15" i="7"/>
  <c r="H335" i="3"/>
  <c r="I335" i="3" s="1"/>
  <c r="J335" i="3" s="1"/>
  <c r="E636" i="3"/>
  <c r="AP636" i="3" s="1"/>
  <c r="AP265" i="3"/>
  <c r="M126" i="3"/>
  <c r="AR126" i="3" s="1"/>
  <c r="I156" i="3"/>
  <c r="I109" i="3" s="1"/>
  <c r="AQ148" i="3"/>
  <c r="AQ156" i="3" s="1"/>
  <c r="I144" i="3"/>
  <c r="I108" i="3" s="1"/>
  <c r="AQ136" i="3"/>
  <c r="AQ144" i="3" s="1"/>
  <c r="I168" i="3"/>
  <c r="I110" i="3" s="1"/>
  <c r="AQ160" i="3"/>
  <c r="AQ168" i="3" s="1"/>
  <c r="F334" i="3"/>
  <c r="AP334" i="3" s="1"/>
  <c r="AP365" i="3" s="1"/>
  <c r="E907" i="3"/>
  <c r="E44" i="7" s="1"/>
  <c r="E15" i="7"/>
  <c r="I177" i="3"/>
  <c r="E249" i="3"/>
  <c r="F218" i="3"/>
  <c r="G218" i="3" s="1"/>
  <c r="H114" i="3"/>
  <c r="G113" i="3"/>
  <c r="G114" i="3"/>
  <c r="F880" i="3"/>
  <c r="G175" i="3"/>
  <c r="F181" i="3"/>
  <c r="F182" i="3"/>
  <c r="E891" i="3"/>
  <c r="E26" i="7"/>
  <c r="E28" i="7" s="1"/>
  <c r="K81" i="3"/>
  <c r="F782" i="3"/>
  <c r="E781" i="3"/>
  <c r="E784" i="3" s="1"/>
  <c r="G265" i="3"/>
  <c r="G629" i="3"/>
  <c r="E14" i="7"/>
  <c r="E897" i="3"/>
  <c r="E899" i="3"/>
  <c r="G88" i="3"/>
  <c r="J176" i="3"/>
  <c r="AQ83" i="3"/>
  <c r="AQ873" i="3" s="1"/>
  <c r="J85" i="3"/>
  <c r="J873" i="3"/>
  <c r="K136" i="3"/>
  <c r="K148" i="3"/>
  <c r="K160" i="3"/>
  <c r="J894" i="3"/>
  <c r="J31" i="7" s="1"/>
  <c r="J915" i="3"/>
  <c r="J52" i="7" s="1"/>
  <c r="L85" i="3"/>
  <c r="L87" i="3" s="1"/>
  <c r="L88" i="3" s="1"/>
  <c r="L873" i="3"/>
  <c r="F899" i="3"/>
  <c r="F897" i="3"/>
  <c r="F896" i="3" s="1"/>
  <c r="F33" i="7" s="1"/>
  <c r="G96" i="3"/>
  <c r="G97" i="3"/>
  <c r="J112" i="3"/>
  <c r="L93" i="3"/>
  <c r="M77" i="3"/>
  <c r="M79" i="3" s="1"/>
  <c r="M81" i="3" s="1"/>
  <c r="M93" i="3" s="1"/>
  <c r="M369" i="3"/>
  <c r="M371" i="3" s="1"/>
  <c r="M309" i="3" s="1"/>
  <c r="K133" i="3"/>
  <c r="K107" i="3" s="1"/>
  <c r="R127" i="3"/>
  <c r="R162" i="3" s="1"/>
  <c r="L319" i="3"/>
  <c r="J195" i="3"/>
  <c r="H276" i="3"/>
  <c r="I629" i="3"/>
  <c r="I265" i="3"/>
  <c r="I636" i="3" s="1"/>
  <c r="G782" i="3"/>
  <c r="F781" i="3"/>
  <c r="AD216" i="3"/>
  <c r="K335" i="3"/>
  <c r="F219" i="3"/>
  <c r="AP219" i="3" s="1"/>
  <c r="L178" i="3"/>
  <c r="L177" i="3"/>
  <c r="P126" i="3"/>
  <c r="P161" i="3" s="1"/>
  <c r="M148" i="3"/>
  <c r="M136" i="3"/>
  <c r="L176" i="3"/>
  <c r="P24" i="3"/>
  <c r="P27" i="3" s="1"/>
  <c r="O28" i="3"/>
  <c r="O869" i="3" s="1"/>
  <c r="O9" i="7" s="1"/>
  <c r="N29" i="3"/>
  <c r="N30" i="3"/>
  <c r="N31" i="3"/>
  <c r="N73" i="3"/>
  <c r="N75" i="3" s="1"/>
  <c r="M149" i="3" l="1"/>
  <c r="AR149" i="3" s="1"/>
  <c r="AQ335" i="3"/>
  <c r="M161" i="3"/>
  <c r="AR161" i="3" s="1"/>
  <c r="M137" i="3"/>
  <c r="AR137" i="3" s="1"/>
  <c r="M168" i="3"/>
  <c r="M110" i="3" s="1"/>
  <c r="X34" i="7"/>
  <c r="AP896" i="3"/>
  <c r="X33" i="7" s="1"/>
  <c r="Y13" i="7"/>
  <c r="AQ919" i="3"/>
  <c r="AP898" i="3"/>
  <c r="X36" i="7"/>
  <c r="I178" i="3"/>
  <c r="J197" i="3" s="1"/>
  <c r="AP271" i="3"/>
  <c r="AP276" i="3"/>
  <c r="AQ110" i="3"/>
  <c r="AQ179" i="3"/>
  <c r="AQ198" i="3" s="1"/>
  <c r="H218" i="3"/>
  <c r="I218" i="3" s="1"/>
  <c r="J218" i="3" s="1"/>
  <c r="AQ177" i="3"/>
  <c r="AQ108" i="3"/>
  <c r="I179" i="3"/>
  <c r="I198" i="3" s="1"/>
  <c r="I908" i="3" s="1"/>
  <c r="I45" i="7" s="1"/>
  <c r="AQ176" i="3"/>
  <c r="AQ106" i="3"/>
  <c r="AQ109" i="3"/>
  <c r="AQ178" i="3"/>
  <c r="AP218" i="3"/>
  <c r="AP249" i="3" s="1"/>
  <c r="AP408" i="3" s="1"/>
  <c r="K168" i="3"/>
  <c r="K110" i="3" s="1"/>
  <c r="K156" i="3"/>
  <c r="K178" i="3" s="1"/>
  <c r="Q127" i="3"/>
  <c r="AS127" i="3" s="1"/>
  <c r="J318" i="3"/>
  <c r="AQ318" i="3" s="1"/>
  <c r="K320" i="3"/>
  <c r="E737" i="3"/>
  <c r="F779" i="3"/>
  <c r="F784" i="3" s="1"/>
  <c r="F737" i="3" s="1"/>
  <c r="AP737" i="3" s="1"/>
  <c r="K93" i="3"/>
  <c r="K83" i="3"/>
  <c r="K106" i="3" s="1"/>
  <c r="K144" i="3"/>
  <c r="O126" i="3"/>
  <c r="F203" i="3"/>
  <c r="F875" i="3"/>
  <c r="G209" i="3"/>
  <c r="G210" i="3"/>
  <c r="G207" i="3"/>
  <c r="G208" i="3"/>
  <c r="G206" i="3"/>
  <c r="E896" i="3"/>
  <c r="E33" i="7" s="1"/>
  <c r="E34" i="7"/>
  <c r="J13" i="7"/>
  <c r="J919" i="3"/>
  <c r="J56" i="7" s="1"/>
  <c r="J254" i="3"/>
  <c r="I197" i="3"/>
  <c r="E257" i="3"/>
  <c r="E264" i="3"/>
  <c r="E628" i="3"/>
  <c r="E631" i="3" s="1"/>
  <c r="E251" i="3"/>
  <c r="E793" i="3"/>
  <c r="E795" i="3" s="1"/>
  <c r="F791" i="3" s="1"/>
  <c r="M156" i="3"/>
  <c r="M109" i="3" s="1"/>
  <c r="AQ82" i="3"/>
  <c r="AQ872" i="3" s="1"/>
  <c r="E36" i="7"/>
  <c r="E898" i="3"/>
  <c r="N125" i="3"/>
  <c r="I196" i="3"/>
  <c r="J196" i="3"/>
  <c r="G334" i="3"/>
  <c r="F889" i="3"/>
  <c r="F204" i="3"/>
  <c r="J87" i="3"/>
  <c r="AQ85" i="3"/>
  <c r="F20" i="7"/>
  <c r="F882" i="3"/>
  <c r="I319" i="3"/>
  <c r="AQ319" i="3" s="1"/>
  <c r="I112" i="3"/>
  <c r="J114" i="3" s="1"/>
  <c r="G636" i="3"/>
  <c r="G276" i="3"/>
  <c r="L919" i="3"/>
  <c r="L56" i="7" s="1"/>
  <c r="L13" i="7"/>
  <c r="F34" i="7"/>
  <c r="M870" i="3"/>
  <c r="M10" i="7" s="1"/>
  <c r="L870" i="3"/>
  <c r="L10" i="7" s="1"/>
  <c r="F898" i="3"/>
  <c r="F36" i="7"/>
  <c r="J113" i="3"/>
  <c r="M83" i="3"/>
  <c r="M106" i="3" s="1"/>
  <c r="R138" i="3"/>
  <c r="R150" i="3"/>
  <c r="N77" i="3"/>
  <c r="N79" i="3" s="1"/>
  <c r="N369" i="3"/>
  <c r="N371" i="3" s="1"/>
  <c r="N309" i="3" s="1"/>
  <c r="L133" i="3"/>
  <c r="L107" i="3" s="1"/>
  <c r="L320" i="3" s="1"/>
  <c r="L183" i="3"/>
  <c r="I276" i="3"/>
  <c r="AE216" i="3"/>
  <c r="L335" i="3"/>
  <c r="G219" i="3"/>
  <c r="F249" i="3"/>
  <c r="P137" i="3"/>
  <c r="P149" i="3"/>
  <c r="E365" i="3"/>
  <c r="E460" i="3" s="1"/>
  <c r="Q126" i="3"/>
  <c r="Q161" i="3" s="1"/>
  <c r="M179" i="3"/>
  <c r="AO418" i="3"/>
  <c r="G322" i="3"/>
  <c r="G461" i="3" s="1"/>
  <c r="O31" i="3"/>
  <c r="O30" i="3"/>
  <c r="O73" i="3"/>
  <c r="O75" i="3" s="1"/>
  <c r="O29" i="3"/>
  <c r="Q24" i="3"/>
  <c r="Q27" i="3" s="1"/>
  <c r="P28" i="3"/>
  <c r="P869" i="3" s="1"/>
  <c r="P9" i="7" s="1"/>
  <c r="H94" i="3"/>
  <c r="L92" i="3" s="1"/>
  <c r="J199" i="3" l="1"/>
  <c r="J909" i="3" s="1"/>
  <c r="J46" i="7" s="1"/>
  <c r="E7" i="1"/>
  <c r="I199" i="3"/>
  <c r="I909" i="3" s="1"/>
  <c r="I46" i="7" s="1"/>
  <c r="J200" i="3"/>
  <c r="J910" i="3" s="1"/>
  <c r="J47" i="7" s="1"/>
  <c r="M144" i="3"/>
  <c r="M177" i="3" s="1"/>
  <c r="Q150" i="3"/>
  <c r="Q162" i="3"/>
  <c r="AS162" i="3" s="1"/>
  <c r="AQ196" i="3"/>
  <c r="AQ200" i="3"/>
  <c r="AQ910" i="3" s="1"/>
  <c r="Y47" i="7" s="1"/>
  <c r="K109" i="3"/>
  <c r="J198" i="3"/>
  <c r="J908" i="3" s="1"/>
  <c r="J45" i="7" s="1"/>
  <c r="Y56" i="7"/>
  <c r="AQ908" i="3"/>
  <c r="Y45" i="7" s="1"/>
  <c r="AQ99" i="3"/>
  <c r="AQ926" i="3" s="1"/>
  <c r="Y63" i="7" s="1"/>
  <c r="AQ924" i="3"/>
  <c r="Y12" i="7"/>
  <c r="AQ895" i="3"/>
  <c r="Y32" i="7" s="1"/>
  <c r="AQ322" i="3"/>
  <c r="AQ197" i="3"/>
  <c r="AQ199" i="3"/>
  <c r="AQ909" i="3" s="1"/>
  <c r="Y46" i="7" s="1"/>
  <c r="X35" i="7"/>
  <c r="Q138" i="3"/>
  <c r="U128" i="3" s="1"/>
  <c r="E275" i="3"/>
  <c r="E278" i="3" s="1"/>
  <c r="AP257" i="3"/>
  <c r="AP883" i="3" s="1"/>
  <c r="J265" i="3"/>
  <c r="J276" i="3" s="1"/>
  <c r="AQ254" i="3"/>
  <c r="H219" i="3"/>
  <c r="I219" i="3" s="1"/>
  <c r="J219" i="3" s="1"/>
  <c r="AQ180" i="3"/>
  <c r="K179" i="3"/>
  <c r="I183" i="3"/>
  <c r="I195" i="3" s="1"/>
  <c r="AQ218" i="3"/>
  <c r="AQ183" i="3"/>
  <c r="AQ195" i="3" s="1"/>
  <c r="I200" i="3"/>
  <c r="I910" i="3" s="1"/>
  <c r="I47" i="7" s="1"/>
  <c r="AS150" i="3"/>
  <c r="N148" i="3"/>
  <c r="AR125" i="3"/>
  <c r="AR133" i="3" s="1"/>
  <c r="AR107" i="3" s="1"/>
  <c r="AQ112" i="3"/>
  <c r="AQ118" i="3" s="1"/>
  <c r="E252" i="3"/>
  <c r="E796" i="3" s="1"/>
  <c r="E753" i="3" s="1"/>
  <c r="AR77" i="3"/>
  <c r="M108" i="3"/>
  <c r="M319" i="3" s="1"/>
  <c r="M178" i="3"/>
  <c r="M183" i="3" s="1"/>
  <c r="M205" i="3" s="1"/>
  <c r="K218" i="3"/>
  <c r="J629" i="3"/>
  <c r="AQ629" i="3" s="1"/>
  <c r="E403" i="3"/>
  <c r="E377" i="3"/>
  <c r="E406" i="3"/>
  <c r="E375" i="3"/>
  <c r="E752" i="3"/>
  <c r="E739" i="3"/>
  <c r="E701" i="3"/>
  <c r="E405" i="3"/>
  <c r="E402" i="3"/>
  <c r="E404" i="3"/>
  <c r="E376" i="3"/>
  <c r="E883" i="3"/>
  <c r="J88" i="3"/>
  <c r="AQ87" i="3"/>
  <c r="AQ88" i="3" s="1"/>
  <c r="F891" i="3"/>
  <c r="F26" i="7"/>
  <c r="O149" i="3"/>
  <c r="O137" i="3"/>
  <c r="O161" i="3"/>
  <c r="K108" i="3"/>
  <c r="K177" i="3"/>
  <c r="K870" i="3"/>
  <c r="E785" i="3"/>
  <c r="H334" i="3"/>
  <c r="E35" i="7"/>
  <c r="F15" i="7"/>
  <c r="F907" i="3"/>
  <c r="F44" i="7" s="1"/>
  <c r="N160" i="3"/>
  <c r="I114" i="3"/>
  <c r="I113" i="3"/>
  <c r="F22" i="7"/>
  <c r="AQ84" i="3"/>
  <c r="N136" i="3"/>
  <c r="K85" i="3"/>
  <c r="K176" i="3"/>
  <c r="K873" i="3"/>
  <c r="N81" i="3"/>
  <c r="N93" i="3" s="1"/>
  <c r="AR93" i="3" s="1"/>
  <c r="AR870" i="3" s="1"/>
  <c r="AR79" i="3"/>
  <c r="E267" i="3"/>
  <c r="E393" i="3" s="1"/>
  <c r="E635" i="3"/>
  <c r="E690" i="3"/>
  <c r="E10" i="12"/>
  <c r="M894" i="3"/>
  <c r="M31" i="7" s="1"/>
  <c r="F35" i="7"/>
  <c r="L894" i="3"/>
  <c r="L31" i="7" s="1"/>
  <c r="L915" i="3"/>
  <c r="L52" i="7" s="1"/>
  <c r="M915" i="3"/>
  <c r="M52" i="7" s="1"/>
  <c r="M85" i="3"/>
  <c r="M87" i="3" s="1"/>
  <c r="M88" i="3" s="1"/>
  <c r="M873" i="3"/>
  <c r="L112" i="3"/>
  <c r="M176" i="3"/>
  <c r="E511" i="3"/>
  <c r="E504" i="3"/>
  <c r="V128" i="3"/>
  <c r="V163" i="3" s="1"/>
  <c r="O77" i="3"/>
  <c r="O369" i="3"/>
  <c r="O371" i="3" s="1"/>
  <c r="O309" i="3" s="1"/>
  <c r="M133" i="3"/>
  <c r="M107" i="3" s="1"/>
  <c r="L195" i="3"/>
  <c r="G779" i="3"/>
  <c r="F257" i="3"/>
  <c r="F264" i="3"/>
  <c r="F267" i="3" s="1"/>
  <c r="L318" i="3"/>
  <c r="L254" i="3"/>
  <c r="AF216" i="3"/>
  <c r="AG216" i="3" s="1"/>
  <c r="AH216" i="3" s="1"/>
  <c r="M335" i="3"/>
  <c r="G802" i="3"/>
  <c r="AJ336" i="3" a="1"/>
  <c r="AJ336" i="3" s="1"/>
  <c r="G336" i="3" s="1"/>
  <c r="E308" i="3"/>
  <c r="E803" i="3"/>
  <c r="E805" i="3" s="1"/>
  <c r="T127" i="3"/>
  <c r="T162" i="3" s="1"/>
  <c r="Q137" i="3"/>
  <c r="Q149" i="3"/>
  <c r="P125" i="3"/>
  <c r="P160" i="3" s="1"/>
  <c r="P168" i="3" s="1"/>
  <c r="P110" i="3" s="1"/>
  <c r="F793" i="3"/>
  <c r="F795" i="3" s="1"/>
  <c r="F628" i="3"/>
  <c r="F251" i="3"/>
  <c r="Q28" i="3"/>
  <c r="Q869" i="3" s="1"/>
  <c r="Q9" i="7" s="1"/>
  <c r="R24" i="3"/>
  <c r="R27" i="3" s="1"/>
  <c r="P31" i="3"/>
  <c r="P30" i="3"/>
  <c r="P29" i="3"/>
  <c r="P73" i="3"/>
  <c r="P75" i="3" s="1"/>
  <c r="I91" i="3"/>
  <c r="I100" i="3" s="1"/>
  <c r="H95" i="3"/>
  <c r="H871" i="3" s="1"/>
  <c r="H11" i="7" s="1"/>
  <c r="E408" i="3" l="1"/>
  <c r="U139" i="3"/>
  <c r="U163" i="3"/>
  <c r="E16" i="13"/>
  <c r="Z10" i="7"/>
  <c r="AR915" i="3"/>
  <c r="Z52" i="7" s="1"/>
  <c r="AR894" i="3"/>
  <c r="Z31" i="7" s="1"/>
  <c r="X23" i="7"/>
  <c r="AP886" i="3"/>
  <c r="AS138" i="3"/>
  <c r="AQ189" i="3"/>
  <c r="AQ188" i="3"/>
  <c r="AQ880" i="3"/>
  <c r="AQ190" i="3"/>
  <c r="AQ187" i="3"/>
  <c r="AQ186" i="3"/>
  <c r="Y61" i="7"/>
  <c r="AQ255" i="3"/>
  <c r="I205" i="3"/>
  <c r="E311" i="3"/>
  <c r="E374" i="3" s="1"/>
  <c r="E394" i="3" s="1"/>
  <c r="J636" i="3"/>
  <c r="AQ636" i="3" s="1"/>
  <c r="AQ265" i="3"/>
  <c r="AQ271" i="3" s="1"/>
  <c r="U151" i="3"/>
  <c r="Y129" i="3" s="1"/>
  <c r="Y164" i="3" s="1"/>
  <c r="K183" i="3"/>
  <c r="L205" i="3" s="1"/>
  <c r="AW216" i="3"/>
  <c r="J205" i="3"/>
  <c r="AQ219" i="3"/>
  <c r="AR216" i="3"/>
  <c r="AS216" i="3"/>
  <c r="AT216" i="3"/>
  <c r="AU216" i="3"/>
  <c r="AV216" i="3"/>
  <c r="AR175" i="3"/>
  <c r="AQ182" i="3"/>
  <c r="AQ181" i="3"/>
  <c r="L218" i="3"/>
  <c r="M218" i="3" s="1"/>
  <c r="N168" i="3"/>
  <c r="N110" i="3" s="1"/>
  <c r="AR160" i="3"/>
  <c r="AR168" i="3" s="1"/>
  <c r="N144" i="3"/>
  <c r="N108" i="3" s="1"/>
  <c r="N319" i="3" s="1"/>
  <c r="AR136" i="3"/>
  <c r="AR144" i="3" s="1"/>
  <c r="M320" i="3"/>
  <c r="AT163" i="3"/>
  <c r="N156" i="3"/>
  <c r="AR148" i="3"/>
  <c r="AR156" i="3" s="1"/>
  <c r="AQ115" i="3"/>
  <c r="AQ874" i="3" s="1"/>
  <c r="AQ113" i="3"/>
  <c r="E797" i="3"/>
  <c r="E757" i="3" s="1"/>
  <c r="E694" i="3" s="1"/>
  <c r="S127" i="3"/>
  <c r="S150" i="3" s="1"/>
  <c r="AT128" i="3"/>
  <c r="AQ121" i="3"/>
  <c r="AQ120" i="3"/>
  <c r="AQ122" i="3"/>
  <c r="AQ119" i="3"/>
  <c r="R126" i="3"/>
  <c r="R161" i="3" s="1"/>
  <c r="AS161" i="3" s="1"/>
  <c r="AR78" i="3"/>
  <c r="K319" i="3"/>
  <c r="AQ86" i="3"/>
  <c r="F28" i="7"/>
  <c r="E647" i="3"/>
  <c r="E396" i="3"/>
  <c r="K112" i="3"/>
  <c r="L114" i="3" s="1"/>
  <c r="O125" i="3"/>
  <c r="K318" i="3"/>
  <c r="K254" i="3"/>
  <c r="O79" i="3"/>
  <c r="K87" i="3"/>
  <c r="E718" i="3"/>
  <c r="E43" i="13" s="1"/>
  <c r="E27" i="13"/>
  <c r="AJ420" i="3" a="1"/>
  <c r="AJ420" i="3" s="1"/>
  <c r="E420" i="3" s="1"/>
  <c r="E703" i="3"/>
  <c r="E646" i="3"/>
  <c r="E395" i="3"/>
  <c r="E751" i="3"/>
  <c r="E638" i="3"/>
  <c r="K10" i="7"/>
  <c r="K894" i="3"/>
  <c r="K31" i="7" s="1"/>
  <c r="K915" i="3"/>
  <c r="K52" i="7" s="1"/>
  <c r="E886" i="3"/>
  <c r="E888" i="3" s="1"/>
  <c r="E885" i="3"/>
  <c r="E23" i="7"/>
  <c r="E25" i="7" s="1"/>
  <c r="E397" i="3"/>
  <c r="E648" i="3"/>
  <c r="I334" i="3"/>
  <c r="N83" i="3"/>
  <c r="N106" i="3" s="1"/>
  <c r="AR81" i="3"/>
  <c r="AR80" i="3" s="1"/>
  <c r="K919" i="3"/>
  <c r="K56" i="7" s="1"/>
  <c r="K13" i="7"/>
  <c r="E691" i="3"/>
  <c r="E11" i="12"/>
  <c r="E695" i="3"/>
  <c r="E25" i="12"/>
  <c r="M919" i="3"/>
  <c r="M56" i="7" s="1"/>
  <c r="M13" i="7"/>
  <c r="L113" i="3"/>
  <c r="N870" i="3"/>
  <c r="N10" i="7" s="1"/>
  <c r="H96" i="3"/>
  <c r="H97" i="3"/>
  <c r="M112" i="3"/>
  <c r="V139" i="3"/>
  <c r="AT139" i="3" s="1"/>
  <c r="V151" i="3"/>
  <c r="P77" i="3"/>
  <c r="P79" i="3" s="1"/>
  <c r="P81" i="3" s="1"/>
  <c r="P83" i="3" s="1"/>
  <c r="P106" i="3" s="1"/>
  <c r="P369" i="3"/>
  <c r="P371" i="3" s="1"/>
  <c r="P309" i="3" s="1"/>
  <c r="N133" i="3"/>
  <c r="N107" i="3" s="1"/>
  <c r="N320" i="3" s="1"/>
  <c r="F275" i="3"/>
  <c r="F278" i="3" s="1"/>
  <c r="M195" i="3"/>
  <c r="F404" i="3"/>
  <c r="F752" i="3"/>
  <c r="F402" i="3"/>
  <c r="F403" i="3"/>
  <c r="AP403" i="3" s="1"/>
  <c r="F883" i="3"/>
  <c r="F739" i="3"/>
  <c r="F377" i="3"/>
  <c r="F648" i="3" s="1"/>
  <c r="F376" i="3"/>
  <c r="F647" i="3" s="1"/>
  <c r="F701" i="3"/>
  <c r="F718" i="3" s="1"/>
  <c r="F43" i="13" s="1"/>
  <c r="F406" i="3"/>
  <c r="F375" i="3"/>
  <c r="F646" i="3" s="1"/>
  <c r="F405" i="3"/>
  <c r="F635" i="3"/>
  <c r="AP635" i="3" s="1"/>
  <c r="AP638" i="3" s="1"/>
  <c r="L629" i="3"/>
  <c r="L265" i="3"/>
  <c r="L636" i="3" s="1"/>
  <c r="F785" i="3"/>
  <c r="F631" i="3"/>
  <c r="M318" i="3"/>
  <c r="M254" i="3"/>
  <c r="AO216" i="3"/>
  <c r="E26" i="12"/>
  <c r="K219" i="3"/>
  <c r="N335" i="3"/>
  <c r="O335" i="3" s="1"/>
  <c r="H336" i="3"/>
  <c r="I336" i="3" s="1"/>
  <c r="J336" i="3" s="1"/>
  <c r="U127" i="3"/>
  <c r="U138" i="3" s="1"/>
  <c r="F801" i="3"/>
  <c r="T150" i="3"/>
  <c r="T138" i="3"/>
  <c r="P148" i="3"/>
  <c r="P156" i="3" s="1"/>
  <c r="P109" i="3" s="1"/>
  <c r="P136" i="3"/>
  <c r="P144" i="3" s="1"/>
  <c r="P108" i="3" s="1"/>
  <c r="Q125" i="3"/>
  <c r="Q160" i="3" s="1"/>
  <c r="Q168" i="3" s="1"/>
  <c r="Q110" i="3" s="1"/>
  <c r="G791" i="3"/>
  <c r="F690" i="3"/>
  <c r="F16" i="13" s="1"/>
  <c r="F10" i="12"/>
  <c r="X10" i="12" s="1"/>
  <c r="P179" i="3"/>
  <c r="S24" i="3"/>
  <c r="S27" i="3" s="1"/>
  <c r="R28" i="3"/>
  <c r="R869" i="3" s="1"/>
  <c r="R9" i="7" s="1"/>
  <c r="Q73" i="3"/>
  <c r="Q75" i="3" s="1"/>
  <c r="Q29" i="3"/>
  <c r="Q31" i="3"/>
  <c r="Q30" i="3"/>
  <c r="E382" i="3" l="1"/>
  <c r="E379" i="3"/>
  <c r="E387" i="3" s="1"/>
  <c r="E665" i="3"/>
  <c r="E458" i="3"/>
  <c r="I498" i="3" s="1"/>
  <c r="E828" i="3"/>
  <c r="F408" i="3"/>
  <c r="F393" i="3"/>
  <c r="N177" i="3"/>
  <c r="AT151" i="3"/>
  <c r="K205" i="3"/>
  <c r="E645" i="3"/>
  <c r="E14" i="1" s="1"/>
  <c r="AR319" i="3"/>
  <c r="AP647" i="3"/>
  <c r="E17" i="13"/>
  <c r="AQ193" i="3"/>
  <c r="AQ875" i="3"/>
  <c r="AQ194" i="3"/>
  <c r="AQ889" i="3"/>
  <c r="E21" i="13"/>
  <c r="AQ881" i="3"/>
  <c r="Y20" i="7"/>
  <c r="Y21" i="7" s="1"/>
  <c r="F691" i="3"/>
  <c r="F17" i="13" s="1"/>
  <c r="AP739" i="3"/>
  <c r="AP648" i="3"/>
  <c r="F695" i="3"/>
  <c r="F21" i="13" s="1"/>
  <c r="AP752" i="3"/>
  <c r="AP375" i="3"/>
  <c r="AP690" i="3"/>
  <c r="E20" i="13"/>
  <c r="AP646" i="3"/>
  <c r="AP877" i="3" s="1"/>
  <c r="X17" i="7" s="1"/>
  <c r="Y14" i="7"/>
  <c r="AQ897" i="3"/>
  <c r="AQ899" i="3"/>
  <c r="AR320" i="3"/>
  <c r="AQ276" i="3"/>
  <c r="P335" i="3"/>
  <c r="Q335" i="3" s="1"/>
  <c r="AP377" i="3"/>
  <c r="K195" i="3"/>
  <c r="AQ336" i="3"/>
  <c r="S138" i="3"/>
  <c r="S162" i="3"/>
  <c r="AR109" i="3"/>
  <c r="AR178" i="3"/>
  <c r="N179" i="3"/>
  <c r="AR177" i="3"/>
  <c r="AR108" i="3"/>
  <c r="AR110" i="3"/>
  <c r="AR179" i="3"/>
  <c r="AR198" i="3" s="1"/>
  <c r="E30" i="12"/>
  <c r="N109" i="3"/>
  <c r="N178" i="3"/>
  <c r="R137" i="3"/>
  <c r="AS137" i="3" s="1"/>
  <c r="AS126" i="3"/>
  <c r="R149" i="3"/>
  <c r="AS149" i="3" s="1"/>
  <c r="E15" i="1"/>
  <c r="E877" i="3"/>
  <c r="E17" i="7" s="1"/>
  <c r="K629" i="3"/>
  <c r="K265" i="3"/>
  <c r="E640" i="3"/>
  <c r="E641" i="3" s="1"/>
  <c r="E8" i="1"/>
  <c r="E9" i="1" s="1"/>
  <c r="E10" i="1" s="1"/>
  <c r="O81" i="3"/>
  <c r="O160" i="3"/>
  <c r="O136" i="3"/>
  <c r="O148" i="3"/>
  <c r="J334" i="3"/>
  <c r="E17" i="1"/>
  <c r="E934" i="3"/>
  <c r="E71" i="7" s="1"/>
  <c r="E16" i="1"/>
  <c r="E933" i="3"/>
  <c r="E70" i="7" s="1"/>
  <c r="E399" i="3"/>
  <c r="E693" i="3"/>
  <c r="E24" i="12"/>
  <c r="E28" i="12" s="1"/>
  <c r="N873" i="3"/>
  <c r="N85" i="3"/>
  <c r="AR83" i="3"/>
  <c r="AR873" i="3" s="1"/>
  <c r="N176" i="3"/>
  <c r="E451" i="3"/>
  <c r="E666" i="3" s="1"/>
  <c r="F420" i="3"/>
  <c r="K88" i="3"/>
  <c r="E755" i="3"/>
  <c r="K114" i="3"/>
  <c r="K113" i="3"/>
  <c r="AJ556" i="3" a="1"/>
  <c r="AJ556" i="3" s="1"/>
  <c r="AJ520" i="3" a="1"/>
  <c r="AJ520" i="3" s="1"/>
  <c r="E462" i="3"/>
  <c r="N894" i="3"/>
  <c r="N31" i="7" s="1"/>
  <c r="N915" i="3"/>
  <c r="N52" i="7" s="1"/>
  <c r="P85" i="3"/>
  <c r="P87" i="3" s="1"/>
  <c r="P88" i="3" s="1"/>
  <c r="P873" i="3"/>
  <c r="F15" i="1"/>
  <c r="F877" i="3"/>
  <c r="F17" i="7" s="1"/>
  <c r="F885" i="3"/>
  <c r="F23" i="7"/>
  <c r="M114" i="3"/>
  <c r="M113" i="3"/>
  <c r="F638" i="3"/>
  <c r="F640" i="3" s="1"/>
  <c r="F7" i="1"/>
  <c r="X7" i="1" s="1"/>
  <c r="C813" i="3"/>
  <c r="C815" i="3" s="1"/>
  <c r="Z129" i="3"/>
  <c r="Z140" i="3" s="1"/>
  <c r="P93" i="3"/>
  <c r="Q77" i="3"/>
  <c r="Q369" i="3"/>
  <c r="Q371" i="3" s="1"/>
  <c r="Q309" i="3" s="1"/>
  <c r="P319" i="3"/>
  <c r="F886" i="3"/>
  <c r="AJ421" i="3" a="1"/>
  <c r="AJ421" i="3" s="1"/>
  <c r="F421" i="3" s="1"/>
  <c r="F396" i="3"/>
  <c r="F397" i="3"/>
  <c r="AP397" i="3" s="1"/>
  <c r="F27" i="13"/>
  <c r="F11" i="12"/>
  <c r="X11" i="12" s="1"/>
  <c r="F703" i="3"/>
  <c r="F395" i="3"/>
  <c r="AP395" i="3" s="1"/>
  <c r="F25" i="12"/>
  <c r="X25" i="12" s="1"/>
  <c r="F16" i="1"/>
  <c r="F933" i="3"/>
  <c r="F70" i="7" s="1"/>
  <c r="F17" i="1"/>
  <c r="F934" i="3"/>
  <c r="F71" i="7" s="1"/>
  <c r="F751" i="3"/>
  <c r="Y140" i="3"/>
  <c r="Y152" i="3"/>
  <c r="L276" i="3"/>
  <c r="M629" i="3"/>
  <c r="M265" i="3"/>
  <c r="M636" i="3" s="1"/>
  <c r="X128" i="3"/>
  <c r="X163" i="3" s="1"/>
  <c r="N218" i="3"/>
  <c r="AR218" i="3" s="1"/>
  <c r="L219" i="3"/>
  <c r="K336" i="3"/>
  <c r="U162" i="3"/>
  <c r="U150" i="3"/>
  <c r="D366" i="3"/>
  <c r="D806" i="3" s="1"/>
  <c r="E366" i="3"/>
  <c r="E806" i="3" s="1"/>
  <c r="F365" i="3"/>
  <c r="F460" i="3" s="1"/>
  <c r="P177" i="3"/>
  <c r="P178" i="3"/>
  <c r="Q148" i="3"/>
  <c r="Q156" i="3" s="1"/>
  <c r="Q109" i="3" s="1"/>
  <c r="T126" i="3"/>
  <c r="T161" i="3" s="1"/>
  <c r="Q136" i="3"/>
  <c r="Q144" i="3" s="1"/>
  <c r="Q108" i="3" s="1"/>
  <c r="AO419" i="3"/>
  <c r="Q179" i="3"/>
  <c r="P176" i="3"/>
  <c r="R30" i="3"/>
  <c r="R29" i="3"/>
  <c r="R31" i="3"/>
  <c r="R73" i="3"/>
  <c r="R75" i="3" s="1"/>
  <c r="S28" i="3"/>
  <c r="S869" i="3" s="1"/>
  <c r="S9" i="7" s="1"/>
  <c r="T24" i="3"/>
  <c r="T27" i="3" s="1"/>
  <c r="I94" i="3"/>
  <c r="M92" i="3" s="1"/>
  <c r="E876" i="3" l="1"/>
  <c r="E16" i="7" s="1"/>
  <c r="E932" i="3"/>
  <c r="E69" i="7" s="1"/>
  <c r="R335" i="3"/>
  <c r="S335" i="3" s="1"/>
  <c r="E650" i="3"/>
  <c r="F828" i="3"/>
  <c r="F665" i="3"/>
  <c r="F458" i="3"/>
  <c r="E34" i="1"/>
  <c r="E686" i="3"/>
  <c r="E12" i="13" s="1"/>
  <c r="W128" i="3"/>
  <c r="W139" i="3" s="1"/>
  <c r="E19" i="13"/>
  <c r="F693" i="3"/>
  <c r="F19" i="13" s="1"/>
  <c r="AP751" i="3"/>
  <c r="AR919" i="3"/>
  <c r="Z13" i="7"/>
  <c r="AR196" i="3"/>
  <c r="AR200" i="3"/>
  <c r="AR910" i="3" s="1"/>
  <c r="Z47" i="7" s="1"/>
  <c r="AQ907" i="3"/>
  <c r="Y44" i="7" s="1"/>
  <c r="Y15" i="7"/>
  <c r="AP691" i="3"/>
  <c r="E918" i="3"/>
  <c r="E55" i="7" s="1"/>
  <c r="Y34" i="7"/>
  <c r="AQ896" i="3"/>
  <c r="Y33" i="7" s="1"/>
  <c r="G421" i="3"/>
  <c r="AP421" i="3"/>
  <c r="AR908" i="3"/>
  <c r="Z45" i="7" s="1"/>
  <c r="AR99" i="3"/>
  <c r="AR926" i="3" s="1"/>
  <c r="Z63" i="7" s="1"/>
  <c r="AP695" i="3"/>
  <c r="E902" i="3"/>
  <c r="E39" i="7" s="1"/>
  <c r="Y26" i="7"/>
  <c r="AQ890" i="3"/>
  <c r="AQ898" i="3"/>
  <c r="Y36" i="7"/>
  <c r="AR197" i="3"/>
  <c r="AR199" i="3"/>
  <c r="AR909" i="3" s="1"/>
  <c r="Z46" i="7" s="1"/>
  <c r="T335" i="3"/>
  <c r="U335" i="3" s="1"/>
  <c r="AS335" i="3"/>
  <c r="K636" i="3"/>
  <c r="L336" i="3"/>
  <c r="M336" i="3" s="1"/>
  <c r="N336" i="3" s="1"/>
  <c r="O336" i="3" s="1"/>
  <c r="S126" i="3"/>
  <c r="S149" i="3" s="1"/>
  <c r="V127" i="3"/>
  <c r="V162" i="3" s="1"/>
  <c r="AT162" i="3" s="1"/>
  <c r="N183" i="3"/>
  <c r="N195" i="3" s="1"/>
  <c r="AR176" i="3"/>
  <c r="AR106" i="3"/>
  <c r="E914" i="3"/>
  <c r="E916" i="3" s="1"/>
  <c r="AR183" i="3"/>
  <c r="AR195" i="3" s="1"/>
  <c r="W151" i="3"/>
  <c r="O156" i="3"/>
  <c r="O109" i="3" s="1"/>
  <c r="O168" i="3"/>
  <c r="O179" i="3" s="1"/>
  <c r="K276" i="3"/>
  <c r="R125" i="3"/>
  <c r="R136" i="3" s="1"/>
  <c r="R144" i="3" s="1"/>
  <c r="R108" i="3" s="1"/>
  <c r="K334" i="3"/>
  <c r="N13" i="7"/>
  <c r="N919" i="3"/>
  <c r="N56" i="7" s="1"/>
  <c r="E920" i="3"/>
  <c r="E57" i="7" s="1"/>
  <c r="E925" i="3"/>
  <c r="E900" i="3"/>
  <c r="E931" i="3"/>
  <c r="E68" i="7" s="1"/>
  <c r="X520" i="3"/>
  <c r="S520" i="3"/>
  <c r="J520" i="3"/>
  <c r="F520" i="3"/>
  <c r="P520" i="3"/>
  <c r="W520" i="3"/>
  <c r="U520" i="3"/>
  <c r="Z520" i="3"/>
  <c r="V520" i="3"/>
  <c r="K520" i="3"/>
  <c r="G520" i="3"/>
  <c r="AB520" i="3"/>
  <c r="H520" i="3"/>
  <c r="I520" i="3"/>
  <c r="Q520" i="3"/>
  <c r="E520" i="3"/>
  <c r="N520" i="3"/>
  <c r="R520" i="3"/>
  <c r="M520" i="3"/>
  <c r="T520" i="3"/>
  <c r="L520" i="3"/>
  <c r="O520" i="3"/>
  <c r="Y520" i="3"/>
  <c r="AA520" i="3"/>
  <c r="Q79" i="3"/>
  <c r="N112" i="3"/>
  <c r="N114" i="3" s="1"/>
  <c r="G420" i="3"/>
  <c r="E35" i="1"/>
  <c r="E743" i="3"/>
  <c r="E16" i="12" s="1"/>
  <c r="E685" i="3"/>
  <c r="E669" i="3"/>
  <c r="AR82" i="3"/>
  <c r="AR872" i="3" s="1"/>
  <c r="N87" i="3"/>
  <c r="AR85" i="3"/>
  <c r="N254" i="3"/>
  <c r="N318" i="3"/>
  <c r="AR318" i="3" s="1"/>
  <c r="AR322" i="3" s="1"/>
  <c r="O83" i="3"/>
  <c r="O106" i="3" s="1"/>
  <c r="O93" i="3"/>
  <c r="P919" i="3"/>
  <c r="P56" i="7" s="1"/>
  <c r="P13" i="7"/>
  <c r="P870" i="3"/>
  <c r="P10" i="7" s="1"/>
  <c r="F25" i="7"/>
  <c r="F888" i="3"/>
  <c r="AJ557" i="3" a="1"/>
  <c r="AJ557" i="3" s="1"/>
  <c r="F8" i="1"/>
  <c r="F9" i="1" s="1"/>
  <c r="F10" i="1" s="1"/>
  <c r="Z152" i="3"/>
  <c r="Z164" i="3"/>
  <c r="F511" i="3"/>
  <c r="F504" i="3"/>
  <c r="R77" i="3"/>
  <c r="R79" i="3" s="1"/>
  <c r="R81" i="3" s="1"/>
  <c r="R93" i="3" s="1"/>
  <c r="R369" i="3"/>
  <c r="R371" i="3" s="1"/>
  <c r="R309" i="3" s="1"/>
  <c r="P133" i="3"/>
  <c r="P107" i="3" s="1"/>
  <c r="P320" i="3" s="1"/>
  <c r="P183" i="3"/>
  <c r="Q319" i="3"/>
  <c r="AJ521" i="3" a="1"/>
  <c r="AJ521" i="3" s="1"/>
  <c r="U521" i="3" s="1"/>
  <c r="F462" i="3"/>
  <c r="AP462" i="3" s="1"/>
  <c r="F451" i="3"/>
  <c r="F666" i="3" s="1"/>
  <c r="F35" i="1" s="1"/>
  <c r="F24" i="12"/>
  <c r="X24" i="12" s="1"/>
  <c r="E652" i="3"/>
  <c r="AC130" i="3"/>
  <c r="AC141" i="3" s="1"/>
  <c r="E19" i="1"/>
  <c r="E21" i="1" s="1"/>
  <c r="X151" i="3"/>
  <c r="X139" i="3"/>
  <c r="M276" i="3"/>
  <c r="F641" i="3"/>
  <c r="Y128" i="3"/>
  <c r="Y163" i="3" s="1"/>
  <c r="M219" i="3"/>
  <c r="N219" i="3" s="1"/>
  <c r="O219" i="3" s="1"/>
  <c r="O218" i="3"/>
  <c r="D807" i="3"/>
  <c r="D744" i="3" s="1"/>
  <c r="D17" i="12" s="1"/>
  <c r="D738" i="3"/>
  <c r="D12" i="12" s="1"/>
  <c r="E807" i="3"/>
  <c r="E744" i="3" s="1"/>
  <c r="E17" i="12" s="1"/>
  <c r="E738" i="3"/>
  <c r="E12" i="12" s="1"/>
  <c r="AO333" i="3"/>
  <c r="F308" i="3"/>
  <c r="F803" i="3"/>
  <c r="F805" i="3" s="1"/>
  <c r="Q177" i="3"/>
  <c r="AO332" i="3"/>
  <c r="Q178" i="3"/>
  <c r="T137" i="3"/>
  <c r="T149" i="3"/>
  <c r="U126" i="3"/>
  <c r="U161" i="3" s="1"/>
  <c r="T28" i="3"/>
  <c r="T869" i="3" s="1"/>
  <c r="T9" i="7" s="1"/>
  <c r="U24" i="3"/>
  <c r="U27" i="3" s="1"/>
  <c r="S29" i="3"/>
  <c r="S31" i="3"/>
  <c r="S30" i="3"/>
  <c r="S73" i="3"/>
  <c r="S75" i="3" s="1"/>
  <c r="J91" i="3"/>
  <c r="J100" i="3" s="1"/>
  <c r="I95" i="3"/>
  <c r="I871" i="3" s="1"/>
  <c r="I11" i="7" s="1"/>
  <c r="X19" i="13" l="1"/>
  <c r="W163" i="3"/>
  <c r="AP458" i="3"/>
  <c r="J498" i="3"/>
  <c r="F686" i="3"/>
  <c r="F12" i="13" s="1"/>
  <c r="F34" i="1"/>
  <c r="X34" i="1" s="1"/>
  <c r="E38" i="1"/>
  <c r="F38" i="1"/>
  <c r="AP686" i="3"/>
  <c r="V335" i="3"/>
  <c r="W335" i="3" s="1"/>
  <c r="X335" i="3" s="1"/>
  <c r="Y335" i="3" s="1"/>
  <c r="Z335" i="3" s="1"/>
  <c r="AP666" i="3"/>
  <c r="N205" i="3"/>
  <c r="AR336" i="3"/>
  <c r="AP520" i="3"/>
  <c r="S161" i="3"/>
  <c r="AA129" i="3"/>
  <c r="AA152" i="3" s="1"/>
  <c r="V138" i="3"/>
  <c r="AT138" i="3" s="1"/>
  <c r="AU520" i="3"/>
  <c r="Y35" i="7"/>
  <c r="AR895" i="3"/>
  <c r="Z32" i="7" s="1"/>
  <c r="Z12" i="7"/>
  <c r="AR924" i="3"/>
  <c r="E11" i="13"/>
  <c r="Z56" i="7"/>
  <c r="AV520" i="3"/>
  <c r="AQ520" i="3"/>
  <c r="H421" i="3"/>
  <c r="AT520" i="3"/>
  <c r="AP693" i="3"/>
  <c r="Y27" i="7"/>
  <c r="AR520" i="3"/>
  <c r="H420" i="3"/>
  <c r="I420" i="3" s="1"/>
  <c r="AS520" i="3"/>
  <c r="P336" i="3"/>
  <c r="Q336" i="3" s="1"/>
  <c r="R336" i="3" s="1"/>
  <c r="S336" i="3" s="1"/>
  <c r="S137" i="3"/>
  <c r="V150" i="3"/>
  <c r="AT150" i="3" s="1"/>
  <c r="F311" i="3"/>
  <c r="F374" i="3" s="1"/>
  <c r="F379" i="3" s="1"/>
  <c r="F387" i="3" s="1"/>
  <c r="AP308" i="3"/>
  <c r="AT127" i="3"/>
  <c r="N265" i="3"/>
  <c r="N276" i="3" s="1"/>
  <c r="AR254" i="3"/>
  <c r="O110" i="3"/>
  <c r="E51" i="7"/>
  <c r="E53" i="7" s="1"/>
  <c r="O178" i="3"/>
  <c r="AR180" i="3"/>
  <c r="AS136" i="3"/>
  <c r="AS144" i="3" s="1"/>
  <c r="AA164" i="3"/>
  <c r="AR112" i="3"/>
  <c r="AR118" i="3" s="1"/>
  <c r="R160" i="3"/>
  <c r="AS125" i="3"/>
  <c r="AS133" i="3" s="1"/>
  <c r="AS107" i="3" s="1"/>
  <c r="R148" i="3"/>
  <c r="N113" i="3"/>
  <c r="E921" i="3"/>
  <c r="E922" i="3" s="1"/>
  <c r="AS77" i="3"/>
  <c r="E37" i="7"/>
  <c r="E38" i="7" s="1"/>
  <c r="E40" i="7" s="1"/>
  <c r="E41" i="7" s="1"/>
  <c r="E901" i="3"/>
  <c r="E903" i="3" s="1"/>
  <c r="E904" i="3" s="1"/>
  <c r="E927" i="3"/>
  <c r="E928" i="3" s="1"/>
  <c r="E62" i="7"/>
  <c r="E64" i="7" s="1"/>
  <c r="N88" i="3"/>
  <c r="AR87" i="3"/>
  <c r="AR88" i="3" s="1"/>
  <c r="N629" i="3"/>
  <c r="AR629" i="3" s="1"/>
  <c r="L334" i="3"/>
  <c r="O870" i="3"/>
  <c r="O85" i="3"/>
  <c r="O873" i="3"/>
  <c r="O176" i="3"/>
  <c r="AR84" i="3"/>
  <c r="Q81" i="3"/>
  <c r="AS79" i="3"/>
  <c r="P894" i="3"/>
  <c r="P31" i="7" s="1"/>
  <c r="P915" i="3"/>
  <c r="P52" i="7" s="1"/>
  <c r="R870" i="3"/>
  <c r="R10" i="7" s="1"/>
  <c r="E58" i="7"/>
  <c r="E59" i="7" s="1"/>
  <c r="F925" i="3"/>
  <c r="F900" i="3"/>
  <c r="I96" i="3"/>
  <c r="I97" i="3"/>
  <c r="P112" i="3"/>
  <c r="AD130" i="3"/>
  <c r="AD165" i="3" s="1"/>
  <c r="E653" i="3"/>
  <c r="E935" i="3" s="1"/>
  <c r="E72" i="7" s="1"/>
  <c r="R83" i="3"/>
  <c r="R106" i="3" s="1"/>
  <c r="S77" i="3"/>
  <c r="S369" i="3"/>
  <c r="S371" i="3" s="1"/>
  <c r="S309" i="3" s="1"/>
  <c r="Q133" i="3"/>
  <c r="Q107" i="3" s="1"/>
  <c r="Q320" i="3" s="1"/>
  <c r="F521" i="3"/>
  <c r="G521" i="3"/>
  <c r="Q521" i="3"/>
  <c r="J521" i="3"/>
  <c r="M521" i="3"/>
  <c r="I521" i="3"/>
  <c r="H521" i="3"/>
  <c r="K521" i="3"/>
  <c r="L521" i="3"/>
  <c r="N521" i="3"/>
  <c r="X521" i="3"/>
  <c r="W521" i="3"/>
  <c r="Z521" i="3"/>
  <c r="Q183" i="3"/>
  <c r="Q205" i="3" s="1"/>
  <c r="AC521" i="3"/>
  <c r="AB521" i="3"/>
  <c r="F743" i="3"/>
  <c r="F685" i="3"/>
  <c r="F11" i="13" s="1"/>
  <c r="AA521" i="3"/>
  <c r="R319" i="3"/>
  <c r="Y521" i="3"/>
  <c r="T521" i="3"/>
  <c r="S521" i="3"/>
  <c r="P521" i="3"/>
  <c r="V521" i="3"/>
  <c r="O521" i="3"/>
  <c r="R521" i="3"/>
  <c r="F669" i="3"/>
  <c r="P195" i="3"/>
  <c r="AC165" i="3"/>
  <c r="F931" i="3"/>
  <c r="F68" i="7" s="1"/>
  <c r="F920" i="3"/>
  <c r="F57" i="7" s="1"/>
  <c r="AC153" i="3"/>
  <c r="E22" i="1"/>
  <c r="AB129" i="3"/>
  <c r="AB164" i="3" s="1"/>
  <c r="Y151" i="3"/>
  <c r="Y139" i="3"/>
  <c r="P318" i="3"/>
  <c r="P254" i="3"/>
  <c r="E692" i="3"/>
  <c r="E18" i="13" s="1"/>
  <c r="P218" i="3"/>
  <c r="P219" i="3"/>
  <c r="Q219" i="3" s="1"/>
  <c r="G801" i="3"/>
  <c r="AA140" i="3"/>
  <c r="X127" i="3"/>
  <c r="X162" i="3" s="1"/>
  <c r="U137" i="3"/>
  <c r="U149" i="3"/>
  <c r="R177" i="3"/>
  <c r="T125" i="3"/>
  <c r="T160" i="3" s="1"/>
  <c r="T168" i="3" s="1"/>
  <c r="T110" i="3" s="1"/>
  <c r="V24" i="3"/>
  <c r="V27" i="3" s="1"/>
  <c r="U28" i="3"/>
  <c r="U869" i="3" s="1"/>
  <c r="U9" i="7" s="1"/>
  <c r="T30" i="3"/>
  <c r="T31" i="3"/>
  <c r="T73" i="3"/>
  <c r="T75" i="3" s="1"/>
  <c r="T29" i="3"/>
  <c r="AT335" i="3" l="1"/>
  <c r="W127" i="3"/>
  <c r="W162" i="3" s="1"/>
  <c r="AV521" i="3"/>
  <c r="AR115" i="3"/>
  <c r="AR874" i="3" s="1"/>
  <c r="AR897" i="3" s="1"/>
  <c r="Z34" i="7" s="1"/>
  <c r="X11" i="13"/>
  <c r="AS336" i="3"/>
  <c r="AR113" i="3"/>
  <c r="Z128" i="3"/>
  <c r="Z163" i="3" s="1"/>
  <c r="AU163" i="3" s="1"/>
  <c r="F394" i="3"/>
  <c r="F399" i="3" s="1"/>
  <c r="F382" i="3"/>
  <c r="F645" i="3"/>
  <c r="F876" i="3" s="1"/>
  <c r="W150" i="3"/>
  <c r="AT521" i="3"/>
  <c r="F16" i="12"/>
  <c r="X16" i="12" s="1"/>
  <c r="AP743" i="3"/>
  <c r="AU521" i="3"/>
  <c r="AR880" i="3"/>
  <c r="AR188" i="3"/>
  <c r="AR190" i="3"/>
  <c r="AR187" i="3"/>
  <c r="AR189" i="3"/>
  <c r="AR186" i="3"/>
  <c r="AP685" i="3"/>
  <c r="Z61" i="7"/>
  <c r="AS521" i="3"/>
  <c r="AQ521" i="3"/>
  <c r="J420" i="3"/>
  <c r="AQ420" i="3" s="1"/>
  <c r="I421" i="3"/>
  <c r="J421" i="3" s="1"/>
  <c r="K421" i="3" s="1"/>
  <c r="AR521" i="3"/>
  <c r="F551" i="3"/>
  <c r="F463" i="3" s="1"/>
  <c r="AP521" i="3"/>
  <c r="AP551" i="3" s="1"/>
  <c r="AR255" i="3"/>
  <c r="N636" i="3"/>
  <c r="AR636" i="3" s="1"/>
  <c r="AR265" i="3"/>
  <c r="AR271" i="3" s="1"/>
  <c r="AU335" i="3"/>
  <c r="W138" i="3"/>
  <c r="T336" i="3"/>
  <c r="U336" i="3" s="1"/>
  <c r="V336" i="3" s="1"/>
  <c r="W336" i="3" s="1"/>
  <c r="AS177" i="3"/>
  <c r="AS196" i="3" s="1"/>
  <c r="AS108" i="3"/>
  <c r="AS175" i="3"/>
  <c r="AR182" i="3"/>
  <c r="AR181" i="3"/>
  <c r="R156" i="3"/>
  <c r="AS148" i="3"/>
  <c r="AS156" i="3" s="1"/>
  <c r="R168" i="3"/>
  <c r="AS160" i="3"/>
  <c r="AS168" i="3" s="1"/>
  <c r="R110" i="3"/>
  <c r="R179" i="3"/>
  <c r="AR122" i="3"/>
  <c r="AR121" i="3"/>
  <c r="AR120" i="3"/>
  <c r="AR119" i="3"/>
  <c r="AS78" i="3"/>
  <c r="AR86" i="3"/>
  <c r="V126" i="3"/>
  <c r="V149" i="3" s="1"/>
  <c r="AT149" i="3" s="1"/>
  <c r="O87" i="3"/>
  <c r="M334" i="3"/>
  <c r="E65" i="7"/>
  <c r="Q83" i="3"/>
  <c r="Q106" i="3" s="1"/>
  <c r="AS81" i="3"/>
  <c r="AS80" i="3" s="1"/>
  <c r="Q93" i="3"/>
  <c r="S125" i="3"/>
  <c r="O254" i="3"/>
  <c r="O318" i="3"/>
  <c r="O13" i="7"/>
  <c r="O919" i="3"/>
  <c r="O56" i="7" s="1"/>
  <c r="S79" i="3"/>
  <c r="O10" i="7"/>
  <c r="O894" i="3"/>
  <c r="O31" i="7" s="1"/>
  <c r="O915" i="3"/>
  <c r="O52" i="7" s="1"/>
  <c r="R894" i="3"/>
  <c r="R31" i="7" s="1"/>
  <c r="R915" i="3"/>
  <c r="R52" i="7" s="1"/>
  <c r="R85" i="3"/>
  <c r="R87" i="3" s="1"/>
  <c r="R88" i="3" s="1"/>
  <c r="R873" i="3"/>
  <c r="F927" i="3"/>
  <c r="F62" i="7"/>
  <c r="F64" i="7" s="1"/>
  <c r="F901" i="3"/>
  <c r="F37" i="7"/>
  <c r="F38" i="7" s="1"/>
  <c r="AD141" i="3"/>
  <c r="P113" i="3"/>
  <c r="AD153" i="3"/>
  <c r="E723" i="3"/>
  <c r="R176" i="3"/>
  <c r="T77" i="3"/>
  <c r="T79" i="3" s="1"/>
  <c r="T81" i="3" s="1"/>
  <c r="T83" i="3" s="1"/>
  <c r="T106" i="3" s="1"/>
  <c r="T369" i="3"/>
  <c r="T371" i="3" s="1"/>
  <c r="T309" i="3" s="1"/>
  <c r="R133" i="3"/>
  <c r="R107" i="3" s="1"/>
  <c r="R320" i="3" s="1"/>
  <c r="AG131" i="3"/>
  <c r="AG166" i="3" s="1"/>
  <c r="Q195" i="3"/>
  <c r="AB140" i="3"/>
  <c r="AB152" i="3"/>
  <c r="AC129" i="3"/>
  <c r="P629" i="3"/>
  <c r="P265" i="3"/>
  <c r="P636" i="3" s="1"/>
  <c r="R219" i="3"/>
  <c r="Q218" i="3"/>
  <c r="Y127" i="3"/>
  <c r="Y162" i="3" s="1"/>
  <c r="AA335" i="3"/>
  <c r="AE130" i="3"/>
  <c r="X150" i="3"/>
  <c r="X138" i="3"/>
  <c r="T148" i="3"/>
  <c r="T156" i="3" s="1"/>
  <c r="T109" i="3" s="1"/>
  <c r="T136" i="3"/>
  <c r="T144" i="3" s="1"/>
  <c r="T177" i="3" s="1"/>
  <c r="T179" i="3"/>
  <c r="U31" i="3"/>
  <c r="U29" i="3"/>
  <c r="U73" i="3"/>
  <c r="U75" i="3" s="1"/>
  <c r="U30" i="3"/>
  <c r="J94" i="3"/>
  <c r="N92" i="3" s="1"/>
  <c r="V28" i="3"/>
  <c r="V869" i="3" s="1"/>
  <c r="V9" i="7" s="1"/>
  <c r="W24" i="3"/>
  <c r="W27" i="3" s="1"/>
  <c r="Z139" i="3" l="1"/>
  <c r="AR899" i="3"/>
  <c r="Z14" i="7"/>
  <c r="F14" i="1"/>
  <c r="AA128" i="3"/>
  <c r="F650" i="3"/>
  <c r="F932" i="3"/>
  <c r="F69" i="7" s="1"/>
  <c r="AU128" i="3"/>
  <c r="Z151" i="3"/>
  <c r="AT336" i="3"/>
  <c r="V137" i="3"/>
  <c r="AT137" i="3" s="1"/>
  <c r="AR896" i="3"/>
  <c r="Z33" i="7" s="1"/>
  <c r="K420" i="3"/>
  <c r="AR193" i="3"/>
  <c r="AR875" i="3"/>
  <c r="AR889" i="3"/>
  <c r="AR194" i="3"/>
  <c r="AR881" i="3"/>
  <c r="Z20" i="7"/>
  <c r="Z21" i="7" s="1"/>
  <c r="AQ421" i="3"/>
  <c r="L421" i="3"/>
  <c r="M421" i="3" s="1"/>
  <c r="N421" i="3" s="1"/>
  <c r="O421" i="3" s="1"/>
  <c r="Z36" i="7"/>
  <c r="AR898" i="3"/>
  <c r="X336" i="3"/>
  <c r="Y336" i="3" s="1"/>
  <c r="Z336" i="3" s="1"/>
  <c r="AA336" i="3" s="1"/>
  <c r="AR276" i="3"/>
  <c r="AS110" i="3"/>
  <c r="AS179" i="3"/>
  <c r="AS198" i="3" s="1"/>
  <c r="AS178" i="3"/>
  <c r="AS109" i="3"/>
  <c r="S219" i="3"/>
  <c r="AS219" i="3"/>
  <c r="R109" i="3"/>
  <c r="R112" i="3" s="1"/>
  <c r="R178" i="3"/>
  <c r="R183" i="3" s="1"/>
  <c r="R205" i="3" s="1"/>
  <c r="AC164" i="3"/>
  <c r="AE165" i="3"/>
  <c r="V161" i="3"/>
  <c r="AT161" i="3" s="1"/>
  <c r="AT126" i="3"/>
  <c r="AA163" i="3"/>
  <c r="AH131" i="3"/>
  <c r="AH166" i="3" s="1"/>
  <c r="S81" i="3"/>
  <c r="S160" i="3"/>
  <c r="S136" i="3"/>
  <c r="S148" i="3"/>
  <c r="Q870" i="3"/>
  <c r="AS93" i="3"/>
  <c r="AS870" i="3" s="1"/>
  <c r="N334" i="3"/>
  <c r="O334" i="3" s="1"/>
  <c r="Q873" i="3"/>
  <c r="Q85" i="3"/>
  <c r="Q176" i="3"/>
  <c r="AS83" i="3"/>
  <c r="AS873" i="3" s="1"/>
  <c r="O629" i="3"/>
  <c r="O265" i="3"/>
  <c r="O276" i="3" s="1"/>
  <c r="O88" i="3"/>
  <c r="F918" i="3"/>
  <c r="F55" i="7" s="1"/>
  <c r="F16" i="7"/>
  <c r="R919" i="3"/>
  <c r="R56" i="7" s="1"/>
  <c r="R13" i="7"/>
  <c r="T85" i="3"/>
  <c r="T87" i="3" s="1"/>
  <c r="T88" i="3" s="1"/>
  <c r="T873" i="3"/>
  <c r="F902" i="3"/>
  <c r="F914" i="3"/>
  <c r="F916" i="3" s="1"/>
  <c r="F928" i="3" s="1"/>
  <c r="T93" i="3"/>
  <c r="U77" i="3"/>
  <c r="U369" i="3"/>
  <c r="U371" i="3" s="1"/>
  <c r="U309" i="3" s="1"/>
  <c r="AG142" i="3"/>
  <c r="AG154" i="3"/>
  <c r="AF130" i="3"/>
  <c r="AF141" i="3" s="1"/>
  <c r="AH154" i="3"/>
  <c r="AD129" i="3"/>
  <c r="AD164" i="3" s="1"/>
  <c r="F652" i="3"/>
  <c r="F19" i="1"/>
  <c r="F21" i="1" s="1"/>
  <c r="X14" i="1"/>
  <c r="AC140" i="3"/>
  <c r="AC152" i="3"/>
  <c r="AO521" i="3"/>
  <c r="P276" i="3"/>
  <c r="R318" i="3"/>
  <c r="R254" i="3"/>
  <c r="AA139" i="3"/>
  <c r="AA151" i="3"/>
  <c r="AB128" i="3"/>
  <c r="AB163" i="3" s="1"/>
  <c r="R218" i="3"/>
  <c r="Y150" i="3"/>
  <c r="Y138" i="3"/>
  <c r="AB335" i="3"/>
  <c r="AE153" i="3"/>
  <c r="AE141" i="3"/>
  <c r="T108" i="3"/>
  <c r="T178" i="3"/>
  <c r="X126" i="3"/>
  <c r="X161" i="3" s="1"/>
  <c r="V125" i="3"/>
  <c r="V148" i="3" s="1"/>
  <c r="V156" i="3" s="1"/>
  <c r="V109" i="3" s="1"/>
  <c r="T176" i="3"/>
  <c r="X24" i="3"/>
  <c r="X27" i="3" s="1"/>
  <c r="W28" i="3"/>
  <c r="W869" i="3" s="1"/>
  <c r="V30" i="3"/>
  <c r="V73" i="3"/>
  <c r="V75" i="3" s="1"/>
  <c r="V29" i="3"/>
  <c r="V31" i="3"/>
  <c r="K91" i="3"/>
  <c r="K100" i="3" s="1"/>
  <c r="J95" i="3"/>
  <c r="J871" i="3" s="1"/>
  <c r="J11" i="7" s="1"/>
  <c r="F51" i="7" l="1"/>
  <c r="F53" i="7" s="1"/>
  <c r="F65" i="7" s="1"/>
  <c r="AS183" i="3"/>
  <c r="AS195" i="3" s="1"/>
  <c r="AU336" i="3"/>
  <c r="AS197" i="3"/>
  <c r="AS199" i="3"/>
  <c r="AS909" i="3" s="1"/>
  <c r="AA46" i="7" s="1"/>
  <c r="Z35" i="7"/>
  <c r="AR421" i="3"/>
  <c r="L420" i="3"/>
  <c r="M420" i="3" s="1"/>
  <c r="N420" i="3" s="1"/>
  <c r="O420" i="3" s="1"/>
  <c r="AS919" i="3"/>
  <c r="AA13" i="7"/>
  <c r="AA10" i="7"/>
  <c r="AS915" i="3"/>
  <c r="AA52" i="7" s="1"/>
  <c r="AS894" i="3"/>
  <c r="AA31" i="7" s="1"/>
  <c r="Z26" i="7"/>
  <c r="Z27" i="7" s="1"/>
  <c r="AR890" i="3"/>
  <c r="Z15" i="7"/>
  <c r="AS908" i="3"/>
  <c r="AA45" i="7" s="1"/>
  <c r="AS99" i="3"/>
  <c r="AS926" i="3" s="1"/>
  <c r="AA63" i="7" s="1"/>
  <c r="AS200" i="3"/>
  <c r="AS910" i="3" s="1"/>
  <c r="AA47" i="7" s="1"/>
  <c r="P421" i="3"/>
  <c r="Q421" i="3" s="1"/>
  <c r="R421" i="3" s="1"/>
  <c r="S421" i="3" s="1"/>
  <c r="O636" i="3"/>
  <c r="AB336" i="3"/>
  <c r="AC336" i="3" s="1"/>
  <c r="AD336" i="3" s="1"/>
  <c r="AE336" i="3" s="1"/>
  <c r="P334" i="3"/>
  <c r="Q334" i="3" s="1"/>
  <c r="R334" i="3" s="1"/>
  <c r="S334" i="3" s="1"/>
  <c r="AH142" i="3"/>
  <c r="T219" i="3"/>
  <c r="U219" i="3" s="1"/>
  <c r="V219" i="3" s="1"/>
  <c r="W219" i="3" s="1"/>
  <c r="Z127" i="3"/>
  <c r="Z162" i="3" s="1"/>
  <c r="AU162" i="3" s="1"/>
  <c r="AS176" i="3"/>
  <c r="AS106" i="3"/>
  <c r="R195" i="3"/>
  <c r="AV164" i="3"/>
  <c r="AV129" i="3"/>
  <c r="AS82" i="3"/>
  <c r="AS872" i="3" s="1"/>
  <c r="Q919" i="3"/>
  <c r="Q56" i="7" s="1"/>
  <c r="Q13" i="7"/>
  <c r="Q10" i="7"/>
  <c r="Q894" i="3"/>
  <c r="Q31" i="7" s="1"/>
  <c r="Q915" i="3"/>
  <c r="Q52" i="7" s="1"/>
  <c r="W126" i="3"/>
  <c r="F921" i="3"/>
  <c r="F922" i="3" s="1"/>
  <c r="S93" i="3"/>
  <c r="S83" i="3"/>
  <c r="S106" i="3" s="1"/>
  <c r="U79" i="3"/>
  <c r="Q318" i="3"/>
  <c r="AS318" i="3" s="1"/>
  <c r="U125" i="3"/>
  <c r="AT125" i="3" s="1"/>
  <c r="AT133" i="3" s="1"/>
  <c r="AT107" i="3" s="1"/>
  <c r="Q254" i="3"/>
  <c r="AS254" i="3" s="1"/>
  <c r="Q112" i="3"/>
  <c r="Q87" i="3"/>
  <c r="AS85" i="3"/>
  <c r="T919" i="3"/>
  <c r="T56" i="7" s="1"/>
  <c r="T13" i="7"/>
  <c r="T870" i="3"/>
  <c r="T10" i="7" s="1"/>
  <c r="F39" i="7"/>
  <c r="F40" i="7" s="1"/>
  <c r="F41" i="7" s="1"/>
  <c r="F903" i="3"/>
  <c r="F904" i="3" s="1"/>
  <c r="F58" i="7"/>
  <c r="F59" i="7" s="1"/>
  <c r="J97" i="3"/>
  <c r="J96" i="3"/>
  <c r="R113" i="3"/>
  <c r="AF165" i="3"/>
  <c r="F653" i="3"/>
  <c r="F935" i="3" s="1"/>
  <c r="F72" i="7" s="1"/>
  <c r="AF153" i="3"/>
  <c r="AD140" i="3"/>
  <c r="V77" i="3"/>
  <c r="V79" i="3" s="1"/>
  <c r="V81" i="3" s="1"/>
  <c r="V93" i="3" s="1"/>
  <c r="V369" i="3"/>
  <c r="V371" i="3" s="1"/>
  <c r="V309" i="3" s="1"/>
  <c r="T133" i="3"/>
  <c r="T107" i="3" s="1"/>
  <c r="T320" i="3" s="1"/>
  <c r="T183" i="3"/>
  <c r="T195" i="3" s="1"/>
  <c r="AD152" i="3"/>
  <c r="AV152" i="3" s="1"/>
  <c r="F22" i="1"/>
  <c r="AG130" i="3"/>
  <c r="AG165" i="3" s="1"/>
  <c r="AO519" i="3"/>
  <c r="R629" i="3"/>
  <c r="R265" i="3"/>
  <c r="R636" i="3" s="1"/>
  <c r="AC128" i="3"/>
  <c r="AB139" i="3"/>
  <c r="AB151" i="3"/>
  <c r="AE129" i="3"/>
  <c r="S218" i="3"/>
  <c r="AC335" i="3"/>
  <c r="T319" i="3"/>
  <c r="V160" i="3"/>
  <c r="V168" i="3" s="1"/>
  <c r="V110" i="3" s="1"/>
  <c r="V136" i="3"/>
  <c r="X149" i="3"/>
  <c r="X137" i="3"/>
  <c r="V178" i="3"/>
  <c r="Y24" i="3"/>
  <c r="Y27" i="3" s="1"/>
  <c r="X28" i="3"/>
  <c r="X869" i="3" s="1"/>
  <c r="W30" i="3"/>
  <c r="W29" i="3"/>
  <c r="W73" i="3"/>
  <c r="W75" i="3" s="1"/>
  <c r="W31" i="3"/>
  <c r="AR420" i="3" l="1"/>
  <c r="AV336" i="3"/>
  <c r="Z138" i="3"/>
  <c r="AU138" i="3" s="1"/>
  <c r="Z150" i="3"/>
  <c r="AU150" i="3" s="1"/>
  <c r="AU127" i="3"/>
  <c r="T421" i="3"/>
  <c r="U421" i="3" s="1"/>
  <c r="V421" i="3" s="1"/>
  <c r="W421" i="3" s="1"/>
  <c r="AS421" i="3"/>
  <c r="AS895" i="3"/>
  <c r="AA32" i="7" s="1"/>
  <c r="AA12" i="7"/>
  <c r="AS924" i="3"/>
  <c r="AA56" i="7"/>
  <c r="P420" i="3"/>
  <c r="Q420" i="3" s="1"/>
  <c r="R420" i="3" s="1"/>
  <c r="S420" i="3" s="1"/>
  <c r="AT219" i="3"/>
  <c r="AS334" i="3"/>
  <c r="T334" i="3"/>
  <c r="AS255" i="3"/>
  <c r="AF336" i="3"/>
  <c r="AG336" i="3" s="1"/>
  <c r="AH336" i="3" s="1"/>
  <c r="AS180" i="3"/>
  <c r="X219" i="3"/>
  <c r="Y219" i="3" s="1"/>
  <c r="Z219" i="3" s="1"/>
  <c r="AA219" i="3" s="1"/>
  <c r="AC163" i="3"/>
  <c r="Q88" i="3"/>
  <c r="AS87" i="3"/>
  <c r="AS88" i="3" s="1"/>
  <c r="U148" i="3"/>
  <c r="U160" i="3"/>
  <c r="U136" i="3"/>
  <c r="AT136" i="3" s="1"/>
  <c r="AT144" i="3" s="1"/>
  <c r="Q114" i="3"/>
  <c r="Q113" i="3"/>
  <c r="R114" i="3"/>
  <c r="U81" i="3"/>
  <c r="AT79" i="3"/>
  <c r="S870" i="3"/>
  <c r="Q629" i="3"/>
  <c r="AS629" i="3" s="1"/>
  <c r="Q265" i="3"/>
  <c r="AT77" i="3"/>
  <c r="S85" i="3"/>
  <c r="S873" i="3"/>
  <c r="S176" i="3"/>
  <c r="W137" i="3"/>
  <c r="W161" i="3"/>
  <c r="W149" i="3"/>
  <c r="AS84" i="3"/>
  <c r="T894" i="3"/>
  <c r="T31" i="7" s="1"/>
  <c r="T915" i="3"/>
  <c r="T52" i="7" s="1"/>
  <c r="V870" i="3"/>
  <c r="V10" i="7" s="1"/>
  <c r="T112" i="3"/>
  <c r="T113" i="3" s="1"/>
  <c r="V83" i="3"/>
  <c r="V106" i="3" s="1"/>
  <c r="AH130" i="3"/>
  <c r="AH165" i="3" s="1"/>
  <c r="AW165" i="3" s="1"/>
  <c r="W77" i="3"/>
  <c r="W369" i="3"/>
  <c r="W371" i="3" s="1"/>
  <c r="W309" i="3" s="1"/>
  <c r="U133" i="3"/>
  <c r="U107" i="3" s="1"/>
  <c r="U320" i="3" s="1"/>
  <c r="AG141" i="3"/>
  <c r="AG153" i="3"/>
  <c r="AD128" i="3"/>
  <c r="AD163" i="3" s="1"/>
  <c r="R276" i="3"/>
  <c r="T318" i="3"/>
  <c r="T254" i="3"/>
  <c r="AC139" i="3"/>
  <c r="AC151" i="3"/>
  <c r="AF129" i="3"/>
  <c r="AF140" i="3" s="1"/>
  <c r="AE164" i="3"/>
  <c r="AE152" i="3"/>
  <c r="AE140" i="3"/>
  <c r="T218" i="3"/>
  <c r="V179" i="3"/>
  <c r="AD335" i="3"/>
  <c r="Z126" i="3"/>
  <c r="Z161" i="3" s="1"/>
  <c r="AB127" i="3"/>
  <c r="AB162" i="3" s="1"/>
  <c r="V144" i="3"/>
  <c r="V177" i="3" s="1"/>
  <c r="X125" i="3"/>
  <c r="X136" i="3" s="1"/>
  <c r="X144" i="3" s="1"/>
  <c r="Y28" i="3"/>
  <c r="Y869" i="3" s="1"/>
  <c r="Z24" i="3"/>
  <c r="Z27" i="3" s="1"/>
  <c r="K94" i="3"/>
  <c r="O92" i="3" s="1"/>
  <c r="X73" i="3"/>
  <c r="X75" i="3" s="1"/>
  <c r="X30" i="3"/>
  <c r="X31" i="3"/>
  <c r="X29" i="3"/>
  <c r="AT421" i="3" l="1"/>
  <c r="AU219" i="3"/>
  <c r="T420" i="3"/>
  <c r="U420" i="3" s="1"/>
  <c r="V420" i="3" s="1"/>
  <c r="W420" i="3" s="1"/>
  <c r="AT420" i="3"/>
  <c r="AA61" i="7"/>
  <c r="AS86" i="3"/>
  <c r="AS190" i="3"/>
  <c r="AS188" i="3"/>
  <c r="AS880" i="3"/>
  <c r="AS187" i="3"/>
  <c r="AS189" i="3"/>
  <c r="AS186" i="3"/>
  <c r="X421" i="3"/>
  <c r="Y421" i="3" s="1"/>
  <c r="Z421" i="3" s="1"/>
  <c r="AA421" i="3" s="1"/>
  <c r="AS420" i="3"/>
  <c r="U334" i="3"/>
  <c r="Q636" i="3"/>
  <c r="AS636" i="3" s="1"/>
  <c r="AS265" i="3"/>
  <c r="AW336" i="3"/>
  <c r="AT177" i="3"/>
  <c r="AT196" i="3" s="1"/>
  <c r="AT108" i="3"/>
  <c r="AB219" i="3"/>
  <c r="AC219" i="3" s="1"/>
  <c r="AD219" i="3" s="1"/>
  <c r="AE219" i="3" s="1"/>
  <c r="AT175" i="3"/>
  <c r="AS182" i="3"/>
  <c r="AS181" i="3"/>
  <c r="U168" i="3"/>
  <c r="U110" i="3" s="1"/>
  <c r="AT160" i="3"/>
  <c r="AT168" i="3" s="1"/>
  <c r="U156" i="3"/>
  <c r="U109" i="3" s="1"/>
  <c r="AT148" i="3"/>
  <c r="AT156" i="3" s="1"/>
  <c r="AV163" i="3"/>
  <c r="AW130" i="3"/>
  <c r="AV128" i="3"/>
  <c r="AA127" i="3"/>
  <c r="W125" i="3"/>
  <c r="S254" i="3"/>
  <c r="S318" i="3"/>
  <c r="U83" i="3"/>
  <c r="U106" i="3" s="1"/>
  <c r="AT81" i="3"/>
  <c r="AT80" i="3" s="1"/>
  <c r="U93" i="3"/>
  <c r="U144" i="3"/>
  <c r="Y126" i="3"/>
  <c r="AU126" i="3" s="1"/>
  <c r="S919" i="3"/>
  <c r="S56" i="7" s="1"/>
  <c r="S13" i="7"/>
  <c r="S10" i="7"/>
  <c r="S894" i="3"/>
  <c r="S31" i="7" s="1"/>
  <c r="S915" i="3"/>
  <c r="S52" i="7" s="1"/>
  <c r="W79" i="3"/>
  <c r="S87" i="3"/>
  <c r="AT78" i="3"/>
  <c r="Q276" i="3"/>
  <c r="V894" i="3"/>
  <c r="V31" i="7" s="1"/>
  <c r="V915" i="3"/>
  <c r="V52" i="7" s="1"/>
  <c r="V85" i="3"/>
  <c r="V87" i="3" s="1"/>
  <c r="V88" i="3" s="1"/>
  <c r="V873" i="3"/>
  <c r="AH141" i="3"/>
  <c r="AW141" i="3" s="1"/>
  <c r="AH153" i="3"/>
  <c r="AW153" i="3" s="1"/>
  <c r="V176" i="3"/>
  <c r="X77" i="3"/>
  <c r="X79" i="3" s="1"/>
  <c r="X81" i="3" s="1"/>
  <c r="X83" i="3" s="1"/>
  <c r="X106" i="3" s="1"/>
  <c r="X369" i="3"/>
  <c r="X371" i="3" s="1"/>
  <c r="X309" i="3" s="1"/>
  <c r="V133" i="3"/>
  <c r="V107" i="3" s="1"/>
  <c r="V320" i="3" s="1"/>
  <c r="V183" i="3"/>
  <c r="AD139" i="3"/>
  <c r="AU139" i="3" s="1"/>
  <c r="AD151" i="3"/>
  <c r="AU151" i="3" s="1"/>
  <c r="AG129" i="3"/>
  <c r="AG164" i="3" s="1"/>
  <c r="T629" i="3"/>
  <c r="T265" i="3"/>
  <c r="T636" i="3" s="1"/>
  <c r="AF152" i="3"/>
  <c r="AF164" i="3"/>
  <c r="U218" i="3"/>
  <c r="AE335" i="3"/>
  <c r="Z149" i="3"/>
  <c r="Z137" i="3"/>
  <c r="AB150" i="3"/>
  <c r="V108" i="3"/>
  <c r="AB138" i="3"/>
  <c r="X160" i="3"/>
  <c r="X168" i="3" s="1"/>
  <c r="X110" i="3" s="1"/>
  <c r="X148" i="3"/>
  <c r="X156" i="3" s="1"/>
  <c r="X109" i="3" s="1"/>
  <c r="X177" i="3"/>
  <c r="X108" i="3"/>
  <c r="L91" i="3"/>
  <c r="L100" i="3" s="1"/>
  <c r="K95" i="3"/>
  <c r="K871" i="3" s="1"/>
  <c r="K11" i="7" s="1"/>
  <c r="Y30" i="3"/>
  <c r="Y29" i="3"/>
  <c r="Y31" i="3"/>
  <c r="Y73" i="3"/>
  <c r="Y75" i="3" s="1"/>
  <c r="AA24" i="3"/>
  <c r="AA27" i="3" s="1"/>
  <c r="Z28" i="3"/>
  <c r="Z869" i="3" s="1"/>
  <c r="AU421" i="3" l="1"/>
  <c r="AS881" i="3"/>
  <c r="AA20" i="7"/>
  <c r="AA21" i="7" s="1"/>
  <c r="AS889" i="3"/>
  <c r="AS194" i="3"/>
  <c r="AB421" i="3"/>
  <c r="AC421" i="3" s="1"/>
  <c r="AD421" i="3" s="1"/>
  <c r="AE421" i="3" s="1"/>
  <c r="AS875" i="3"/>
  <c r="AS193" i="3"/>
  <c r="X420" i="3"/>
  <c r="Y420" i="3" s="1"/>
  <c r="Z420" i="3" s="1"/>
  <c r="AA420" i="3" s="1"/>
  <c r="AS276" i="3"/>
  <c r="AS271" i="3"/>
  <c r="V334" i="3"/>
  <c r="AT334" i="3"/>
  <c r="AV219" i="3"/>
  <c r="AT110" i="3"/>
  <c r="AT179" i="3"/>
  <c r="AT198" i="3" s="1"/>
  <c r="AF219" i="3"/>
  <c r="AG219" i="3" s="1"/>
  <c r="AH219" i="3" s="1"/>
  <c r="AR219" i="3" s="1"/>
  <c r="AT178" i="3"/>
  <c r="AT109" i="3"/>
  <c r="U178" i="3"/>
  <c r="U179" i="3"/>
  <c r="AV151" i="3"/>
  <c r="AV139" i="3"/>
  <c r="W81" i="3"/>
  <c r="AA162" i="3"/>
  <c r="AA150" i="3"/>
  <c r="AA138" i="3"/>
  <c r="S88" i="3"/>
  <c r="Y161" i="3"/>
  <c r="AU161" i="3" s="1"/>
  <c r="Y149" i="3"/>
  <c r="AU149" i="3" s="1"/>
  <c r="Y137" i="3"/>
  <c r="U176" i="3"/>
  <c r="U85" i="3"/>
  <c r="U873" i="3"/>
  <c r="AT83" i="3"/>
  <c r="AT873" i="3" s="1"/>
  <c r="S629" i="3"/>
  <c r="S265" i="3"/>
  <c r="W136" i="3"/>
  <c r="W148" i="3"/>
  <c r="W160" i="3"/>
  <c r="U177" i="3"/>
  <c r="U108" i="3"/>
  <c r="U319" i="3" s="1"/>
  <c r="U870" i="3"/>
  <c r="AT93" i="3"/>
  <c r="AT870" i="3" s="1"/>
  <c r="V919" i="3"/>
  <c r="V56" i="7" s="1"/>
  <c r="V13" i="7"/>
  <c r="X85" i="3"/>
  <c r="X87" i="3" s="1"/>
  <c r="X88" i="3" s="1"/>
  <c r="X873" i="3"/>
  <c r="X919" i="3" s="1"/>
  <c r="K97" i="3"/>
  <c r="K96" i="3"/>
  <c r="V112" i="3"/>
  <c r="X93" i="3"/>
  <c r="X870" i="3" s="1"/>
  <c r="X894" i="3" s="1"/>
  <c r="Y77" i="3"/>
  <c r="Y369" i="3"/>
  <c r="Y371" i="3" s="1"/>
  <c r="Y309" i="3" s="1"/>
  <c r="V195" i="3"/>
  <c r="V319" i="3"/>
  <c r="X319" i="3"/>
  <c r="AH129" i="3"/>
  <c r="AH164" i="3" s="1"/>
  <c r="AW164" i="3" s="1"/>
  <c r="AG152" i="3"/>
  <c r="AG140" i="3"/>
  <c r="AF128" i="3"/>
  <c r="AF163" i="3" s="1"/>
  <c r="T276" i="3"/>
  <c r="V318" i="3"/>
  <c r="V254" i="3"/>
  <c r="AD127" i="3"/>
  <c r="AD138" i="3" s="1"/>
  <c r="V218" i="3"/>
  <c r="AF335" i="3"/>
  <c r="AG335" i="3" s="1"/>
  <c r="AH335" i="3" s="1"/>
  <c r="X179" i="3"/>
  <c r="AB126" i="3"/>
  <c r="AB161" i="3" s="1"/>
  <c r="X178" i="3"/>
  <c r="Z125" i="3"/>
  <c r="X176" i="3"/>
  <c r="Z29" i="3"/>
  <c r="Z31" i="3"/>
  <c r="Z73" i="3"/>
  <c r="Z75" i="3" s="1"/>
  <c r="Z30" i="3"/>
  <c r="AB24" i="3"/>
  <c r="AB27" i="3" s="1"/>
  <c r="AA28" i="3"/>
  <c r="AA869" i="3" s="1"/>
  <c r="AV421" i="3" l="1"/>
  <c r="AU420" i="3"/>
  <c r="AT197" i="3"/>
  <c r="AT199" i="3"/>
  <c r="AT909" i="3" s="1"/>
  <c r="AB46" i="7" s="1"/>
  <c r="AT908" i="3"/>
  <c r="AB45" i="7" s="1"/>
  <c r="AT99" i="3"/>
  <c r="AT926" i="3" s="1"/>
  <c r="AB63" i="7" s="1"/>
  <c r="AB13" i="7"/>
  <c r="AT919" i="3"/>
  <c r="AW219" i="3"/>
  <c r="AB420" i="3"/>
  <c r="AC420" i="3" s="1"/>
  <c r="AD420" i="3" s="1"/>
  <c r="AE420" i="3" s="1"/>
  <c r="AA15" i="7"/>
  <c r="AA26" i="7"/>
  <c r="AA27" i="7" s="1"/>
  <c r="AS890" i="3"/>
  <c r="AT915" i="3"/>
  <c r="AB52" i="7" s="1"/>
  <c r="AT894" i="3"/>
  <c r="AB31" i="7" s="1"/>
  <c r="AB10" i="7"/>
  <c r="AT200" i="3"/>
  <c r="AT910" i="3" s="1"/>
  <c r="AB47" i="7" s="1"/>
  <c r="AF421" i="3"/>
  <c r="AG421" i="3" s="1"/>
  <c r="AH421" i="3" s="1"/>
  <c r="AR335" i="3"/>
  <c r="AV335" i="3"/>
  <c r="AW335" i="3"/>
  <c r="W334" i="3"/>
  <c r="U183" i="3"/>
  <c r="U205" i="3" s="1"/>
  <c r="AT176" i="3"/>
  <c r="AT106" i="3"/>
  <c r="AT183" i="3"/>
  <c r="AT195" i="3" s="1"/>
  <c r="AC127" i="3"/>
  <c r="AC150" i="3" s="1"/>
  <c r="AU137" i="3"/>
  <c r="AE128" i="3"/>
  <c r="AE151" i="3" s="1"/>
  <c r="AW129" i="3"/>
  <c r="U87" i="3"/>
  <c r="AT85" i="3"/>
  <c r="AT84" i="3" s="1"/>
  <c r="Y79" i="3"/>
  <c r="W83" i="3"/>
  <c r="W106" i="3" s="1"/>
  <c r="W93" i="3"/>
  <c r="U10" i="7"/>
  <c r="U915" i="3"/>
  <c r="U52" i="7" s="1"/>
  <c r="U894" i="3"/>
  <c r="U31" i="7" s="1"/>
  <c r="AA126" i="3"/>
  <c r="S636" i="3"/>
  <c r="S276" i="3"/>
  <c r="U919" i="3"/>
  <c r="U56" i="7" s="1"/>
  <c r="U13" i="7"/>
  <c r="U112" i="3"/>
  <c r="V114" i="3" s="1"/>
  <c r="U318" i="3"/>
  <c r="AT318" i="3" s="1"/>
  <c r="Y125" i="3"/>
  <c r="AU125" i="3" s="1"/>
  <c r="U254" i="3"/>
  <c r="AT254" i="3" s="1"/>
  <c r="AT82" i="3"/>
  <c r="AT872" i="3" s="1"/>
  <c r="X915" i="3"/>
  <c r="V113" i="3"/>
  <c r="Z77" i="3"/>
  <c r="Z79" i="3" s="1"/>
  <c r="Z81" i="3" s="1"/>
  <c r="Z83" i="3" s="1"/>
  <c r="Z106" i="3" s="1"/>
  <c r="Z369" i="3"/>
  <c r="Z371" i="3" s="1"/>
  <c r="Z309" i="3" s="1"/>
  <c r="X133" i="3"/>
  <c r="X320" i="3" s="1"/>
  <c r="X183" i="3"/>
  <c r="X195" i="3" s="1"/>
  <c r="AF139" i="3"/>
  <c r="AF151" i="3"/>
  <c r="AH140" i="3"/>
  <c r="AV140" i="3" s="1"/>
  <c r="AH152" i="3"/>
  <c r="AW152" i="3" s="1"/>
  <c r="AD150" i="3"/>
  <c r="AD162" i="3"/>
  <c r="V629" i="3"/>
  <c r="V265" i="3"/>
  <c r="V636" i="3" s="1"/>
  <c r="W218" i="3"/>
  <c r="AB137" i="3"/>
  <c r="AB149" i="3"/>
  <c r="Z160" i="3"/>
  <c r="Z168" i="3" s="1"/>
  <c r="Z110" i="3" s="1"/>
  <c r="Z136" i="3"/>
  <c r="Z144" i="3" s="1"/>
  <c r="Z177" i="3" s="1"/>
  <c r="Z148" i="3"/>
  <c r="Z156" i="3" s="1"/>
  <c r="Z109" i="3" s="1"/>
  <c r="X112" i="3"/>
  <c r="L94" i="3"/>
  <c r="AA73" i="3"/>
  <c r="AA75" i="3" s="1"/>
  <c r="AA30" i="3"/>
  <c r="AA29" i="3"/>
  <c r="AA31" i="3"/>
  <c r="AC24" i="3"/>
  <c r="AC27" i="3" s="1"/>
  <c r="AB28" i="3"/>
  <c r="AB869" i="3" s="1"/>
  <c r="AW421" i="3" l="1"/>
  <c r="AU77" i="3"/>
  <c r="AV420" i="3"/>
  <c r="AB56" i="7"/>
  <c r="AB12" i="7"/>
  <c r="AT924" i="3"/>
  <c r="AT895" i="3"/>
  <c r="AB32" i="7" s="1"/>
  <c r="AF420" i="3"/>
  <c r="AG420" i="3" s="1"/>
  <c r="AH420" i="3" s="1"/>
  <c r="AP420" i="3" s="1"/>
  <c r="AP451" i="3" s="1"/>
  <c r="X334" i="3"/>
  <c r="AT255" i="3"/>
  <c r="AC138" i="3"/>
  <c r="AV138" i="3" s="1"/>
  <c r="V205" i="3"/>
  <c r="AT180" i="3"/>
  <c r="AV150" i="3"/>
  <c r="AC162" i="3"/>
  <c r="AV162" i="3" s="1"/>
  <c r="U195" i="3"/>
  <c r="AV127" i="3"/>
  <c r="AE139" i="3"/>
  <c r="AE163" i="3"/>
  <c r="AW140" i="3"/>
  <c r="U265" i="3"/>
  <c r="U276" i="3" s="1"/>
  <c r="U629" i="3"/>
  <c r="AT629" i="3" s="1"/>
  <c r="AA161" i="3"/>
  <c r="AA149" i="3"/>
  <c r="AA137" i="3"/>
  <c r="Y81" i="3"/>
  <c r="AU79" i="3"/>
  <c r="AU78" i="3" s="1"/>
  <c r="U88" i="3"/>
  <c r="AT87" i="3"/>
  <c r="AT88" i="3" s="1"/>
  <c r="Y160" i="3"/>
  <c r="Y148" i="3"/>
  <c r="Y136" i="3"/>
  <c r="AU136" i="3" s="1"/>
  <c r="U113" i="3"/>
  <c r="U114" i="3"/>
  <c r="W870" i="3"/>
  <c r="W85" i="3"/>
  <c r="W873" i="3"/>
  <c r="W919" i="3" s="1"/>
  <c r="W176" i="3"/>
  <c r="Z85" i="3"/>
  <c r="Z87" i="3" s="1"/>
  <c r="Z88" i="3" s="1"/>
  <c r="Z873" i="3"/>
  <c r="Z919" i="3" s="1"/>
  <c r="X113" i="3"/>
  <c r="Z93" i="3"/>
  <c r="Z870" i="3" s="1"/>
  <c r="Z894" i="3" s="1"/>
  <c r="AA77" i="3"/>
  <c r="AA369" i="3"/>
  <c r="AA371" i="3" s="1"/>
  <c r="AA309" i="3" s="1"/>
  <c r="Y133" i="3"/>
  <c r="Y320" i="3" s="1"/>
  <c r="AH128" i="3"/>
  <c r="AH163" i="3" s="1"/>
  <c r="V276" i="3"/>
  <c r="X318" i="3"/>
  <c r="X254" i="3"/>
  <c r="X218" i="3"/>
  <c r="AF127" i="3"/>
  <c r="AF150" i="3" s="1"/>
  <c r="AB125" i="3"/>
  <c r="AB160" i="3" s="1"/>
  <c r="AB168" i="3" s="1"/>
  <c r="AB110" i="3" s="1"/>
  <c r="Z108" i="3"/>
  <c r="Z179" i="3"/>
  <c r="Z178" i="3"/>
  <c r="AD126" i="3"/>
  <c r="AD161" i="3" s="1"/>
  <c r="L95" i="3"/>
  <c r="L871" i="3" s="1"/>
  <c r="L11" i="7" s="1"/>
  <c r="P92" i="3"/>
  <c r="Z176" i="3"/>
  <c r="M91" i="3"/>
  <c r="M100" i="3" s="1"/>
  <c r="AB73" i="3"/>
  <c r="AB75" i="3" s="1"/>
  <c r="AB29" i="3"/>
  <c r="AB30" i="3"/>
  <c r="AB31" i="3"/>
  <c r="AC28" i="3"/>
  <c r="AC869" i="3" s="1"/>
  <c r="AD24" i="3"/>
  <c r="AD27" i="3" s="1"/>
  <c r="AG128" i="3" l="1"/>
  <c r="AG163" i="3" s="1"/>
  <c r="AW420" i="3"/>
  <c r="AT190" i="3"/>
  <c r="AT189" i="3"/>
  <c r="AT188" i="3"/>
  <c r="AT880" i="3"/>
  <c r="AT187" i="3"/>
  <c r="AT186" i="3"/>
  <c r="AG151" i="3"/>
  <c r="AG139" i="3"/>
  <c r="AB61" i="7"/>
  <c r="U636" i="3"/>
  <c r="AT636" i="3" s="1"/>
  <c r="AT265" i="3"/>
  <c r="Y334" i="3"/>
  <c r="Z334" i="3" s="1"/>
  <c r="AA334" i="3" s="1"/>
  <c r="AT86" i="3"/>
  <c r="AU175" i="3"/>
  <c r="AT182" i="3"/>
  <c r="AT181" i="3"/>
  <c r="Y156" i="3"/>
  <c r="Y109" i="3" s="1"/>
  <c r="AU148" i="3"/>
  <c r="Y168" i="3"/>
  <c r="Y110" i="3" s="1"/>
  <c r="AU160" i="3"/>
  <c r="AE127" i="3"/>
  <c r="AW163" i="3"/>
  <c r="AW128" i="3"/>
  <c r="AE162" i="3"/>
  <c r="AE150" i="3"/>
  <c r="AE138" i="3"/>
  <c r="AA79" i="3"/>
  <c r="AA125" i="3"/>
  <c r="W318" i="3"/>
  <c r="W254" i="3"/>
  <c r="Y144" i="3"/>
  <c r="AC126" i="3"/>
  <c r="AV126" i="3" s="1"/>
  <c r="Y93" i="3"/>
  <c r="Y83" i="3"/>
  <c r="Y106" i="3" s="1"/>
  <c r="AU81" i="3"/>
  <c r="AU80" i="3" s="1"/>
  <c r="W87" i="3"/>
  <c r="W894" i="3"/>
  <c r="W915" i="3"/>
  <c r="Z915" i="3"/>
  <c r="L97" i="3"/>
  <c r="L96" i="3"/>
  <c r="AB77" i="3"/>
  <c r="AB79" i="3" s="1"/>
  <c r="AB81" i="3" s="1"/>
  <c r="AB93" i="3" s="1"/>
  <c r="AB870" i="3" s="1"/>
  <c r="AB894" i="3" s="1"/>
  <c r="AB369" i="3"/>
  <c r="AB371" i="3" s="1"/>
  <c r="AB309" i="3" s="1"/>
  <c r="Z133" i="3"/>
  <c r="Z320" i="3" s="1"/>
  <c r="Z183" i="3"/>
  <c r="Z319" i="3"/>
  <c r="AH151" i="3"/>
  <c r="AH139" i="3"/>
  <c r="X629" i="3"/>
  <c r="X265" i="3"/>
  <c r="X636" i="3" s="1"/>
  <c r="AF162" i="3"/>
  <c r="Y218" i="3"/>
  <c r="AF138" i="3"/>
  <c r="AD137" i="3"/>
  <c r="AD149" i="3"/>
  <c r="AB148" i="3"/>
  <c r="AB156" i="3" s="1"/>
  <c r="AB109" i="3" s="1"/>
  <c r="AB136" i="3"/>
  <c r="AB144" i="3" s="1"/>
  <c r="AB177" i="3" s="1"/>
  <c r="AB179" i="3"/>
  <c r="Z112" i="3"/>
  <c r="M94" i="3"/>
  <c r="AC30" i="3"/>
  <c r="AC29" i="3"/>
  <c r="AC31" i="3"/>
  <c r="AC73" i="3"/>
  <c r="AC75" i="3" s="1"/>
  <c r="AD28" i="3"/>
  <c r="AD869" i="3" s="1"/>
  <c r="AE24" i="3"/>
  <c r="AE27" i="3" s="1"/>
  <c r="AB20" i="7" l="1"/>
  <c r="AB21" i="7" s="1"/>
  <c r="AT881" i="3"/>
  <c r="AT193" i="3"/>
  <c r="AT875" i="3"/>
  <c r="Y178" i="3"/>
  <c r="AT889" i="3"/>
  <c r="AT194" i="3"/>
  <c r="AW139" i="3"/>
  <c r="AW151" i="3"/>
  <c r="AU334" i="3"/>
  <c r="AB334" i="3"/>
  <c r="AT276" i="3"/>
  <c r="AT271" i="3"/>
  <c r="Y179" i="3"/>
  <c r="W629" i="3"/>
  <c r="W265" i="3"/>
  <c r="AA81" i="3"/>
  <c r="Y176" i="3"/>
  <c r="Y85" i="3"/>
  <c r="Y873" i="3"/>
  <c r="Y919" i="3" s="1"/>
  <c r="AU83" i="3"/>
  <c r="AU873" i="3" s="1"/>
  <c r="AU919" i="3" s="1"/>
  <c r="Y108" i="3"/>
  <c r="Y319" i="3" s="1"/>
  <c r="Y177" i="3"/>
  <c r="AA160" i="3"/>
  <c r="AA136" i="3"/>
  <c r="AA148" i="3"/>
  <c r="W88" i="3"/>
  <c r="Y870" i="3"/>
  <c r="AU93" i="3"/>
  <c r="AU870" i="3" s="1"/>
  <c r="AC137" i="3"/>
  <c r="AV137" i="3" s="1"/>
  <c r="AC161" i="3"/>
  <c r="AV161" i="3" s="1"/>
  <c r="AC149" i="3"/>
  <c r="AV149" i="3" s="1"/>
  <c r="AB915" i="3"/>
  <c r="Z113" i="3"/>
  <c r="Z195" i="3"/>
  <c r="AB83" i="3"/>
  <c r="AB106" i="3" s="1"/>
  <c r="AC77" i="3"/>
  <c r="AC79" i="3" s="1"/>
  <c r="AC81" i="3" s="1"/>
  <c r="AC93" i="3" s="1"/>
  <c r="AC870" i="3" s="1"/>
  <c r="AC894" i="3" s="1"/>
  <c r="AC369" i="3"/>
  <c r="AC371" i="3" s="1"/>
  <c r="AC309" i="3" s="1"/>
  <c r="X276" i="3"/>
  <c r="Z318" i="3"/>
  <c r="Z254" i="3"/>
  <c r="Z218" i="3"/>
  <c r="AB108" i="3"/>
  <c r="AB178" i="3"/>
  <c r="AF126" i="3"/>
  <c r="AH127" i="3"/>
  <c r="AD125" i="3"/>
  <c r="AD160" i="3" s="1"/>
  <c r="AD168" i="3" s="1"/>
  <c r="AD110" i="3" s="1"/>
  <c r="N91" i="3"/>
  <c r="N100" i="3" s="1"/>
  <c r="Q92" i="3"/>
  <c r="M95" i="3"/>
  <c r="M871" i="3" s="1"/>
  <c r="M11" i="7" s="1"/>
  <c r="AE28" i="3"/>
  <c r="AE869" i="3" s="1"/>
  <c r="AF24" i="3"/>
  <c r="AF27" i="3" s="1"/>
  <c r="AD73" i="3"/>
  <c r="AD75" i="3" s="1"/>
  <c r="AD29" i="3"/>
  <c r="AD30" i="3"/>
  <c r="AD31" i="3"/>
  <c r="AT890" i="3" l="1"/>
  <c r="AB26" i="7"/>
  <c r="AB27" i="7" s="1"/>
  <c r="AB15" i="7"/>
  <c r="AU894" i="3"/>
  <c r="AU915" i="3"/>
  <c r="Y183" i="3"/>
  <c r="Z205" i="3" s="1"/>
  <c r="AC334" i="3"/>
  <c r="AD334" i="3" s="1"/>
  <c r="AE334" i="3" s="1"/>
  <c r="AV334" i="3"/>
  <c r="AU106" i="3"/>
  <c r="AU176" i="3"/>
  <c r="AU82" i="3"/>
  <c r="AU872" i="3" s="1"/>
  <c r="Y87" i="3"/>
  <c r="AU85" i="3"/>
  <c r="AU84" i="3" s="1"/>
  <c r="AG127" i="3"/>
  <c r="AW127" i="3" s="1"/>
  <c r="AE126" i="3"/>
  <c r="Y112" i="3"/>
  <c r="AC125" i="3"/>
  <c r="AV125" i="3" s="1"/>
  <c r="Y318" i="3"/>
  <c r="AU318" i="3" s="1"/>
  <c r="Y254" i="3"/>
  <c r="AU254" i="3" s="1"/>
  <c r="W636" i="3"/>
  <c r="W276" i="3"/>
  <c r="Y894" i="3"/>
  <c r="Y915" i="3"/>
  <c r="AA83" i="3"/>
  <c r="AA106" i="3" s="1"/>
  <c r="AA93" i="3"/>
  <c r="AC915" i="3"/>
  <c r="AB85" i="3"/>
  <c r="AB87" i="3" s="1"/>
  <c r="AB88" i="3" s="1"/>
  <c r="AB873" i="3"/>
  <c r="AB919" i="3" s="1"/>
  <c r="M97" i="3"/>
  <c r="M96" i="3"/>
  <c r="AC83" i="3"/>
  <c r="AC106" i="3" s="1"/>
  <c r="AB176" i="3"/>
  <c r="AB112" i="3" s="1"/>
  <c r="AD77" i="3"/>
  <c r="AD369" i="3"/>
  <c r="AD371" i="3" s="1"/>
  <c r="AD309" i="3" s="1"/>
  <c r="AB133" i="3"/>
  <c r="AB320" i="3" s="1"/>
  <c r="AB183" i="3"/>
  <c r="AB195" i="3" s="1"/>
  <c r="AB319" i="3"/>
  <c r="Z629" i="3"/>
  <c r="Z265" i="3"/>
  <c r="Z636" i="3" s="1"/>
  <c r="AD148" i="3"/>
  <c r="AD156" i="3" s="1"/>
  <c r="AD109" i="3" s="1"/>
  <c r="AD136" i="3"/>
  <c r="AD144" i="3" s="1"/>
  <c r="AD177" i="3" s="1"/>
  <c r="AA218" i="3"/>
  <c r="AH162" i="3"/>
  <c r="AH138" i="3"/>
  <c r="AH150" i="3"/>
  <c r="AF161" i="3"/>
  <c r="AF149" i="3"/>
  <c r="AF137" i="3"/>
  <c r="AD179" i="3"/>
  <c r="AF28" i="3"/>
  <c r="AF869" i="3" s="1"/>
  <c r="AG24" i="3"/>
  <c r="AG27" i="3" s="1"/>
  <c r="AE73" i="3"/>
  <c r="AE75" i="3" s="1"/>
  <c r="AE29" i="3"/>
  <c r="AE30" i="3"/>
  <c r="AE31" i="3"/>
  <c r="N94" i="3"/>
  <c r="R92" i="3" s="1"/>
  <c r="Y195" i="3" l="1"/>
  <c r="AU255" i="3"/>
  <c r="Y205" i="3"/>
  <c r="AU924" i="3"/>
  <c r="AU895" i="3"/>
  <c r="AF334" i="3"/>
  <c r="AG334" i="3" s="1"/>
  <c r="AH334" i="3" s="1"/>
  <c r="AW334" i="3" s="1"/>
  <c r="AD79" i="3"/>
  <c r="AV77" i="3"/>
  <c r="Y629" i="3"/>
  <c r="AU629" i="3" s="1"/>
  <c r="Y265" i="3"/>
  <c r="AC160" i="3"/>
  <c r="AC136" i="3"/>
  <c r="AV136" i="3" s="1"/>
  <c r="AC148" i="3"/>
  <c r="Y113" i="3"/>
  <c r="Y114" i="3"/>
  <c r="Z114" i="3"/>
  <c r="Y276" i="3"/>
  <c r="Y88" i="3"/>
  <c r="AU87" i="3"/>
  <c r="AU88" i="3" s="1"/>
  <c r="AA870" i="3"/>
  <c r="AE161" i="3"/>
  <c r="AE149" i="3"/>
  <c r="AE137" i="3"/>
  <c r="AG138" i="3"/>
  <c r="AW138" i="3" s="1"/>
  <c r="AG150" i="3"/>
  <c r="AW150" i="3" s="1"/>
  <c r="AG162" i="3"/>
  <c r="AW162" i="3" s="1"/>
  <c r="AA873" i="3"/>
  <c r="AA919" i="3" s="1"/>
  <c r="AA85" i="3"/>
  <c r="AA176" i="3"/>
  <c r="AC85" i="3"/>
  <c r="AC87" i="3" s="1"/>
  <c r="AC88" i="3" s="1"/>
  <c r="AC873" i="3"/>
  <c r="AC919" i="3" s="1"/>
  <c r="AB113" i="3"/>
  <c r="AC176" i="3"/>
  <c r="AH126" i="3"/>
  <c r="AH161" i="3" s="1"/>
  <c r="AE77" i="3"/>
  <c r="AE369" i="3"/>
  <c r="AE371" i="3" s="1"/>
  <c r="AE309" i="3" s="1"/>
  <c r="AC133" i="3"/>
  <c r="AC320" i="3" s="1"/>
  <c r="AD108" i="3"/>
  <c r="AD178" i="3"/>
  <c r="Z276" i="3"/>
  <c r="AB318" i="3"/>
  <c r="AB254" i="3"/>
  <c r="AB218" i="3"/>
  <c r="AF125" i="3"/>
  <c r="AF160" i="3" s="1"/>
  <c r="AF168" i="3" s="1"/>
  <c r="AF110" i="3" s="1"/>
  <c r="O91" i="3"/>
  <c r="O100" i="3" s="1"/>
  <c r="N95" i="3"/>
  <c r="N871" i="3" s="1"/>
  <c r="N11" i="7" s="1"/>
  <c r="AH24" i="3"/>
  <c r="AH27" i="3" s="1"/>
  <c r="AH28" i="3" s="1"/>
  <c r="AH869" i="3" s="1"/>
  <c r="AG28" i="3"/>
  <c r="AG869" i="3" s="1"/>
  <c r="AF29" i="3"/>
  <c r="AF31" i="3"/>
  <c r="AF73" i="3"/>
  <c r="AF75" i="3" s="1"/>
  <c r="AF30" i="3"/>
  <c r="Y636" i="3" l="1"/>
  <c r="AU636" i="3" s="1"/>
  <c r="AU265" i="3"/>
  <c r="AQ334" i="3"/>
  <c r="AR334" i="3"/>
  <c r="AU86" i="3"/>
  <c r="AC156" i="3"/>
  <c r="AC109" i="3" s="1"/>
  <c r="AV148" i="3"/>
  <c r="AC168" i="3"/>
  <c r="AC179" i="3" s="1"/>
  <c r="AV160" i="3"/>
  <c r="AA87" i="3"/>
  <c r="AA894" i="3"/>
  <c r="AA915" i="3"/>
  <c r="AE125" i="3"/>
  <c r="AA318" i="3"/>
  <c r="AA254" i="3"/>
  <c r="AE79" i="3"/>
  <c r="AC144" i="3"/>
  <c r="AG126" i="3"/>
  <c r="AW126" i="3" s="1"/>
  <c r="AD81" i="3"/>
  <c r="AV79" i="3"/>
  <c r="AV78" i="3" s="1"/>
  <c r="N96" i="3"/>
  <c r="N97" i="3"/>
  <c r="AH149" i="3"/>
  <c r="AH137" i="3"/>
  <c r="AF77" i="3"/>
  <c r="AF79" i="3" s="1"/>
  <c r="AF81" i="3" s="1"/>
  <c r="AF83" i="3" s="1"/>
  <c r="AF106" i="3" s="1"/>
  <c r="AF369" i="3"/>
  <c r="AF371" i="3" s="1"/>
  <c r="AF309" i="3" s="1"/>
  <c r="AD133" i="3"/>
  <c r="AD320" i="3" s="1"/>
  <c r="AD183" i="3"/>
  <c r="AD319" i="3"/>
  <c r="AB629" i="3"/>
  <c r="AB265" i="3"/>
  <c r="AB636" i="3" s="1"/>
  <c r="AC318" i="3"/>
  <c r="AC254" i="3"/>
  <c r="AC218" i="3"/>
  <c r="AF136" i="3"/>
  <c r="AF144" i="3" s="1"/>
  <c r="AF108" i="3" s="1"/>
  <c r="AF148" i="3"/>
  <c r="AF156" i="3" s="1"/>
  <c r="AF109" i="3" s="1"/>
  <c r="AG125" i="3"/>
  <c r="AG160" i="3" s="1"/>
  <c r="AF179" i="3"/>
  <c r="AG31" i="3"/>
  <c r="AG73" i="3"/>
  <c r="AG75" i="3" s="1"/>
  <c r="AG29" i="3"/>
  <c r="AG30" i="3"/>
  <c r="AH31" i="3"/>
  <c r="AH73" i="3"/>
  <c r="AH75" i="3" s="1"/>
  <c r="AH29" i="3"/>
  <c r="AH30" i="3"/>
  <c r="AC110" i="3" l="1"/>
  <c r="AC178" i="3"/>
  <c r="AU276" i="3"/>
  <c r="AU271" i="3"/>
  <c r="AW75" i="3"/>
  <c r="AW74" i="3" s="1"/>
  <c r="AA265" i="3"/>
  <c r="AA629" i="3"/>
  <c r="AE160" i="3"/>
  <c r="AE148" i="3"/>
  <c r="AE136" i="3"/>
  <c r="AA276" i="3"/>
  <c r="AP75" i="3"/>
  <c r="AQ75" i="3"/>
  <c r="AR75" i="3"/>
  <c r="AS75" i="3"/>
  <c r="AT75" i="3"/>
  <c r="AU75" i="3"/>
  <c r="AV75" i="3"/>
  <c r="AD93" i="3"/>
  <c r="AV81" i="3"/>
  <c r="AV80" i="3" s="1"/>
  <c r="AD83" i="3"/>
  <c r="AD106" i="3" s="1"/>
  <c r="AG161" i="3"/>
  <c r="AG137" i="3"/>
  <c r="AW137" i="3" s="1"/>
  <c r="AG149" i="3"/>
  <c r="AW149" i="3" s="1"/>
  <c r="AC177" i="3"/>
  <c r="AC183" i="3" s="1"/>
  <c r="AD205" i="3" s="1"/>
  <c r="AC108" i="3"/>
  <c r="AE81" i="3"/>
  <c r="AA88" i="3"/>
  <c r="AF85" i="3"/>
  <c r="AF87" i="3" s="1"/>
  <c r="AF88" i="3" s="1"/>
  <c r="AF873" i="3"/>
  <c r="AF919" i="3" s="1"/>
  <c r="AD195" i="3"/>
  <c r="AF93" i="3"/>
  <c r="AF870" i="3" s="1"/>
  <c r="AF894" i="3" s="1"/>
  <c r="AH77" i="3"/>
  <c r="AH79" i="3" s="1"/>
  <c r="AH81" i="3" s="1"/>
  <c r="AH93" i="3" s="1"/>
  <c r="AH870" i="3" s="1"/>
  <c r="AH894" i="3" s="1"/>
  <c r="AH369" i="3"/>
  <c r="AH371" i="3" s="1"/>
  <c r="AH309" i="3" s="1"/>
  <c r="AG77" i="3"/>
  <c r="AG369" i="3"/>
  <c r="AG371" i="3" s="1"/>
  <c r="AG309" i="3" s="1"/>
  <c r="AF319" i="3"/>
  <c r="AB276" i="3"/>
  <c r="AC629" i="3"/>
  <c r="AC265" i="3"/>
  <c r="AC636" i="3" s="1"/>
  <c r="AD218" i="3"/>
  <c r="AF177" i="3"/>
  <c r="AF178" i="3"/>
  <c r="AG148" i="3"/>
  <c r="AG136" i="3"/>
  <c r="AF176" i="3"/>
  <c r="AF133" i="3" s="1"/>
  <c r="O94" i="3"/>
  <c r="AP309" i="3" l="1"/>
  <c r="AP311" i="3" s="1"/>
  <c r="AQ309" i="3"/>
  <c r="AR309" i="3"/>
  <c r="AS309" i="3"/>
  <c r="AT309" i="3"/>
  <c r="AU309" i="3"/>
  <c r="AV309" i="3"/>
  <c r="AA636" i="3"/>
  <c r="AW309" i="3"/>
  <c r="AG168" i="3"/>
  <c r="AG110" i="3" s="1"/>
  <c r="AW161" i="3"/>
  <c r="AG156" i="3"/>
  <c r="AG109" i="3" s="1"/>
  <c r="AG144" i="3"/>
  <c r="AG177" i="3" s="1"/>
  <c r="AD870" i="3"/>
  <c r="AV93" i="3"/>
  <c r="AV870" i="3" s="1"/>
  <c r="AU74" i="3"/>
  <c r="AU76" i="3"/>
  <c r="AG79" i="3"/>
  <c r="AW77" i="3"/>
  <c r="AW76" i="3" s="1"/>
  <c r="AR74" i="3"/>
  <c r="AR76" i="3"/>
  <c r="AE93" i="3"/>
  <c r="AE83" i="3"/>
  <c r="AE106" i="3" s="1"/>
  <c r="AC319" i="3"/>
  <c r="AC112" i="3"/>
  <c r="AV74" i="3"/>
  <c r="AV76" i="3"/>
  <c r="AS74" i="3"/>
  <c r="AS76" i="3"/>
  <c r="AP74" i="3"/>
  <c r="AP76" i="3"/>
  <c r="AC205" i="3"/>
  <c r="AC195" i="3"/>
  <c r="AV83" i="3"/>
  <c r="AV873" i="3" s="1"/>
  <c r="AV919" i="3" s="1"/>
  <c r="AD176" i="3"/>
  <c r="AD85" i="3"/>
  <c r="AD873" i="3"/>
  <c r="AD919" i="3" s="1"/>
  <c r="AT74" i="3"/>
  <c r="AT76" i="3"/>
  <c r="AQ74" i="3"/>
  <c r="AQ76" i="3"/>
  <c r="AH915" i="3"/>
  <c r="AF915" i="3"/>
  <c r="AH83" i="3"/>
  <c r="AH106" i="3" s="1"/>
  <c r="AF183" i="3"/>
  <c r="AC276" i="3"/>
  <c r="AE218" i="3"/>
  <c r="AG108" i="3"/>
  <c r="AF320" i="3"/>
  <c r="AF112" i="3"/>
  <c r="O95" i="3"/>
  <c r="O871" i="3" s="1"/>
  <c r="O11" i="7" s="1"/>
  <c r="S92" i="3"/>
  <c r="P91" i="3"/>
  <c r="P100" i="3" s="1"/>
  <c r="AG178" i="3" l="1"/>
  <c r="AG179" i="3"/>
  <c r="AV915" i="3"/>
  <c r="AV894" i="3"/>
  <c r="AV106" i="3"/>
  <c r="AV176" i="3"/>
  <c r="AC114" i="3"/>
  <c r="AC113" i="3"/>
  <c r="AE85" i="3"/>
  <c r="AE873" i="3"/>
  <c r="AE919" i="3" s="1"/>
  <c r="AE176" i="3"/>
  <c r="AG81" i="3"/>
  <c r="AW79" i="3"/>
  <c r="AW78" i="3" s="1"/>
  <c r="AD894" i="3"/>
  <c r="AD915" i="3"/>
  <c r="AD87" i="3"/>
  <c r="AV85" i="3"/>
  <c r="AV84" i="3" s="1"/>
  <c r="AD112" i="3"/>
  <c r="AD318" i="3"/>
  <c r="AV318" i="3" s="1"/>
  <c r="AH125" i="3"/>
  <c r="AW125" i="3" s="1"/>
  <c r="AD254" i="3"/>
  <c r="AV254" i="3" s="1"/>
  <c r="AV82" i="3"/>
  <c r="AV872" i="3" s="1"/>
  <c r="AE870" i="3"/>
  <c r="AH85" i="3"/>
  <c r="AH87" i="3" s="1"/>
  <c r="AH88" i="3" s="1"/>
  <c r="AH873" i="3"/>
  <c r="AH919" i="3" s="1"/>
  <c r="O96" i="3"/>
  <c r="O97" i="3"/>
  <c r="AF113" i="3"/>
  <c r="AH176" i="3"/>
  <c r="AG133" i="3"/>
  <c r="AG183" i="3"/>
  <c r="AG205" i="3" s="1"/>
  <c r="AG319" i="3"/>
  <c r="AF195" i="3"/>
  <c r="AF318" i="3"/>
  <c r="AF254" i="3"/>
  <c r="AF218" i="3"/>
  <c r="AG218" i="3" s="1"/>
  <c r="AH218" i="3" s="1"/>
  <c r="AH320" i="3"/>
  <c r="AG320" i="3"/>
  <c r="P94" i="3"/>
  <c r="T92" i="3" s="1"/>
  <c r="AV924" i="3" l="1"/>
  <c r="AV895" i="3"/>
  <c r="AV255" i="3"/>
  <c r="AS218" i="3"/>
  <c r="AT218" i="3"/>
  <c r="AU218" i="3"/>
  <c r="AV218" i="3"/>
  <c r="AW218" i="3"/>
  <c r="AD629" i="3"/>
  <c r="AV629" i="3" s="1"/>
  <c r="AD265" i="3"/>
  <c r="AD276" i="3" s="1"/>
  <c r="AH160" i="3"/>
  <c r="AH136" i="3"/>
  <c r="AH148" i="3"/>
  <c r="AE894" i="3"/>
  <c r="AE915" i="3"/>
  <c r="AD113" i="3"/>
  <c r="AD114" i="3"/>
  <c r="AD88" i="3"/>
  <c r="AV87" i="3"/>
  <c r="AV88" i="3" s="1"/>
  <c r="AG93" i="3"/>
  <c r="AW81" i="3"/>
  <c r="AW80" i="3" s="1"/>
  <c r="AG83" i="3"/>
  <c r="AG106" i="3" s="1"/>
  <c r="AE254" i="3"/>
  <c r="AE318" i="3"/>
  <c r="AE87" i="3"/>
  <c r="AH133" i="3"/>
  <c r="AG195" i="3"/>
  <c r="AF629" i="3"/>
  <c r="AF265" i="3"/>
  <c r="AF636" i="3" s="1"/>
  <c r="Q91" i="3"/>
  <c r="Q100" i="3" s="1"/>
  <c r="P95" i="3"/>
  <c r="P871" i="3" s="1"/>
  <c r="P11" i="7" s="1"/>
  <c r="AD636" i="3" l="1"/>
  <c r="AV636" i="3" s="1"/>
  <c r="AV265" i="3"/>
  <c r="AH156" i="3"/>
  <c r="AW148" i="3"/>
  <c r="AH144" i="3"/>
  <c r="AW136" i="3"/>
  <c r="AH168" i="3"/>
  <c r="AW160" i="3"/>
  <c r="AV86" i="3"/>
  <c r="AH108" i="3"/>
  <c r="AH319" i="3" s="1"/>
  <c r="AH177" i="3"/>
  <c r="AE88" i="3"/>
  <c r="AE629" i="3"/>
  <c r="AE265" i="3"/>
  <c r="AG176" i="3"/>
  <c r="AW83" i="3"/>
  <c r="AW873" i="3" s="1"/>
  <c r="AW919" i="3" s="1"/>
  <c r="AG85" i="3"/>
  <c r="AG873" i="3"/>
  <c r="AG919" i="3" s="1"/>
  <c r="AG870" i="3"/>
  <c r="AW93" i="3"/>
  <c r="AW870" i="3" s="1"/>
  <c r="AH110" i="3"/>
  <c r="AH179" i="3"/>
  <c r="AH109" i="3"/>
  <c r="AH178" i="3"/>
  <c r="P96" i="3"/>
  <c r="P97" i="3"/>
  <c r="AH318" i="3"/>
  <c r="AH254" i="3"/>
  <c r="AH629" i="3" s="1"/>
  <c r="AO520" i="3"/>
  <c r="AF276" i="3"/>
  <c r="AO218" i="3"/>
  <c r="Q94" i="3"/>
  <c r="AW915" i="3" l="1"/>
  <c r="AW894" i="3"/>
  <c r="AV271" i="3"/>
  <c r="AV276" i="3"/>
  <c r="AW176" i="3"/>
  <c r="AW106" i="3"/>
  <c r="AH112" i="3"/>
  <c r="AW82" i="3"/>
  <c r="AW872" i="3" s="1"/>
  <c r="AG894" i="3"/>
  <c r="AG915" i="3"/>
  <c r="AG87" i="3"/>
  <c r="AW85" i="3"/>
  <c r="AW84" i="3" s="1"/>
  <c r="AG112" i="3"/>
  <c r="AG254" i="3"/>
  <c r="AW254" i="3" s="1"/>
  <c r="AG318" i="3"/>
  <c r="AW318" i="3" s="1"/>
  <c r="AE636" i="3"/>
  <c r="AE276" i="3"/>
  <c r="AH183" i="3"/>
  <c r="AH265" i="3"/>
  <c r="AH636" i="3" s="1"/>
  <c r="Q95" i="3"/>
  <c r="Q871" i="3" s="1"/>
  <c r="Q11" i="7" s="1"/>
  <c r="U92" i="3"/>
  <c r="R91" i="3"/>
  <c r="R100" i="3" s="1"/>
  <c r="AW895" i="3" l="1"/>
  <c r="AW924" i="3"/>
  <c r="AW255" i="3"/>
  <c r="AH114" i="3"/>
  <c r="AH113" i="3"/>
  <c r="AH205" i="3"/>
  <c r="AH195" i="3"/>
  <c r="AG629" i="3"/>
  <c r="AW629" i="3" s="1"/>
  <c r="AG265" i="3"/>
  <c r="AW265" i="3" s="1"/>
  <c r="AW271" i="3" s="1"/>
  <c r="AG114" i="3"/>
  <c r="AG113" i="3"/>
  <c r="AG88" i="3"/>
  <c r="AW87" i="3"/>
  <c r="AW88" i="3" s="1"/>
  <c r="Q96" i="3"/>
  <c r="Q97" i="3"/>
  <c r="AH276" i="3"/>
  <c r="AO219" i="3"/>
  <c r="R94" i="3"/>
  <c r="V92" i="3" s="1"/>
  <c r="AW276" i="3" l="1"/>
  <c r="AW86" i="3"/>
  <c r="AG636" i="3"/>
  <c r="AW636" i="3" s="1"/>
  <c r="AG276" i="3"/>
  <c r="S91" i="3"/>
  <c r="S100" i="3" s="1"/>
  <c r="R95" i="3"/>
  <c r="R871" i="3" s="1"/>
  <c r="R11" i="7" s="1"/>
  <c r="R96" i="3" l="1"/>
  <c r="R97" i="3"/>
  <c r="AO334" i="3"/>
  <c r="AO420" i="3"/>
  <c r="S94" i="3"/>
  <c r="W92" i="3" s="1"/>
  <c r="T91" i="3" l="1"/>
  <c r="T100" i="3" s="1"/>
  <c r="S95" i="3"/>
  <c r="S871" i="3" s="1"/>
  <c r="S11" i="7" s="1"/>
  <c r="S96" i="3" l="1"/>
  <c r="S97" i="3"/>
  <c r="AO335" i="3"/>
  <c r="AO421" i="3"/>
  <c r="T94" i="3"/>
  <c r="X92" i="3" s="1"/>
  <c r="U91" i="3" l="1"/>
  <c r="U100" i="3" s="1"/>
  <c r="T95" i="3"/>
  <c r="T871" i="3" s="1"/>
  <c r="T11" i="7" s="1"/>
  <c r="T96" i="3" l="1"/>
  <c r="T97" i="3"/>
  <c r="U94" i="3"/>
  <c r="Y92" i="3" s="1"/>
  <c r="V91" i="3" l="1"/>
  <c r="V100" i="3" s="1"/>
  <c r="U95" i="3"/>
  <c r="U871" i="3" s="1"/>
  <c r="U11" i="7" s="1"/>
  <c r="U96" i="3" l="1"/>
  <c r="U97" i="3"/>
  <c r="V94" i="3"/>
  <c r="Z92" i="3" s="1"/>
  <c r="W91" i="3" l="1"/>
  <c r="W100" i="3" s="1"/>
  <c r="V95" i="3"/>
  <c r="V871" i="3" s="1"/>
  <c r="V11" i="7" s="1"/>
  <c r="V96" i="3" l="1"/>
  <c r="V97" i="3"/>
  <c r="W94" i="3"/>
  <c r="AA92" i="3" s="1"/>
  <c r="X91" i="3" l="1"/>
  <c r="X100" i="3" s="1"/>
  <c r="W95" i="3"/>
  <c r="W871" i="3" s="1"/>
  <c r="W96" i="3" l="1"/>
  <c r="W97" i="3"/>
  <c r="X94" i="3"/>
  <c r="AB92" i="3" s="1"/>
  <c r="Y91" i="3" l="1"/>
  <c r="Y100" i="3" s="1"/>
  <c r="X95" i="3"/>
  <c r="X871" i="3" s="1"/>
  <c r="X96" i="3" l="1"/>
  <c r="X97" i="3"/>
  <c r="Y94" i="3"/>
  <c r="Y95" i="3" l="1"/>
  <c r="Y871" i="3" s="1"/>
  <c r="AC92" i="3"/>
  <c r="Z91" i="3"/>
  <c r="Z100" i="3" s="1"/>
  <c r="Y96" i="3" l="1"/>
  <c r="Y97" i="3"/>
  <c r="Z94" i="3"/>
  <c r="Z95" i="3" l="1"/>
  <c r="Z871" i="3" s="1"/>
  <c r="AD92" i="3"/>
  <c r="AA91" i="3"/>
  <c r="AA100" i="3" s="1"/>
  <c r="Z96" i="3" l="1"/>
  <c r="Z97" i="3"/>
  <c r="AA94" i="3"/>
  <c r="AE92" i="3" s="1"/>
  <c r="AB91" i="3" l="1"/>
  <c r="AB100" i="3" s="1"/>
  <c r="AA95" i="3"/>
  <c r="AA871" i="3" s="1"/>
  <c r="AA96" i="3" l="1"/>
  <c r="AA97" i="3"/>
  <c r="AB94" i="3"/>
  <c r="AB95" i="3" l="1"/>
  <c r="AB871" i="3" s="1"/>
  <c r="AF92" i="3"/>
  <c r="AC91" i="3"/>
  <c r="AC100" i="3" s="1"/>
  <c r="AB96" i="3" l="1"/>
  <c r="AB97" i="3"/>
  <c r="AC94" i="3"/>
  <c r="AG92" i="3" s="1"/>
  <c r="AD91" i="3" l="1"/>
  <c r="AD100" i="3" s="1"/>
  <c r="AC95" i="3"/>
  <c r="AC871" i="3" s="1"/>
  <c r="AC96" i="3" l="1"/>
  <c r="AC97" i="3"/>
  <c r="AD94" i="3"/>
  <c r="AH92" i="3" s="1"/>
  <c r="AR92" i="3" l="1"/>
  <c r="AR94" i="3" s="1"/>
  <c r="AS92" i="3"/>
  <c r="AT92" i="3"/>
  <c r="AU92" i="3"/>
  <c r="AV92" i="3"/>
  <c r="AW92" i="3"/>
  <c r="AE91" i="3"/>
  <c r="AE100" i="3" s="1"/>
  <c r="AD95" i="3"/>
  <c r="AD871" i="3" s="1"/>
  <c r="AS91" i="3" l="1"/>
  <c r="AR95" i="3"/>
  <c r="AD96" i="3"/>
  <c r="AD97" i="3"/>
  <c r="AE94" i="3"/>
  <c r="AR96" i="3" l="1"/>
  <c r="AR871" i="3"/>
  <c r="AS94" i="3"/>
  <c r="AT91" i="3" s="1"/>
  <c r="AS95" i="3"/>
  <c r="AF91" i="3"/>
  <c r="AF100" i="3" s="1"/>
  <c r="AE95" i="3"/>
  <c r="AE871" i="3" s="1"/>
  <c r="AS96" i="3" l="1"/>
  <c r="AS871" i="3"/>
  <c r="Z11" i="7"/>
  <c r="AR907" i="3"/>
  <c r="Z44" i="7" s="1"/>
  <c r="AT94" i="3"/>
  <c r="AU91" i="3" s="1"/>
  <c r="AE96" i="3"/>
  <c r="AE97" i="3"/>
  <c r="AF94" i="3"/>
  <c r="AT95" i="3" l="1"/>
  <c r="AT96" i="3"/>
  <c r="AT871" i="3"/>
  <c r="AA11" i="7"/>
  <c r="AS907" i="3"/>
  <c r="AA44" i="7" s="1"/>
  <c r="AU94" i="3"/>
  <c r="AV91" i="3" s="1"/>
  <c r="AG91" i="3"/>
  <c r="AG100" i="3" s="1"/>
  <c r="AF95" i="3"/>
  <c r="AF871" i="3" s="1"/>
  <c r="AU95" i="3" l="1"/>
  <c r="AU96" i="3"/>
  <c r="AU871" i="3"/>
  <c r="AB11" i="7"/>
  <c r="AT907" i="3"/>
  <c r="AB44" i="7" s="1"/>
  <c r="AV94" i="3"/>
  <c r="AW91" i="3" s="1"/>
  <c r="AF96" i="3"/>
  <c r="AF97" i="3"/>
  <c r="AG94" i="3"/>
  <c r="AV95" i="3" l="1"/>
  <c r="AV96" i="3" s="1"/>
  <c r="AW94" i="3"/>
  <c r="AW95" i="3" s="1"/>
  <c r="AH91" i="3"/>
  <c r="AH100" i="3" s="1"/>
  <c r="AG95" i="3"/>
  <c r="AG871" i="3" s="1"/>
  <c r="AV871" i="3" l="1"/>
  <c r="AW96" i="3"/>
  <c r="AW871" i="3"/>
  <c r="AG96" i="3"/>
  <c r="AG97" i="3"/>
  <c r="AH94" i="3"/>
  <c r="AH95" i="3" l="1"/>
  <c r="AH871" i="3" s="1"/>
  <c r="AH96" i="3" l="1"/>
  <c r="AH97" i="3"/>
  <c r="G180" i="3"/>
  <c r="G813" i="3" s="1"/>
  <c r="G187" i="3" l="1"/>
  <c r="G190" i="3"/>
  <c r="G189" i="3"/>
  <c r="G188" i="3"/>
  <c r="G186" i="3"/>
  <c r="G115" i="3"/>
  <c r="G874" i="3" s="1"/>
  <c r="G14" i="7" s="1"/>
  <c r="G182" i="3"/>
  <c r="G121" i="3"/>
  <c r="G122" i="3"/>
  <c r="G120" i="3"/>
  <c r="G119" i="3"/>
  <c r="G118" i="3"/>
  <c r="G780" i="3"/>
  <c r="G792" i="3"/>
  <c r="K196" i="3"/>
  <c r="K200" i="3"/>
  <c r="K910" i="3" s="1"/>
  <c r="K47" i="7" s="1"/>
  <c r="K198" i="3"/>
  <c r="K908" i="3" s="1"/>
  <c r="K45" i="7" s="1"/>
  <c r="K197" i="3"/>
  <c r="K199" i="3"/>
  <c r="K909" i="3" s="1"/>
  <c r="K46" i="7" s="1"/>
  <c r="AJ220" i="3" a="1"/>
  <c r="AJ220" i="3" s="1"/>
  <c r="G181" i="3"/>
  <c r="H175" i="3"/>
  <c r="G880" i="3"/>
  <c r="G203" i="3" l="1"/>
  <c r="G875" i="3"/>
  <c r="G899" i="3"/>
  <c r="G897" i="3"/>
  <c r="G896" i="3" s="1"/>
  <c r="G33" i="7" s="1"/>
  <c r="G882" i="3"/>
  <c r="G20" i="7"/>
  <c r="G881" i="3"/>
  <c r="G204" i="3"/>
  <c r="G889" i="3"/>
  <c r="G26" i="7" s="1"/>
  <c r="G34" i="7"/>
  <c r="G194" i="3"/>
  <c r="H208" i="3"/>
  <c r="H206" i="3"/>
  <c r="H209" i="3"/>
  <c r="H210" i="3"/>
  <c r="H207" i="3"/>
  <c r="G193" i="3"/>
  <c r="G781" i="3"/>
  <c r="H782" i="3"/>
  <c r="G220" i="3"/>
  <c r="F252" i="3" l="1"/>
  <c r="G15" i="7"/>
  <c r="G907" i="3"/>
  <c r="G44" i="7" s="1"/>
  <c r="G21" i="7"/>
  <c r="G22" i="7"/>
  <c r="G898" i="3"/>
  <c r="G36" i="7"/>
  <c r="G28" i="7"/>
  <c r="G27" i="7"/>
  <c r="G891" i="3"/>
  <c r="G890" i="3"/>
  <c r="H115" i="3"/>
  <c r="H874" i="3" s="1"/>
  <c r="H14" i="7" s="1"/>
  <c r="H122" i="3"/>
  <c r="H121" i="3"/>
  <c r="H120" i="3"/>
  <c r="H119" i="3"/>
  <c r="H118" i="3"/>
  <c r="H780" i="3"/>
  <c r="H792" i="3"/>
  <c r="G784" i="3"/>
  <c r="G737" i="3" s="1"/>
  <c r="H220" i="3"/>
  <c r="G249" i="3"/>
  <c r="AJ221" i="3" a="1"/>
  <c r="AJ221" i="3" s="1"/>
  <c r="H221" i="3" s="1"/>
  <c r="H180" i="3"/>
  <c r="H813" i="3" s="1"/>
  <c r="H322" i="3"/>
  <c r="H461" i="3" s="1"/>
  <c r="F796" i="3" l="1"/>
  <c r="AP252" i="3"/>
  <c r="H899" i="3"/>
  <c r="H897" i="3"/>
  <c r="H896" i="3" s="1"/>
  <c r="H33" i="7" s="1"/>
  <c r="G35" i="7"/>
  <c r="H182" i="3"/>
  <c r="H189" i="3"/>
  <c r="H186" i="3"/>
  <c r="H190" i="3"/>
  <c r="H188" i="3"/>
  <c r="H187" i="3"/>
  <c r="H779" i="3"/>
  <c r="G257" i="3"/>
  <c r="H781" i="3"/>
  <c r="I782" i="3"/>
  <c r="I220" i="3"/>
  <c r="J220" i="3" s="1"/>
  <c r="I221" i="3"/>
  <c r="J221" i="3" s="1"/>
  <c r="K221" i="3" s="1"/>
  <c r="G250" i="3"/>
  <c r="G264" i="3"/>
  <c r="G251" i="3"/>
  <c r="H802" i="3"/>
  <c r="AJ337" i="3" a="1"/>
  <c r="AJ337" i="3" s="1"/>
  <c r="H337" i="3" s="1"/>
  <c r="H249" i="3"/>
  <c r="I175" i="3"/>
  <c r="L197" i="3"/>
  <c r="L199" i="3"/>
  <c r="L909" i="3" s="1"/>
  <c r="L46" i="7" s="1"/>
  <c r="L196" i="3"/>
  <c r="L200" i="3"/>
  <c r="L910" i="3" s="1"/>
  <c r="L47" i="7" s="1"/>
  <c r="L198" i="3"/>
  <c r="L908" i="3" s="1"/>
  <c r="L45" i="7" s="1"/>
  <c r="H181" i="3"/>
  <c r="H880" i="3"/>
  <c r="I322" i="3"/>
  <c r="I461" i="3" s="1"/>
  <c r="H34" i="7" l="1"/>
  <c r="G267" i="3"/>
  <c r="F753" i="3"/>
  <c r="AP753" i="3" s="1"/>
  <c r="AP755" i="3" s="1"/>
  <c r="F797" i="3"/>
  <c r="F757" i="3" s="1"/>
  <c r="AQ220" i="3"/>
  <c r="H203" i="3"/>
  <c r="H875" i="3"/>
  <c r="H882" i="3"/>
  <c r="H20" i="7"/>
  <c r="H898" i="3"/>
  <c r="H36" i="7"/>
  <c r="H204" i="3"/>
  <c r="H889" i="3"/>
  <c r="H26" i="7" s="1"/>
  <c r="H881" i="3"/>
  <c r="H784" i="3"/>
  <c r="I779" i="3" s="1"/>
  <c r="H194" i="3"/>
  <c r="I180" i="3"/>
  <c r="I208" i="3"/>
  <c r="I206" i="3"/>
  <c r="I210" i="3"/>
  <c r="I209" i="3"/>
  <c r="I207" i="3"/>
  <c r="G275" i="3"/>
  <c r="G278" i="3" s="1"/>
  <c r="H193" i="3"/>
  <c r="G883" i="3"/>
  <c r="G23" i="7" s="1"/>
  <c r="G403" i="3"/>
  <c r="G402" i="3"/>
  <c r="G408" i="3" s="1"/>
  <c r="G752" i="3"/>
  <c r="G376" i="3"/>
  <c r="G701" i="3"/>
  <c r="G375" i="3"/>
  <c r="G404" i="3"/>
  <c r="G405" i="3"/>
  <c r="G406" i="3"/>
  <c r="G739" i="3"/>
  <c r="G377" i="3"/>
  <c r="H257" i="3"/>
  <c r="K220" i="3"/>
  <c r="L221" i="3"/>
  <c r="M221" i="3" s="1"/>
  <c r="I337" i="3"/>
  <c r="J337" i="3" s="1"/>
  <c r="K337" i="3" s="1"/>
  <c r="H250" i="3"/>
  <c r="H251" i="3"/>
  <c r="I802" i="3"/>
  <c r="AJ338" i="3" a="1"/>
  <c r="AJ338" i="3" s="1"/>
  <c r="I338" i="3" s="1"/>
  <c r="H264" i="3"/>
  <c r="H267" i="3" s="1"/>
  <c r="G793" i="3"/>
  <c r="G795" i="3" s="1"/>
  <c r="G628" i="3"/>
  <c r="G635" i="3"/>
  <c r="G393" i="3" l="1"/>
  <c r="M196" i="3"/>
  <c r="I813" i="3"/>
  <c r="F30" i="12"/>
  <c r="X30" i="12" s="1"/>
  <c r="AP757" i="3"/>
  <c r="G252" i="3"/>
  <c r="G796" i="3" s="1"/>
  <c r="G753" i="3" s="1"/>
  <c r="F694" i="3"/>
  <c r="F755" i="3"/>
  <c r="F26" i="12"/>
  <c r="H15" i="7"/>
  <c r="H907" i="3"/>
  <c r="H44" i="7" s="1"/>
  <c r="J175" i="3"/>
  <c r="J207" i="3" s="1"/>
  <c r="H27" i="7"/>
  <c r="H28" i="7"/>
  <c r="G25" i="7"/>
  <c r="G24" i="7"/>
  <c r="H21" i="7"/>
  <c r="H22" i="7"/>
  <c r="H35" i="7"/>
  <c r="H890" i="3"/>
  <c r="H891" i="3"/>
  <c r="G885" i="3"/>
  <c r="G884" i="3"/>
  <c r="H737" i="3"/>
  <c r="H690" i="3" s="1"/>
  <c r="H16" i="13" s="1"/>
  <c r="I115" i="3"/>
  <c r="I874" i="3" s="1"/>
  <c r="I14" i="7" s="1"/>
  <c r="G458" i="3"/>
  <c r="K498" i="3" s="1"/>
  <c r="G828" i="3"/>
  <c r="G638" i="3"/>
  <c r="I181" i="3"/>
  <c r="I880" i="3"/>
  <c r="M199" i="3"/>
  <c r="M909" i="3" s="1"/>
  <c r="M46" i="7" s="1"/>
  <c r="M200" i="3"/>
  <c r="M910" i="3" s="1"/>
  <c r="M47" i="7" s="1"/>
  <c r="M197" i="3"/>
  <c r="I182" i="3"/>
  <c r="I889" i="3" s="1"/>
  <c r="I26" i="7" s="1"/>
  <c r="I186" i="3"/>
  <c r="I190" i="3"/>
  <c r="I188" i="3"/>
  <c r="I189" i="3"/>
  <c r="I187" i="3"/>
  <c r="M198" i="3"/>
  <c r="M908" i="3" s="1"/>
  <c r="M45" i="7" s="1"/>
  <c r="I122" i="3"/>
  <c r="I121" i="3"/>
  <c r="I120" i="3"/>
  <c r="I119" i="3"/>
  <c r="I118" i="3"/>
  <c r="H275" i="3"/>
  <c r="H278" i="3" s="1"/>
  <c r="H752" i="3"/>
  <c r="H403" i="3"/>
  <c r="H883" i="3"/>
  <c r="H23" i="7" s="1"/>
  <c r="H402" i="3"/>
  <c r="H376" i="3"/>
  <c r="H701" i="3"/>
  <c r="H375" i="3"/>
  <c r="H377" i="3"/>
  <c r="H405" i="3"/>
  <c r="H406" i="3"/>
  <c r="H404" i="3"/>
  <c r="H739" i="3"/>
  <c r="L220" i="3"/>
  <c r="M220" i="3" s="1"/>
  <c r="G396" i="3"/>
  <c r="G397" i="3"/>
  <c r="G395" i="3"/>
  <c r="I780" i="3"/>
  <c r="I792" i="3"/>
  <c r="G785" i="3"/>
  <c r="G631" i="3"/>
  <c r="N221" i="3"/>
  <c r="O221" i="3" s="1"/>
  <c r="L337" i="3"/>
  <c r="M337" i="3" s="1"/>
  <c r="J338" i="3"/>
  <c r="K338" i="3" s="1"/>
  <c r="G751" i="3"/>
  <c r="AJ422" i="3" a="1"/>
  <c r="AJ422" i="3" s="1"/>
  <c r="G422" i="3" s="1"/>
  <c r="H635" i="3"/>
  <c r="AJ222" i="3" a="1"/>
  <c r="AJ222" i="3" s="1"/>
  <c r="H791" i="3"/>
  <c r="G647" i="3"/>
  <c r="G691" i="3"/>
  <c r="G11" i="12"/>
  <c r="G690" i="3"/>
  <c r="G10" i="12"/>
  <c r="G665" i="3"/>
  <c r="G886" i="3"/>
  <c r="G648" i="3"/>
  <c r="G718" i="3"/>
  <c r="G43" i="13" s="1"/>
  <c r="G703" i="3"/>
  <c r="G27" i="13"/>
  <c r="G646" i="3"/>
  <c r="G695" i="3"/>
  <c r="G25" i="12"/>
  <c r="H408" i="3" l="1"/>
  <c r="H828" i="3" s="1"/>
  <c r="H393" i="3"/>
  <c r="D813" i="3"/>
  <c r="G17" i="13"/>
  <c r="G21" i="13"/>
  <c r="G34" i="1"/>
  <c r="G16" i="13"/>
  <c r="F20" i="13"/>
  <c r="AP694" i="3"/>
  <c r="L338" i="3"/>
  <c r="M338" i="3" s="1"/>
  <c r="AR337" i="3"/>
  <c r="G797" i="3"/>
  <c r="G757" i="3" s="1"/>
  <c r="G694" i="3" s="1"/>
  <c r="AR221" i="3"/>
  <c r="F28" i="12"/>
  <c r="X26" i="12"/>
  <c r="X28" i="12" s="1"/>
  <c r="I203" i="3"/>
  <c r="I875" i="3"/>
  <c r="J206" i="3"/>
  <c r="J208" i="3"/>
  <c r="J209" i="3"/>
  <c r="J210" i="3"/>
  <c r="J180" i="3"/>
  <c r="N198" i="3" s="1"/>
  <c r="N908" i="3" s="1"/>
  <c r="N45" i="7" s="1"/>
  <c r="G15" i="1"/>
  <c r="G877" i="3"/>
  <c r="G17" i="7" s="1"/>
  <c r="I897" i="3"/>
  <c r="I896" i="3" s="1"/>
  <c r="I33" i="7" s="1"/>
  <c r="I899" i="3"/>
  <c r="I28" i="7"/>
  <c r="I27" i="7"/>
  <c r="I882" i="3"/>
  <c r="I20" i="7"/>
  <c r="H25" i="7"/>
  <c r="H24" i="7"/>
  <c r="I890" i="3"/>
  <c r="I891" i="3"/>
  <c r="G887" i="3"/>
  <c r="G888" i="3"/>
  <c r="H885" i="3"/>
  <c r="H884" i="3"/>
  <c r="I881" i="3"/>
  <c r="G462" i="3"/>
  <c r="H638" i="3"/>
  <c r="G8" i="1"/>
  <c r="I193" i="3"/>
  <c r="G7" i="1"/>
  <c r="D815" i="3"/>
  <c r="I204" i="3"/>
  <c r="I194" i="3"/>
  <c r="H886" i="3"/>
  <c r="G16" i="1"/>
  <c r="G933" i="3"/>
  <c r="G70" i="7" s="1"/>
  <c r="G17" i="1"/>
  <c r="G934" i="3"/>
  <c r="G71" i="7" s="1"/>
  <c r="H458" i="3"/>
  <c r="L498" i="3" s="1"/>
  <c r="AJ522" i="3" a="1"/>
  <c r="AJ522" i="3" s="1"/>
  <c r="AJ558" i="3" a="1"/>
  <c r="AJ558" i="3" s="1"/>
  <c r="N220" i="3"/>
  <c r="O220" i="3" s="1"/>
  <c r="H396" i="3"/>
  <c r="H648" i="3"/>
  <c r="G640" i="3"/>
  <c r="G641" i="3" s="1"/>
  <c r="J782" i="3"/>
  <c r="I781" i="3"/>
  <c r="P221" i="3"/>
  <c r="Q221" i="3" s="1"/>
  <c r="R221" i="3" s="1"/>
  <c r="S221" i="3" s="1"/>
  <c r="N337" i="3"/>
  <c r="O337" i="3" s="1"/>
  <c r="I222" i="3"/>
  <c r="H422" i="3"/>
  <c r="I422" i="3" s="1"/>
  <c r="J422" i="3" s="1"/>
  <c r="K422" i="3" s="1"/>
  <c r="C366" i="3"/>
  <c r="C806" i="3" s="1"/>
  <c r="F366" i="3"/>
  <c r="F806" i="3" s="1"/>
  <c r="G693" i="3"/>
  <c r="G755" i="3"/>
  <c r="G24" i="12"/>
  <c r="H751" i="3"/>
  <c r="H693" i="3" s="1"/>
  <c r="H19" i="13" s="1"/>
  <c r="AJ423" i="3" a="1"/>
  <c r="AJ423" i="3" s="1"/>
  <c r="H423" i="3" s="1"/>
  <c r="G365" i="3"/>
  <c r="G460" i="3" s="1"/>
  <c r="H793" i="3"/>
  <c r="H795" i="3" s="1"/>
  <c r="H665" i="3"/>
  <c r="H628" i="3"/>
  <c r="H691" i="3"/>
  <c r="H17" i="13" s="1"/>
  <c r="H397" i="3"/>
  <c r="N200" i="3"/>
  <c r="N910" i="3" s="1"/>
  <c r="N47" i="7" s="1"/>
  <c r="N199" i="3"/>
  <c r="N909" i="3" s="1"/>
  <c r="N46" i="7" s="1"/>
  <c r="N197" i="3"/>
  <c r="N196" i="3"/>
  <c r="G451" i="3"/>
  <c r="H10" i="12"/>
  <c r="H647" i="3"/>
  <c r="H718" i="3"/>
  <c r="H43" i="13" s="1"/>
  <c r="H27" i="13"/>
  <c r="H703" i="3"/>
  <c r="G686" i="3"/>
  <c r="G26" i="12"/>
  <c r="J322" i="3"/>
  <c r="J461" i="3" s="1"/>
  <c r="J182" i="3" l="1"/>
  <c r="J813" i="3"/>
  <c r="G20" i="13"/>
  <c r="G30" i="12"/>
  <c r="G19" i="13"/>
  <c r="AQ422" i="3"/>
  <c r="P337" i="3"/>
  <c r="Q337" i="3" s="1"/>
  <c r="R337" i="3" s="1"/>
  <c r="S337" i="3" s="1"/>
  <c r="AS337" i="3"/>
  <c r="N338" i="3"/>
  <c r="T221" i="3"/>
  <c r="U221" i="3" s="1"/>
  <c r="V221" i="3" s="1"/>
  <c r="W221" i="3" s="1"/>
  <c r="AR220" i="3"/>
  <c r="I34" i="7"/>
  <c r="AS221" i="3"/>
  <c r="J190" i="3"/>
  <c r="J187" i="3"/>
  <c r="J186" i="3"/>
  <c r="J181" i="3"/>
  <c r="J188" i="3"/>
  <c r="I907" i="3"/>
  <c r="I44" i="7" s="1"/>
  <c r="I15" i="7"/>
  <c r="J189" i="3"/>
  <c r="K175" i="3"/>
  <c r="K209" i="3" s="1"/>
  <c r="J880" i="3"/>
  <c r="J881" i="3" s="1"/>
  <c r="J20" i="7"/>
  <c r="I898" i="3"/>
  <c r="I36" i="7"/>
  <c r="I21" i="7"/>
  <c r="I22" i="7"/>
  <c r="H887" i="3"/>
  <c r="H888" i="3"/>
  <c r="J204" i="3"/>
  <c r="J889" i="3"/>
  <c r="J26" i="7" s="1"/>
  <c r="G925" i="3"/>
  <c r="G900" i="3"/>
  <c r="J115" i="3"/>
  <c r="J874" i="3" s="1"/>
  <c r="J14" i="7" s="1"/>
  <c r="G9" i="1"/>
  <c r="G10" i="1" s="1"/>
  <c r="H8" i="1"/>
  <c r="J194" i="3"/>
  <c r="G511" i="3"/>
  <c r="G504" i="3"/>
  <c r="J121" i="3"/>
  <c r="J122" i="3"/>
  <c r="J120" i="3"/>
  <c r="J119" i="3"/>
  <c r="J118" i="3"/>
  <c r="G931" i="3"/>
  <c r="G68" i="7" s="1"/>
  <c r="G920" i="3"/>
  <c r="G57" i="7" s="1"/>
  <c r="H17" i="1"/>
  <c r="H16" i="1"/>
  <c r="H686" i="3"/>
  <c r="H12" i="13" s="1"/>
  <c r="H34" i="1"/>
  <c r="AJ559" i="3" a="1"/>
  <c r="AJ559" i="3" s="1"/>
  <c r="H462" i="3"/>
  <c r="L522" i="3"/>
  <c r="G522" i="3"/>
  <c r="I522" i="3"/>
  <c r="K522" i="3"/>
  <c r="J522" i="3"/>
  <c r="N522" i="3"/>
  <c r="H522" i="3"/>
  <c r="M522" i="3"/>
  <c r="O522" i="3"/>
  <c r="Q522" i="3"/>
  <c r="R522" i="3"/>
  <c r="P522" i="3"/>
  <c r="U522" i="3"/>
  <c r="T522" i="3"/>
  <c r="V522" i="3"/>
  <c r="S522" i="3"/>
  <c r="Z522" i="3"/>
  <c r="W522" i="3"/>
  <c r="Y522" i="3"/>
  <c r="X522" i="3"/>
  <c r="AA522" i="3"/>
  <c r="AD522" i="3"/>
  <c r="AB522" i="3"/>
  <c r="AC522" i="3"/>
  <c r="AJ523" i="3" a="1"/>
  <c r="AJ523" i="3" s="1"/>
  <c r="H646" i="3"/>
  <c r="H395" i="3"/>
  <c r="J780" i="3"/>
  <c r="J792" i="3"/>
  <c r="I784" i="3"/>
  <c r="I737" i="3" s="1"/>
  <c r="H785" i="3"/>
  <c r="H631" i="3"/>
  <c r="G28" i="12"/>
  <c r="I249" i="3"/>
  <c r="H252" i="3"/>
  <c r="H796" i="3" s="1"/>
  <c r="H753" i="3" s="1"/>
  <c r="P220" i="3"/>
  <c r="I791" i="3"/>
  <c r="C807" i="3"/>
  <c r="C744" i="3" s="1"/>
  <c r="C17" i="12" s="1"/>
  <c r="C738" i="3"/>
  <c r="C12" i="12" s="1"/>
  <c r="J222" i="3"/>
  <c r="K222" i="3" s="1"/>
  <c r="F807" i="3"/>
  <c r="F744" i="3" s="1"/>
  <c r="F738" i="3"/>
  <c r="L422" i="3"/>
  <c r="M422" i="3" s="1"/>
  <c r="I423" i="3"/>
  <c r="J423" i="3" s="1"/>
  <c r="J802" i="3"/>
  <c r="AJ339" i="3" a="1"/>
  <c r="AJ339" i="3" s="1"/>
  <c r="J339" i="3" s="1"/>
  <c r="AQ339" i="3" s="1"/>
  <c r="H24" i="12"/>
  <c r="G308" i="3"/>
  <c r="G803" i="3"/>
  <c r="G805" i="3" s="1"/>
  <c r="H365" i="3"/>
  <c r="H460" i="3" s="1"/>
  <c r="H504" i="3" s="1"/>
  <c r="H11" i="12"/>
  <c r="AJ223" i="3" a="1"/>
  <c r="AJ223" i="3" s="1"/>
  <c r="H695" i="3"/>
  <c r="H25" i="12"/>
  <c r="G666" i="3"/>
  <c r="H451" i="3"/>
  <c r="H666" i="3" s="1"/>
  <c r="H35" i="1" s="1"/>
  <c r="G12" i="13"/>
  <c r="E813" i="3" l="1"/>
  <c r="AT522" i="3"/>
  <c r="J193" i="3"/>
  <c r="AV522" i="3"/>
  <c r="F12" i="12"/>
  <c r="X12" i="12" s="1"/>
  <c r="AP738" i="3"/>
  <c r="AS522" i="3"/>
  <c r="F17" i="12"/>
  <c r="X17" i="12" s="1"/>
  <c r="AP744" i="3"/>
  <c r="H21" i="13"/>
  <c r="AU522" i="3"/>
  <c r="AR522" i="3"/>
  <c r="G551" i="3"/>
  <c r="G463" i="3" s="1"/>
  <c r="AQ522" i="3"/>
  <c r="G35" i="1"/>
  <c r="G38" i="1" s="1"/>
  <c r="G311" i="3"/>
  <c r="G374" i="3" s="1"/>
  <c r="G645" i="3" s="1"/>
  <c r="O338" i="3"/>
  <c r="AR338" i="3"/>
  <c r="T337" i="3"/>
  <c r="U337" i="3" s="1"/>
  <c r="V337" i="3" s="1"/>
  <c r="W337" i="3" s="1"/>
  <c r="AT221" i="3"/>
  <c r="J882" i="3"/>
  <c r="X221" i="3"/>
  <c r="L222" i="3"/>
  <c r="M222" i="3" s="1"/>
  <c r="N222" i="3" s="1"/>
  <c r="K207" i="3"/>
  <c r="K210" i="3"/>
  <c r="K208" i="3"/>
  <c r="K206" i="3"/>
  <c r="J203" i="3"/>
  <c r="J875" i="3"/>
  <c r="H15" i="1"/>
  <c r="H877" i="3"/>
  <c r="H17" i="7" s="1"/>
  <c r="J897" i="3"/>
  <c r="J896" i="3" s="1"/>
  <c r="J33" i="7" s="1"/>
  <c r="J899" i="3"/>
  <c r="G901" i="3"/>
  <c r="G37" i="7"/>
  <c r="G38" i="7" s="1"/>
  <c r="J27" i="7"/>
  <c r="J28" i="7"/>
  <c r="G927" i="3"/>
  <c r="G62" i="7"/>
  <c r="G64" i="7" s="1"/>
  <c r="I35" i="7"/>
  <c r="J21" i="7"/>
  <c r="J22" i="7"/>
  <c r="J891" i="3"/>
  <c r="J890" i="3"/>
  <c r="H7" i="1"/>
  <c r="E815" i="3"/>
  <c r="H511" i="3"/>
  <c r="H934" i="3"/>
  <c r="H71" i="7" s="1"/>
  <c r="H933" i="3"/>
  <c r="H70" i="7" s="1"/>
  <c r="H38" i="1"/>
  <c r="I523" i="3"/>
  <c r="L523" i="3"/>
  <c r="H523" i="3"/>
  <c r="J523" i="3"/>
  <c r="K523" i="3"/>
  <c r="N523" i="3"/>
  <c r="M523" i="3"/>
  <c r="P523" i="3"/>
  <c r="O523" i="3"/>
  <c r="R523" i="3"/>
  <c r="Q523" i="3"/>
  <c r="T523" i="3"/>
  <c r="U523" i="3"/>
  <c r="V523" i="3"/>
  <c r="S523" i="3"/>
  <c r="Y523" i="3"/>
  <c r="Z523" i="3"/>
  <c r="W523" i="3"/>
  <c r="X523" i="3"/>
  <c r="AC523" i="3"/>
  <c r="AB523" i="3"/>
  <c r="AA523" i="3"/>
  <c r="AD523" i="3"/>
  <c r="AE523" i="3"/>
  <c r="AW523" i="3" s="1"/>
  <c r="I257" i="3"/>
  <c r="J779" i="3"/>
  <c r="I250" i="3"/>
  <c r="I264" i="3"/>
  <c r="I251" i="3"/>
  <c r="H669" i="3"/>
  <c r="G685" i="3"/>
  <c r="H640" i="3"/>
  <c r="K782" i="3"/>
  <c r="J781" i="3"/>
  <c r="Q220" i="3"/>
  <c r="H797" i="3"/>
  <c r="H757" i="3" s="1"/>
  <c r="C692" i="3"/>
  <c r="D692" i="3"/>
  <c r="D723" i="3" s="1"/>
  <c r="F692" i="3"/>
  <c r="F723" i="3" s="1"/>
  <c r="K339" i="3"/>
  <c r="J223" i="3"/>
  <c r="AQ223" i="3" s="1"/>
  <c r="K423" i="3"/>
  <c r="N422" i="3"/>
  <c r="AR422" i="3" s="1"/>
  <c r="H801" i="3"/>
  <c r="H755" i="3"/>
  <c r="H308" i="3"/>
  <c r="H311" i="3" s="1"/>
  <c r="H374" i="3" s="1"/>
  <c r="H803" i="3"/>
  <c r="H26" i="12"/>
  <c r="H28" i="12" s="1"/>
  <c r="G669" i="3"/>
  <c r="G743" i="3"/>
  <c r="G16" i="12" s="1"/>
  <c r="H685" i="3"/>
  <c r="H11" i="13" s="1"/>
  <c r="K322" i="3"/>
  <c r="K461" i="3" s="1"/>
  <c r="K180" i="3"/>
  <c r="K813" i="3" s="1"/>
  <c r="AT523" i="3" l="1"/>
  <c r="G394" i="3"/>
  <c r="AT337" i="3"/>
  <c r="G379" i="3"/>
  <c r="G387" i="3" s="1"/>
  <c r="G876" i="3"/>
  <c r="G902" i="3" s="1"/>
  <c r="AV523" i="3"/>
  <c r="AU523" i="3"/>
  <c r="L423" i="3"/>
  <c r="G399" i="3"/>
  <c r="G11" i="13"/>
  <c r="H551" i="3"/>
  <c r="H463" i="3" s="1"/>
  <c r="AQ523" i="3"/>
  <c r="AS523" i="3"/>
  <c r="G382" i="3"/>
  <c r="C723" i="3"/>
  <c r="AP692" i="3"/>
  <c r="AR523" i="3"/>
  <c r="I267" i="3"/>
  <c r="I393" i="3" s="1"/>
  <c r="X337" i="3"/>
  <c r="Y337" i="3" s="1"/>
  <c r="Z337" i="3" s="1"/>
  <c r="AA337" i="3" s="1"/>
  <c r="L339" i="3"/>
  <c r="M339" i="3" s="1"/>
  <c r="N339" i="3" s="1"/>
  <c r="AR339" i="3" s="1"/>
  <c r="P338" i="3"/>
  <c r="Q338" i="3" s="1"/>
  <c r="R338" i="3" s="1"/>
  <c r="S338" i="3" s="1"/>
  <c r="Y221" i="3"/>
  <c r="J34" i="7"/>
  <c r="AR222" i="3"/>
  <c r="J15" i="7"/>
  <c r="J907" i="3"/>
  <c r="J44" i="7" s="1"/>
  <c r="G918" i="3"/>
  <c r="G16" i="7"/>
  <c r="H9" i="1"/>
  <c r="H10" i="1" s="1"/>
  <c r="J898" i="3"/>
  <c r="J36" i="7"/>
  <c r="C18" i="13"/>
  <c r="F18" i="13"/>
  <c r="D18" i="13"/>
  <c r="K182" i="3"/>
  <c r="K188" i="3"/>
  <c r="K190" i="3"/>
  <c r="K189" i="3"/>
  <c r="K187" i="3"/>
  <c r="K186" i="3"/>
  <c r="I275" i="3"/>
  <c r="I278" i="3" s="1"/>
  <c r="G932" i="3"/>
  <c r="G69" i="7" s="1"/>
  <c r="I403" i="3"/>
  <c r="I883" i="3"/>
  <c r="I23" i="7" s="1"/>
  <c r="I402" i="3"/>
  <c r="I752" i="3"/>
  <c r="I376" i="3"/>
  <c r="I701" i="3"/>
  <c r="I375" i="3"/>
  <c r="I406" i="3"/>
  <c r="I405" i="3"/>
  <c r="I739" i="3"/>
  <c r="I404" i="3"/>
  <c r="I377" i="3"/>
  <c r="G14" i="1"/>
  <c r="I252" i="3"/>
  <c r="I796" i="3" s="1"/>
  <c r="I753" i="3" s="1"/>
  <c r="H394" i="3"/>
  <c r="H399" i="3" s="1"/>
  <c r="AO523" i="3"/>
  <c r="H30" i="12"/>
  <c r="H694" i="3"/>
  <c r="H805" i="3"/>
  <c r="I801" i="3" s="1"/>
  <c r="J784" i="3"/>
  <c r="J737" i="3" s="1"/>
  <c r="AQ737" i="3" s="1"/>
  <c r="H641" i="3"/>
  <c r="O222" i="3"/>
  <c r="R220" i="3"/>
  <c r="K223" i="3"/>
  <c r="J249" i="3"/>
  <c r="H645" i="3"/>
  <c r="H382" i="3"/>
  <c r="O422" i="3"/>
  <c r="G650" i="3"/>
  <c r="M423" i="3"/>
  <c r="N423" i="3" s="1"/>
  <c r="K802" i="3"/>
  <c r="AJ340" i="3" a="1"/>
  <c r="AJ340" i="3" s="1"/>
  <c r="K340" i="3" s="1"/>
  <c r="G366" i="3"/>
  <c r="G806" i="3" s="1"/>
  <c r="H379" i="3"/>
  <c r="H387" i="3" s="1"/>
  <c r="K880" i="3"/>
  <c r="O197" i="3"/>
  <c r="O198" i="3"/>
  <c r="O908" i="3" s="1"/>
  <c r="O45" i="7" s="1"/>
  <c r="O199" i="3"/>
  <c r="O909" i="3" s="1"/>
  <c r="O46" i="7" s="1"/>
  <c r="H743" i="3"/>
  <c r="H16" i="12" s="1"/>
  <c r="I635" i="3"/>
  <c r="I793" i="3"/>
  <c r="I628" i="3"/>
  <c r="K181" i="3"/>
  <c r="L175" i="3"/>
  <c r="I408" i="3" l="1"/>
  <c r="G914" i="3"/>
  <c r="G51" i="7" s="1"/>
  <c r="G53" i="7" s="1"/>
  <c r="G65" i="7" s="1"/>
  <c r="G903" i="3"/>
  <c r="G904" i="3" s="1"/>
  <c r="G39" i="7"/>
  <c r="G40" i="7" s="1"/>
  <c r="G41" i="7" s="1"/>
  <c r="H20" i="13"/>
  <c r="P422" i="3"/>
  <c r="Q422" i="3" s="1"/>
  <c r="R422" i="3" s="1"/>
  <c r="S422" i="3" s="1"/>
  <c r="AU337" i="3"/>
  <c r="AR423" i="3"/>
  <c r="AS338" i="3"/>
  <c r="O339" i="3"/>
  <c r="P339" i="3" s="1"/>
  <c r="Q339" i="3" s="1"/>
  <c r="R339" i="3" s="1"/>
  <c r="AB337" i="3"/>
  <c r="AC337" i="3" s="1"/>
  <c r="AD337" i="3" s="1"/>
  <c r="AE337" i="3" s="1"/>
  <c r="T338" i="3"/>
  <c r="U338" i="3" s="1"/>
  <c r="V338" i="3" s="1"/>
  <c r="W338" i="3" s="1"/>
  <c r="P222" i="3"/>
  <c r="Q222" i="3" s="1"/>
  <c r="L223" i="3"/>
  <c r="M223" i="3" s="1"/>
  <c r="Z221" i="3"/>
  <c r="AU221" i="3" s="1"/>
  <c r="K203" i="3"/>
  <c r="K875" i="3"/>
  <c r="H876" i="3"/>
  <c r="I25" i="7"/>
  <c r="I24" i="7"/>
  <c r="G921" i="3"/>
  <c r="G922" i="3" s="1"/>
  <c r="G55" i="7"/>
  <c r="K882" i="3"/>
  <c r="K20" i="7"/>
  <c r="J35" i="7"/>
  <c r="I885" i="3"/>
  <c r="I884" i="3"/>
  <c r="K204" i="3"/>
  <c r="K889" i="3"/>
  <c r="K26" i="7" s="1"/>
  <c r="K881" i="3"/>
  <c r="H925" i="3"/>
  <c r="H900" i="3"/>
  <c r="K115" i="3"/>
  <c r="K874" i="3" s="1"/>
  <c r="K14" i="7" s="1"/>
  <c r="I458" i="3"/>
  <c r="M498" i="3" s="1"/>
  <c r="I828" i="3"/>
  <c r="I638" i="3"/>
  <c r="X18" i="13"/>
  <c r="K194" i="3"/>
  <c r="L208" i="3"/>
  <c r="L207" i="3"/>
  <c r="L209" i="3"/>
  <c r="L206" i="3"/>
  <c r="L210" i="3"/>
  <c r="K121" i="3"/>
  <c r="K122" i="3"/>
  <c r="K120" i="3"/>
  <c r="K119" i="3"/>
  <c r="K118" i="3"/>
  <c r="K193" i="3"/>
  <c r="H932" i="3"/>
  <c r="H69" i="7" s="1"/>
  <c r="G652" i="3"/>
  <c r="H931" i="3"/>
  <c r="H68" i="7" s="1"/>
  <c r="H920" i="3"/>
  <c r="H57" i="7" s="1"/>
  <c r="H14" i="1"/>
  <c r="G19" i="1"/>
  <c r="G21" i="1" s="1"/>
  <c r="K779" i="3"/>
  <c r="I395" i="3"/>
  <c r="I397" i="3"/>
  <c r="I396" i="3"/>
  <c r="J257" i="3"/>
  <c r="K780" i="3"/>
  <c r="K792" i="3"/>
  <c r="I795" i="3"/>
  <c r="I797" i="3" s="1"/>
  <c r="I757" i="3" s="1"/>
  <c r="I785" i="3"/>
  <c r="I631" i="3"/>
  <c r="F813" i="3" s="1"/>
  <c r="S220" i="3"/>
  <c r="L340" i="3"/>
  <c r="M340" i="3" s="1"/>
  <c r="G807" i="3"/>
  <c r="G744" i="3" s="1"/>
  <c r="G17" i="12" s="1"/>
  <c r="G738" i="3"/>
  <c r="G12" i="12" s="1"/>
  <c r="J250" i="3"/>
  <c r="J251" i="3"/>
  <c r="J264" i="3"/>
  <c r="O423" i="3"/>
  <c r="H650" i="3"/>
  <c r="I751" i="3"/>
  <c r="AJ424" i="3" a="1"/>
  <c r="AJ424" i="3" s="1"/>
  <c r="I424" i="3" s="1"/>
  <c r="H366" i="3"/>
  <c r="H806" i="3" s="1"/>
  <c r="AJ224" i="3" a="1"/>
  <c r="AJ224" i="3" s="1"/>
  <c r="J690" i="3"/>
  <c r="J16" i="13" s="1"/>
  <c r="J793" i="3"/>
  <c r="I665" i="3"/>
  <c r="I690" i="3"/>
  <c r="I10" i="12"/>
  <c r="I648" i="3"/>
  <c r="I647" i="3"/>
  <c r="I886" i="3"/>
  <c r="I646" i="3"/>
  <c r="I25" i="12"/>
  <c r="I695" i="3"/>
  <c r="I718" i="3"/>
  <c r="I43" i="13" s="1"/>
  <c r="I703" i="3"/>
  <c r="I27" i="13"/>
  <c r="J628" i="3"/>
  <c r="I691" i="3"/>
  <c r="I11" i="12"/>
  <c r="L322" i="3"/>
  <c r="L461" i="3" s="1"/>
  <c r="L180" i="3"/>
  <c r="L813" i="3" s="1"/>
  <c r="AS422" i="3" l="1"/>
  <c r="G916" i="3"/>
  <c r="G928" i="3" s="1"/>
  <c r="N223" i="3"/>
  <c r="AR223" i="3" s="1"/>
  <c r="AT338" i="3"/>
  <c r="I17" i="13"/>
  <c r="I16" i="13"/>
  <c r="AQ690" i="3"/>
  <c r="I34" i="1"/>
  <c r="T422" i="3"/>
  <c r="U422" i="3" s="1"/>
  <c r="V422" i="3" s="1"/>
  <c r="W422" i="3" s="1"/>
  <c r="I21" i="13"/>
  <c r="AV337" i="3"/>
  <c r="P423" i="3"/>
  <c r="Q423" i="3" s="1"/>
  <c r="R423" i="3" s="1"/>
  <c r="X338" i="3"/>
  <c r="Y338" i="3" s="1"/>
  <c r="Z338" i="3" s="1"/>
  <c r="AA338" i="3" s="1"/>
  <c r="AF337" i="3"/>
  <c r="AG337" i="3" s="1"/>
  <c r="AH337" i="3" s="1"/>
  <c r="AQ337" i="3" s="1"/>
  <c r="AS339" i="3"/>
  <c r="J267" i="3"/>
  <c r="J393" i="3" s="1"/>
  <c r="AQ264" i="3"/>
  <c r="AA221" i="3"/>
  <c r="K907" i="3"/>
  <c r="K44" i="7" s="1"/>
  <c r="K15" i="7"/>
  <c r="H918" i="3"/>
  <c r="H55" i="7" s="1"/>
  <c r="H58" i="7" s="1"/>
  <c r="H59" i="7" s="1"/>
  <c r="H16" i="7"/>
  <c r="I15" i="1"/>
  <c r="I877" i="3"/>
  <c r="I17" i="7" s="1"/>
  <c r="K899" i="3"/>
  <c r="K897" i="3"/>
  <c r="K896" i="3" s="1"/>
  <c r="K33" i="7" s="1"/>
  <c r="H902" i="3"/>
  <c r="H39" i="7" s="1"/>
  <c r="H914" i="3"/>
  <c r="H916" i="3" s="1"/>
  <c r="H927" i="3"/>
  <c r="H62" i="7"/>
  <c r="H64" i="7" s="1"/>
  <c r="H19" i="1"/>
  <c r="H21" i="1" s="1"/>
  <c r="H22" i="1" s="1"/>
  <c r="K28" i="7"/>
  <c r="K27" i="7"/>
  <c r="K22" i="7"/>
  <c r="K21" i="7"/>
  <c r="H901" i="3"/>
  <c r="H37" i="7"/>
  <c r="H38" i="7" s="1"/>
  <c r="G58" i="7"/>
  <c r="G59" i="7" s="1"/>
  <c r="K891" i="3"/>
  <c r="K890" i="3"/>
  <c r="I887" i="3"/>
  <c r="I888" i="3"/>
  <c r="I8" i="1"/>
  <c r="I7" i="1"/>
  <c r="F815" i="3"/>
  <c r="G653" i="3"/>
  <c r="G935" i="3" s="1"/>
  <c r="G72" i="7" s="1"/>
  <c r="L182" i="3"/>
  <c r="L190" i="3"/>
  <c r="L188" i="3"/>
  <c r="L187" i="3"/>
  <c r="L189" i="3"/>
  <c r="L186" i="3"/>
  <c r="J275" i="3"/>
  <c r="J278" i="3" s="1"/>
  <c r="H652" i="3"/>
  <c r="J752" i="3"/>
  <c r="J739" i="3"/>
  <c r="J377" i="3"/>
  <c r="J648" i="3" s="1"/>
  <c r="J883" i="3"/>
  <c r="J23" i="7" s="1"/>
  <c r="J402" i="3"/>
  <c r="J701" i="3"/>
  <c r="AJ425" i="3" s="1" a="1"/>
  <c r="AJ425" i="3" s="1"/>
  <c r="J425" i="3" s="1"/>
  <c r="AQ425" i="3" s="1"/>
  <c r="J375" i="3"/>
  <c r="J646" i="3" s="1"/>
  <c r="J406" i="3"/>
  <c r="J376" i="3"/>
  <c r="J647" i="3" s="1"/>
  <c r="J405" i="3"/>
  <c r="J404" i="3"/>
  <c r="J403" i="3"/>
  <c r="I16" i="1"/>
  <c r="I933" i="3"/>
  <c r="I70" i="7" s="1"/>
  <c r="I17" i="1"/>
  <c r="I934" i="3"/>
  <c r="I71" i="7" s="1"/>
  <c r="G22" i="1"/>
  <c r="AJ560" i="3" a="1"/>
  <c r="AJ560" i="3" s="1"/>
  <c r="I462" i="3"/>
  <c r="J791" i="3"/>
  <c r="J795" i="3" s="1"/>
  <c r="AJ524" i="3" a="1"/>
  <c r="AJ524" i="3" s="1"/>
  <c r="I640" i="3"/>
  <c r="I641" i="3" s="1"/>
  <c r="I30" i="12"/>
  <c r="I694" i="3"/>
  <c r="J785" i="3"/>
  <c r="J631" i="3"/>
  <c r="L782" i="3"/>
  <c r="K781" i="3"/>
  <c r="K784" i="3" s="1"/>
  <c r="N340" i="3"/>
  <c r="O340" i="3" s="1"/>
  <c r="R222" i="3"/>
  <c r="AS222" i="3" s="1"/>
  <c r="T220" i="3"/>
  <c r="G692" i="3"/>
  <c r="J635" i="3"/>
  <c r="K224" i="3"/>
  <c r="O223" i="3"/>
  <c r="S339" i="3"/>
  <c r="H807" i="3"/>
  <c r="H744" i="3" s="1"/>
  <c r="H17" i="12" s="1"/>
  <c r="H738" i="3"/>
  <c r="H12" i="12" s="1"/>
  <c r="J424" i="3"/>
  <c r="K424" i="3" s="1"/>
  <c r="L802" i="3"/>
  <c r="AJ341" i="3" a="1"/>
  <c r="AJ341" i="3" s="1"/>
  <c r="L341" i="3" s="1"/>
  <c r="I24" i="12"/>
  <c r="I755" i="3"/>
  <c r="I693" i="3"/>
  <c r="I365" i="3"/>
  <c r="I460" i="3" s="1"/>
  <c r="P199" i="3"/>
  <c r="P909" i="3" s="1"/>
  <c r="P46" i="7" s="1"/>
  <c r="P197" i="3"/>
  <c r="P198" i="3"/>
  <c r="P908" i="3" s="1"/>
  <c r="P45" i="7" s="1"/>
  <c r="J10" i="12"/>
  <c r="Y10" i="12" s="1"/>
  <c r="I451" i="3"/>
  <c r="I686" i="3"/>
  <c r="I26" i="12"/>
  <c r="M175" i="3"/>
  <c r="L181" i="3"/>
  <c r="L880" i="3"/>
  <c r="H921" i="3" l="1"/>
  <c r="H922" i="3" s="1"/>
  <c r="J408" i="3"/>
  <c r="AT422" i="3"/>
  <c r="AO337" i="3"/>
  <c r="AU338" i="3"/>
  <c r="AW337" i="3"/>
  <c r="AS423" i="3"/>
  <c r="H928" i="3"/>
  <c r="I20" i="13"/>
  <c r="G18" i="13"/>
  <c r="I19" i="13"/>
  <c r="L424" i="3"/>
  <c r="M424" i="3" s="1"/>
  <c r="N424" i="3" s="1"/>
  <c r="X422" i="3"/>
  <c r="Y422" i="3" s="1"/>
  <c r="Z422" i="3" s="1"/>
  <c r="AA422" i="3" s="1"/>
  <c r="J691" i="3"/>
  <c r="AQ739" i="3"/>
  <c r="J25" i="12"/>
  <c r="Y25" i="12" s="1"/>
  <c r="AQ752" i="3"/>
  <c r="AR340" i="3"/>
  <c r="AQ267" i="3"/>
  <c r="T339" i="3"/>
  <c r="U339" i="3" s="1"/>
  <c r="V339" i="3" s="1"/>
  <c r="W339" i="3" s="1"/>
  <c r="H51" i="7"/>
  <c r="H53" i="7" s="1"/>
  <c r="H65" i="7" s="1"/>
  <c r="P340" i="3"/>
  <c r="Q340" i="3" s="1"/>
  <c r="R340" i="3" s="1"/>
  <c r="H903" i="3"/>
  <c r="H904" i="3" s="1"/>
  <c r="AB338" i="3"/>
  <c r="AC338" i="3" s="1"/>
  <c r="AD338" i="3" s="1"/>
  <c r="AE338" i="3" s="1"/>
  <c r="J252" i="3"/>
  <c r="AB221" i="3"/>
  <c r="K34" i="7"/>
  <c r="L203" i="3"/>
  <c r="L875" i="3"/>
  <c r="H40" i="7"/>
  <c r="H41" i="7" s="1"/>
  <c r="J15" i="1"/>
  <c r="Y15" i="1" s="1"/>
  <c r="J877" i="3"/>
  <c r="J17" i="7" s="1"/>
  <c r="K898" i="3"/>
  <c r="K36" i="7"/>
  <c r="J25" i="7"/>
  <c r="J24" i="7"/>
  <c r="L882" i="3"/>
  <c r="L20" i="7"/>
  <c r="J884" i="3"/>
  <c r="J885" i="3"/>
  <c r="L204" i="3"/>
  <c r="L889" i="3"/>
  <c r="L26" i="7" s="1"/>
  <c r="L881" i="3"/>
  <c r="I925" i="3"/>
  <c r="I900" i="3"/>
  <c r="I9" i="1"/>
  <c r="I10" i="1" s="1"/>
  <c r="L115" i="3"/>
  <c r="L874" i="3" s="1"/>
  <c r="L14" i="7" s="1"/>
  <c r="G815" i="3"/>
  <c r="J638" i="3"/>
  <c r="J640" i="3" s="1"/>
  <c r="J641" i="3" s="1"/>
  <c r="J7" i="1"/>
  <c r="Y7" i="1" s="1"/>
  <c r="I511" i="3"/>
  <c r="I504" i="3"/>
  <c r="L194" i="3"/>
  <c r="G723" i="3"/>
  <c r="C724" i="3" s="1"/>
  <c r="C727" i="3" s="1"/>
  <c r="H653" i="3"/>
  <c r="H935" i="3" s="1"/>
  <c r="H72" i="7" s="1"/>
  <c r="M206" i="3"/>
  <c r="M210" i="3"/>
  <c r="M208" i="3"/>
  <c r="M207" i="3"/>
  <c r="M209" i="3"/>
  <c r="L122" i="3"/>
  <c r="L121" i="3"/>
  <c r="L120" i="3"/>
  <c r="L119" i="3"/>
  <c r="L118" i="3"/>
  <c r="J11" i="12"/>
  <c r="Y11" i="12" s="1"/>
  <c r="J695" i="3"/>
  <c r="L193" i="3"/>
  <c r="J397" i="3"/>
  <c r="J703" i="3"/>
  <c r="I931" i="3"/>
  <c r="I68" i="7" s="1"/>
  <c r="I920" i="3"/>
  <c r="I57" i="7" s="1"/>
  <c r="J27" i="13"/>
  <c r="J718" i="3"/>
  <c r="J43" i="13" s="1"/>
  <c r="J886" i="3"/>
  <c r="J395" i="3"/>
  <c r="J396" i="3"/>
  <c r="J16" i="1"/>
  <c r="J933" i="3"/>
  <c r="J70" i="7" s="1"/>
  <c r="J17" i="1"/>
  <c r="J934" i="3"/>
  <c r="J71" i="7" s="1"/>
  <c r="K524" i="3"/>
  <c r="M524" i="3"/>
  <c r="L524" i="3"/>
  <c r="J524" i="3"/>
  <c r="I524" i="3"/>
  <c r="N524" i="3"/>
  <c r="O524" i="3"/>
  <c r="P524" i="3"/>
  <c r="Q524" i="3"/>
  <c r="R524" i="3"/>
  <c r="T524" i="3"/>
  <c r="S524" i="3"/>
  <c r="V524" i="3"/>
  <c r="U524" i="3"/>
  <c r="W524" i="3"/>
  <c r="X524" i="3"/>
  <c r="Y524" i="3"/>
  <c r="Z524" i="3"/>
  <c r="AC524" i="3"/>
  <c r="AA524" i="3"/>
  <c r="AD524" i="3"/>
  <c r="AB524" i="3"/>
  <c r="AF524" i="3"/>
  <c r="AE524" i="3"/>
  <c r="L780" i="3"/>
  <c r="L792" i="3"/>
  <c r="J751" i="3"/>
  <c r="K737" i="3"/>
  <c r="L779" i="3"/>
  <c r="I28" i="12"/>
  <c r="H692" i="3"/>
  <c r="H18" i="13" s="1"/>
  <c r="U220" i="3"/>
  <c r="P223" i="3"/>
  <c r="Q223" i="3" s="1"/>
  <c r="S222" i="3"/>
  <c r="M341" i="3"/>
  <c r="L224" i="3"/>
  <c r="M224" i="3" s="1"/>
  <c r="K249" i="3"/>
  <c r="S423" i="3"/>
  <c r="K425" i="3"/>
  <c r="I308" i="3"/>
  <c r="I803" i="3"/>
  <c r="I805" i="3" s="1"/>
  <c r="J365" i="3"/>
  <c r="J460" i="3" s="1"/>
  <c r="K791" i="3"/>
  <c r="I666" i="3"/>
  <c r="J451" i="3"/>
  <c r="AJ225" i="3" a="1"/>
  <c r="AJ225" i="3" s="1"/>
  <c r="I12" i="13"/>
  <c r="J828" i="3" l="1"/>
  <c r="J665" i="3"/>
  <c r="J458" i="3"/>
  <c r="AU422" i="3"/>
  <c r="AS340" i="3"/>
  <c r="AT339" i="3"/>
  <c r="AS524" i="3"/>
  <c r="AB422" i="3"/>
  <c r="AC422" i="3" s="1"/>
  <c r="AD422" i="3" s="1"/>
  <c r="AE422" i="3" s="1"/>
  <c r="AV524" i="3"/>
  <c r="AT524" i="3"/>
  <c r="AR424" i="3"/>
  <c r="I551" i="3"/>
  <c r="I463" i="3" s="1"/>
  <c r="AQ524" i="3"/>
  <c r="AR524" i="3"/>
  <c r="J24" i="12"/>
  <c r="Y24" i="12" s="1"/>
  <c r="AQ751" i="3"/>
  <c r="I35" i="1"/>
  <c r="I38" i="1" s="1"/>
  <c r="AU524" i="3"/>
  <c r="J21" i="13"/>
  <c r="Y21" i="13" s="1"/>
  <c r="AQ695" i="3"/>
  <c r="J17" i="13"/>
  <c r="AQ691" i="3"/>
  <c r="AW524" i="3"/>
  <c r="AV338" i="3"/>
  <c r="L425" i="3"/>
  <c r="M425" i="3" s="1"/>
  <c r="T423" i="3"/>
  <c r="U423" i="3" s="1"/>
  <c r="V423" i="3" s="1"/>
  <c r="W423" i="3" s="1"/>
  <c r="S340" i="3"/>
  <c r="AF338" i="3"/>
  <c r="AG338" i="3" s="1"/>
  <c r="AH338" i="3" s="1"/>
  <c r="AQ338" i="3" s="1"/>
  <c r="AQ365" i="3" s="1"/>
  <c r="I311" i="3"/>
  <c r="I374" i="3" s="1"/>
  <c r="I645" i="3" s="1"/>
  <c r="X339" i="3"/>
  <c r="Y339" i="3" s="1"/>
  <c r="Z339" i="3" s="1"/>
  <c r="AA339" i="3" s="1"/>
  <c r="J796" i="3"/>
  <c r="AQ252" i="3"/>
  <c r="AC221" i="3"/>
  <c r="L15" i="7"/>
  <c r="L907" i="3"/>
  <c r="L44" i="7" s="1"/>
  <c r="L899" i="3"/>
  <c r="L897" i="3"/>
  <c r="L896" i="3" s="1"/>
  <c r="L33" i="7" s="1"/>
  <c r="I901" i="3"/>
  <c r="I37" i="7"/>
  <c r="I38" i="7" s="1"/>
  <c r="I927" i="3"/>
  <c r="I62" i="7"/>
  <c r="I64" i="7" s="1"/>
  <c r="K35" i="7"/>
  <c r="L28" i="7"/>
  <c r="L27" i="7"/>
  <c r="L22" i="7"/>
  <c r="L21" i="7"/>
  <c r="L890" i="3"/>
  <c r="L891" i="3"/>
  <c r="J888" i="3"/>
  <c r="J887" i="3"/>
  <c r="J925" i="3"/>
  <c r="J900" i="3"/>
  <c r="J8" i="1"/>
  <c r="J9" i="1" s="1"/>
  <c r="J10" i="1" s="1"/>
  <c r="AJ561" i="3" a="1"/>
  <c r="AJ561" i="3" s="1"/>
  <c r="J504" i="3"/>
  <c r="J511" i="3"/>
  <c r="H723" i="3"/>
  <c r="AJ525" i="3" a="1"/>
  <c r="AJ525" i="3" s="1"/>
  <c r="AD525" i="3" s="1"/>
  <c r="J462" i="3"/>
  <c r="J931" i="3"/>
  <c r="J68" i="7" s="1"/>
  <c r="J920" i="3"/>
  <c r="J57" i="7" s="1"/>
  <c r="K257" i="3"/>
  <c r="J693" i="3"/>
  <c r="I685" i="3"/>
  <c r="M782" i="3"/>
  <c r="L781" i="3"/>
  <c r="R223" i="3"/>
  <c r="S223" i="3" s="1"/>
  <c r="T222" i="3"/>
  <c r="V220" i="3"/>
  <c r="N341" i="3"/>
  <c r="O341" i="3" s="1"/>
  <c r="N224" i="3"/>
  <c r="O224" i="3" s="1"/>
  <c r="O424" i="3"/>
  <c r="L225" i="3"/>
  <c r="K264" i="3"/>
  <c r="K250" i="3"/>
  <c r="K251" i="3"/>
  <c r="J801" i="3"/>
  <c r="I366" i="3"/>
  <c r="I806" i="3" s="1"/>
  <c r="J308" i="3"/>
  <c r="J311" i="3" s="1"/>
  <c r="J374" i="3" s="1"/>
  <c r="J803" i="3"/>
  <c r="I743" i="3"/>
  <c r="I16" i="12" s="1"/>
  <c r="I669" i="3"/>
  <c r="J666" i="3"/>
  <c r="J35" i="1" s="1"/>
  <c r="K793" i="3"/>
  <c r="K795" i="3" s="1"/>
  <c r="K628" i="3"/>
  <c r="K690" i="3"/>
  <c r="M180" i="3"/>
  <c r="M813" i="3" s="1"/>
  <c r="AV422" i="3" l="1"/>
  <c r="AQ458" i="3"/>
  <c r="N498" i="3"/>
  <c r="AQ665" i="3"/>
  <c r="J34" i="1"/>
  <c r="Y34" i="1" s="1"/>
  <c r="J686" i="3"/>
  <c r="J12" i="13" s="1"/>
  <c r="Y12" i="13" s="1"/>
  <c r="AU339" i="3"/>
  <c r="AT423" i="3"/>
  <c r="I379" i="3"/>
  <c r="I387" i="3" s="1"/>
  <c r="AW338" i="3"/>
  <c r="AQ666" i="3"/>
  <c r="AQ669" i="3" s="1"/>
  <c r="I11" i="13"/>
  <c r="I876" i="3"/>
  <c r="I918" i="3" s="1"/>
  <c r="X423" i="3"/>
  <c r="Y423" i="3" s="1"/>
  <c r="Z423" i="3" s="1"/>
  <c r="AA423" i="3" s="1"/>
  <c r="K16" i="13"/>
  <c r="T340" i="3"/>
  <c r="U340" i="3" s="1"/>
  <c r="V340" i="3" s="1"/>
  <c r="W340" i="3" s="1"/>
  <c r="AQ308" i="3"/>
  <c r="AQ311" i="3" s="1"/>
  <c r="AF422" i="3"/>
  <c r="AG422" i="3" s="1"/>
  <c r="AH422" i="3" s="1"/>
  <c r="P424" i="3"/>
  <c r="Q424" i="3" s="1"/>
  <c r="R424" i="3" s="1"/>
  <c r="J19" i="13"/>
  <c r="Y19" i="13" s="1"/>
  <c r="AQ693" i="3"/>
  <c r="AB339" i="3"/>
  <c r="AC339" i="3" s="1"/>
  <c r="AD339" i="3" s="1"/>
  <c r="AE339" i="3" s="1"/>
  <c r="K267" i="3"/>
  <c r="K393" i="3" s="1"/>
  <c r="I394" i="3"/>
  <c r="AQ374" i="3"/>
  <c r="I382" i="3"/>
  <c r="AR224" i="3"/>
  <c r="AD221" i="3"/>
  <c r="AV221" i="3" s="1"/>
  <c r="T223" i="3"/>
  <c r="U223" i="3" s="1"/>
  <c r="V223" i="3" s="1"/>
  <c r="W223" i="3" s="1"/>
  <c r="AS223" i="3"/>
  <c r="L34" i="7"/>
  <c r="J753" i="3"/>
  <c r="AQ753" i="3" s="1"/>
  <c r="AQ755" i="3" s="1"/>
  <c r="J797" i="3"/>
  <c r="J757" i="3" s="1"/>
  <c r="J927" i="3"/>
  <c r="J62" i="7"/>
  <c r="J64" i="7" s="1"/>
  <c r="L898" i="3"/>
  <c r="L36" i="7"/>
  <c r="J901" i="3"/>
  <c r="J37" i="7"/>
  <c r="J38" i="7" s="1"/>
  <c r="D724" i="3"/>
  <c r="D727" i="3" s="1"/>
  <c r="M182" i="3"/>
  <c r="M188" i="3"/>
  <c r="M187" i="3"/>
  <c r="M190" i="3"/>
  <c r="M189" i="3"/>
  <c r="M186" i="3"/>
  <c r="AA525" i="3"/>
  <c r="W525" i="3"/>
  <c r="X525" i="3"/>
  <c r="Z525" i="3"/>
  <c r="Y525" i="3"/>
  <c r="T525" i="3"/>
  <c r="U525" i="3"/>
  <c r="S525" i="3"/>
  <c r="O525" i="3"/>
  <c r="R525" i="3"/>
  <c r="V525" i="3"/>
  <c r="P525" i="3"/>
  <c r="Q525" i="3"/>
  <c r="N525" i="3"/>
  <c r="M525" i="3"/>
  <c r="AB525" i="3"/>
  <c r="AC525" i="3"/>
  <c r="K525" i="3"/>
  <c r="J525" i="3"/>
  <c r="L525" i="3"/>
  <c r="AE525" i="3"/>
  <c r="AG525" i="3"/>
  <c r="AF525" i="3"/>
  <c r="K275" i="3"/>
  <c r="K278" i="3" s="1"/>
  <c r="I932" i="3"/>
  <c r="I69" i="7" s="1"/>
  <c r="K739" i="3"/>
  <c r="K691" i="3" s="1"/>
  <c r="K883" i="3"/>
  <c r="K23" i="7" s="1"/>
  <c r="K402" i="3"/>
  <c r="K377" i="3"/>
  <c r="K752" i="3"/>
  <c r="K25" i="12" s="1"/>
  <c r="K375" i="3"/>
  <c r="K406" i="3"/>
  <c r="K405" i="3"/>
  <c r="K403" i="3"/>
  <c r="K701" i="3"/>
  <c r="K376" i="3"/>
  <c r="K404" i="3"/>
  <c r="Y35" i="1"/>
  <c r="I650" i="3"/>
  <c r="I14" i="1"/>
  <c r="J394" i="3"/>
  <c r="J399" i="3" s="1"/>
  <c r="J685" i="3"/>
  <c r="J11" i="13" s="1"/>
  <c r="J805" i="3"/>
  <c r="K801" i="3" s="1"/>
  <c r="L784" i="3"/>
  <c r="L737" i="3" s="1"/>
  <c r="K785" i="3"/>
  <c r="K631" i="3"/>
  <c r="K252" i="3"/>
  <c r="K796" i="3" s="1"/>
  <c r="K753" i="3" s="1"/>
  <c r="K26" i="12" s="1"/>
  <c r="W220" i="3"/>
  <c r="U222" i="3"/>
  <c r="L791" i="3"/>
  <c r="P341" i="3"/>
  <c r="P224" i="3"/>
  <c r="Q224" i="3" s="1"/>
  <c r="R224" i="3" s="1"/>
  <c r="S224" i="3" s="1"/>
  <c r="I807" i="3"/>
  <c r="I744" i="3" s="1"/>
  <c r="I17" i="12" s="1"/>
  <c r="I738" i="3"/>
  <c r="I12" i="12" s="1"/>
  <c r="K635" i="3"/>
  <c r="M225" i="3"/>
  <c r="N225" i="3" s="1"/>
  <c r="O225" i="3" s="1"/>
  <c r="L249" i="3"/>
  <c r="J382" i="3"/>
  <c r="N425" i="3"/>
  <c r="O425" i="3" s="1"/>
  <c r="J645" i="3"/>
  <c r="J876" i="3" s="1"/>
  <c r="J379" i="3"/>
  <c r="J387" i="3" s="1"/>
  <c r="K365" i="3"/>
  <c r="K460" i="3" s="1"/>
  <c r="AO338" i="3"/>
  <c r="N175" i="3"/>
  <c r="Q198" i="3"/>
  <c r="Q908" i="3" s="1"/>
  <c r="Q45" i="7" s="1"/>
  <c r="Q199" i="3"/>
  <c r="Q909" i="3" s="1"/>
  <c r="Q46" i="7" s="1"/>
  <c r="Q197" i="3"/>
  <c r="J743" i="3"/>
  <c r="J669" i="3"/>
  <c r="K10" i="12"/>
  <c r="M880" i="3"/>
  <c r="M181" i="3"/>
  <c r="M322" i="3"/>
  <c r="M461" i="3" s="1"/>
  <c r="Y38" i="1" l="1"/>
  <c r="J38" i="1"/>
  <c r="K408" i="3"/>
  <c r="X340" i="3"/>
  <c r="Y340" i="3" s="1"/>
  <c r="Z340" i="3" s="1"/>
  <c r="AA340" i="3" s="1"/>
  <c r="AV339" i="3"/>
  <c r="AU423" i="3"/>
  <c r="I902" i="3"/>
  <c r="I903" i="3" s="1"/>
  <c r="I904" i="3" s="1"/>
  <c r="I914" i="3"/>
  <c r="AW422" i="3"/>
  <c r="AQ645" i="3"/>
  <c r="AQ876" i="3" s="1"/>
  <c r="I16" i="7"/>
  <c r="AR425" i="3"/>
  <c r="AU340" i="3"/>
  <c r="AW525" i="3"/>
  <c r="AR525" i="3"/>
  <c r="J551" i="3"/>
  <c r="J463" i="3" s="1"/>
  <c r="AQ525" i="3"/>
  <c r="AQ551" i="3" s="1"/>
  <c r="J16" i="12"/>
  <c r="Y16" i="12" s="1"/>
  <c r="AQ743" i="3"/>
  <c r="K511" i="3"/>
  <c r="AT525" i="3"/>
  <c r="AJ426" i="3" a="1"/>
  <c r="AJ426" i="3" s="1"/>
  <c r="K426" i="3" s="1"/>
  <c r="L426" i="3" s="1"/>
  <c r="M426" i="3" s="1"/>
  <c r="AU525" i="3"/>
  <c r="K17" i="13"/>
  <c r="AS424" i="3"/>
  <c r="J30" i="12"/>
  <c r="Y30" i="12" s="1"/>
  <c r="AQ757" i="3"/>
  <c r="AB423" i="3"/>
  <c r="AV525" i="3"/>
  <c r="I399" i="3"/>
  <c r="AQ394" i="3"/>
  <c r="AS525" i="3"/>
  <c r="AQ685" i="3"/>
  <c r="AT340" i="3"/>
  <c r="K647" i="3"/>
  <c r="K16" i="1" s="1"/>
  <c r="AR225" i="3"/>
  <c r="K646" i="3"/>
  <c r="K877" i="3" s="1"/>
  <c r="K17" i="7" s="1"/>
  <c r="K648" i="3"/>
  <c r="K17" i="1" s="1"/>
  <c r="AF339" i="3"/>
  <c r="AG339" i="3" s="1"/>
  <c r="AH339" i="3" s="1"/>
  <c r="AB340" i="3"/>
  <c r="AC340" i="3" s="1"/>
  <c r="AD340" i="3" s="1"/>
  <c r="AE340" i="3" s="1"/>
  <c r="J26" i="12"/>
  <c r="J755" i="3"/>
  <c r="J694" i="3"/>
  <c r="X223" i="3"/>
  <c r="Y223" i="3" s="1"/>
  <c r="Z223" i="3" s="1"/>
  <c r="AA223" i="3" s="1"/>
  <c r="AE221" i="3"/>
  <c r="AT223" i="3"/>
  <c r="AS224" i="3"/>
  <c r="M203" i="3"/>
  <c r="M875" i="3"/>
  <c r="J918" i="3"/>
  <c r="J16" i="7"/>
  <c r="J902" i="3"/>
  <c r="J39" i="7" s="1"/>
  <c r="J40" i="7" s="1"/>
  <c r="J41" i="7" s="1"/>
  <c r="J914" i="3"/>
  <c r="J51" i="7" s="1"/>
  <c r="J53" i="7" s="1"/>
  <c r="J65" i="7" s="1"/>
  <c r="I916" i="3"/>
  <c r="I928" i="3" s="1"/>
  <c r="I51" i="7"/>
  <c r="K24" i="7"/>
  <c r="K25" i="7"/>
  <c r="L35" i="7"/>
  <c r="M882" i="3"/>
  <c r="M20" i="7"/>
  <c r="I921" i="3"/>
  <c r="I922" i="3" s="1"/>
  <c r="I55" i="7"/>
  <c r="K884" i="3"/>
  <c r="K885" i="3"/>
  <c r="M204" i="3"/>
  <c r="M889" i="3"/>
  <c r="M26" i="7" s="1"/>
  <c r="M881" i="3"/>
  <c r="M115" i="3"/>
  <c r="M874" i="3" s="1"/>
  <c r="M14" i="7" s="1"/>
  <c r="K638" i="3"/>
  <c r="K640" i="3" s="1"/>
  <c r="K7" i="1"/>
  <c r="H815" i="3"/>
  <c r="K504" i="3"/>
  <c r="M194" i="3"/>
  <c r="N180" i="3"/>
  <c r="N207" i="3"/>
  <c r="N206" i="3"/>
  <c r="N210" i="3"/>
  <c r="N208" i="3"/>
  <c r="N209" i="3"/>
  <c r="M122" i="3"/>
  <c r="M121" i="3"/>
  <c r="M119" i="3"/>
  <c r="M120" i="3"/>
  <c r="M118" i="3"/>
  <c r="M193" i="3"/>
  <c r="J932" i="3"/>
  <c r="J69" i="7" s="1"/>
  <c r="I652" i="3"/>
  <c r="K886" i="3"/>
  <c r="K11" i="12"/>
  <c r="K395" i="3"/>
  <c r="K718" i="3"/>
  <c r="K43" i="13" s="1"/>
  <c r="K27" i="13"/>
  <c r="K695" i="3"/>
  <c r="K397" i="3"/>
  <c r="K396" i="3"/>
  <c r="K703" i="3"/>
  <c r="J650" i="3"/>
  <c r="J14" i="1"/>
  <c r="I19" i="1"/>
  <c r="I21" i="1" s="1"/>
  <c r="AO525" i="3"/>
  <c r="M779" i="3"/>
  <c r="L257" i="3"/>
  <c r="M780" i="3"/>
  <c r="M792" i="3"/>
  <c r="K751" i="3"/>
  <c r="K693" i="3" s="1"/>
  <c r="K797" i="3"/>
  <c r="K757" i="3" s="1"/>
  <c r="V222" i="3"/>
  <c r="T224" i="3"/>
  <c r="X220" i="3"/>
  <c r="I692" i="3"/>
  <c r="Q341" i="3"/>
  <c r="P225" i="3"/>
  <c r="Q225" i="3" s="1"/>
  <c r="L250" i="3"/>
  <c r="L264" i="3"/>
  <c r="L251" i="3"/>
  <c r="P425" i="3"/>
  <c r="Q425" i="3" s="1"/>
  <c r="S424" i="3"/>
  <c r="M802" i="3"/>
  <c r="AJ342" i="3" a="1"/>
  <c r="AJ342" i="3" s="1"/>
  <c r="M342" i="3" s="1"/>
  <c r="J366" i="3"/>
  <c r="J806" i="3" s="1"/>
  <c r="K308" i="3"/>
  <c r="K803" i="3"/>
  <c r="K805" i="3" s="1"/>
  <c r="AJ226" i="3" a="1"/>
  <c r="AJ226" i="3" s="1"/>
  <c r="N322" i="3"/>
  <c r="N461" i="3" s="1"/>
  <c r="K828" i="3" l="1"/>
  <c r="K665" i="3"/>
  <c r="K458" i="3"/>
  <c r="O498" i="3" s="1"/>
  <c r="R197" i="3"/>
  <c r="N813" i="3"/>
  <c r="AU223" i="3"/>
  <c r="I39" i="7"/>
  <c r="I40" i="7" s="1"/>
  <c r="I41" i="7" s="1"/>
  <c r="AV340" i="3"/>
  <c r="K933" i="3"/>
  <c r="K70" i="7" s="1"/>
  <c r="AW339" i="3"/>
  <c r="T424" i="3"/>
  <c r="U424" i="3" s="1"/>
  <c r="V424" i="3" s="1"/>
  <c r="W424" i="3" s="1"/>
  <c r="J20" i="13"/>
  <c r="AQ694" i="3"/>
  <c r="Y16" i="7"/>
  <c r="AQ902" i="3"/>
  <c r="Y39" i="7" s="1"/>
  <c r="I18" i="13"/>
  <c r="K19" i="13"/>
  <c r="K15" i="1"/>
  <c r="K21" i="13"/>
  <c r="K934" i="3"/>
  <c r="K71" i="7" s="1"/>
  <c r="AC423" i="3"/>
  <c r="K311" i="3"/>
  <c r="K374" i="3" s="1"/>
  <c r="K645" i="3" s="1"/>
  <c r="L267" i="3"/>
  <c r="L393" i="3" s="1"/>
  <c r="AF340" i="3"/>
  <c r="AG340" i="3" s="1"/>
  <c r="AH340" i="3" s="1"/>
  <c r="AF221" i="3"/>
  <c r="AB223" i="3"/>
  <c r="Y26" i="12"/>
  <c r="Y28" i="12" s="1"/>
  <c r="J28" i="12"/>
  <c r="M15" i="7"/>
  <c r="M907" i="3"/>
  <c r="M44" i="7" s="1"/>
  <c r="J903" i="3"/>
  <c r="J904" i="3" s="1"/>
  <c r="M899" i="3"/>
  <c r="M897" i="3"/>
  <c r="M896" i="3" s="1"/>
  <c r="M33" i="7" s="1"/>
  <c r="M27" i="7"/>
  <c r="M28" i="7"/>
  <c r="J921" i="3"/>
  <c r="J922" i="3" s="1"/>
  <c r="J55" i="7"/>
  <c r="J58" i="7" s="1"/>
  <c r="J59" i="7" s="1"/>
  <c r="J19" i="1"/>
  <c r="J21" i="1" s="1"/>
  <c r="J22" i="1" s="1"/>
  <c r="I58" i="7"/>
  <c r="I59" i="7" s="1"/>
  <c r="M21" i="7"/>
  <c r="M22" i="7"/>
  <c r="I53" i="7"/>
  <c r="I65" i="7" s="1"/>
  <c r="M891" i="3"/>
  <c r="M890" i="3"/>
  <c r="K888" i="3"/>
  <c r="K887" i="3"/>
  <c r="N115" i="3"/>
  <c r="N874" i="3" s="1"/>
  <c r="N14" i="7" s="1"/>
  <c r="K8" i="1"/>
  <c r="K9" i="1" s="1"/>
  <c r="K10" i="1" s="1"/>
  <c r="AJ526" i="3" a="1"/>
  <c r="AJ526" i="3" s="1"/>
  <c r="U526" i="3" s="1"/>
  <c r="I723" i="3"/>
  <c r="I653" i="3"/>
  <c r="I935" i="3" s="1"/>
  <c r="I72" i="7" s="1"/>
  <c r="N182" i="3"/>
  <c r="N889" i="3" s="1"/>
  <c r="N26" i="7" s="1"/>
  <c r="N189" i="3"/>
  <c r="N188" i="3"/>
  <c r="N187" i="3"/>
  <c r="N190" i="3"/>
  <c r="N186" i="3"/>
  <c r="N181" i="3"/>
  <c r="O175" i="3"/>
  <c r="O208" i="3" s="1"/>
  <c r="N880" i="3"/>
  <c r="R199" i="3"/>
  <c r="R909" i="3" s="1"/>
  <c r="R46" i="7" s="1"/>
  <c r="R198" i="3"/>
  <c r="R908" i="3" s="1"/>
  <c r="R45" i="7" s="1"/>
  <c r="N121" i="3"/>
  <c r="N120" i="3"/>
  <c r="N122" i="3"/>
  <c r="N119" i="3"/>
  <c r="N118" i="3"/>
  <c r="L275" i="3"/>
  <c r="L278" i="3" s="1"/>
  <c r="Y14" i="1"/>
  <c r="J652" i="3"/>
  <c r="K462" i="3"/>
  <c r="AJ562" i="3" a="1"/>
  <c r="AJ562" i="3" s="1"/>
  <c r="L883" i="3"/>
  <c r="L23" i="7" s="1"/>
  <c r="L402" i="3"/>
  <c r="L752" i="3"/>
  <c r="L377" i="3"/>
  <c r="L739" i="3"/>
  <c r="L375" i="3"/>
  <c r="L406" i="3"/>
  <c r="L405" i="3"/>
  <c r="L701" i="3"/>
  <c r="L376" i="3"/>
  <c r="L404" i="3"/>
  <c r="L403" i="3"/>
  <c r="I22" i="1"/>
  <c r="K641" i="3"/>
  <c r="N780" i="3"/>
  <c r="N792" i="3"/>
  <c r="K30" i="12"/>
  <c r="K694" i="3"/>
  <c r="K755" i="3"/>
  <c r="K24" i="12"/>
  <c r="K28" i="12" s="1"/>
  <c r="N782" i="3"/>
  <c r="M781" i="3"/>
  <c r="M784" i="3" s="1"/>
  <c r="Y220" i="3"/>
  <c r="U224" i="3"/>
  <c r="W222" i="3"/>
  <c r="R341" i="3"/>
  <c r="AS341" i="3" s="1"/>
  <c r="N342" i="3"/>
  <c r="O342" i="3" s="1"/>
  <c r="R225" i="3"/>
  <c r="J807" i="3"/>
  <c r="J744" i="3" s="1"/>
  <c r="J738" i="3"/>
  <c r="M226" i="3"/>
  <c r="N426" i="3"/>
  <c r="O426" i="3" s="1"/>
  <c r="J916" i="3"/>
  <c r="J928" i="3" s="1"/>
  <c r="R425" i="3"/>
  <c r="AS425" i="3" s="1"/>
  <c r="L801" i="3"/>
  <c r="N802" i="3"/>
  <c r="AJ343" i="3" a="1"/>
  <c r="AJ343" i="3" s="1"/>
  <c r="N343" i="3" s="1"/>
  <c r="AR343" i="3" s="1"/>
  <c r="K451" i="3"/>
  <c r="AJ227" i="3" a="1"/>
  <c r="AJ227" i="3" s="1"/>
  <c r="N227" i="3" s="1"/>
  <c r="AR227" i="3" s="1"/>
  <c r="L635" i="3"/>
  <c r="L628" i="3"/>
  <c r="L793" i="3"/>
  <c r="L795" i="3" s="1"/>
  <c r="L408" i="3" l="1"/>
  <c r="K686" i="3"/>
  <c r="K12" i="13" s="1"/>
  <c r="K34" i="1"/>
  <c r="K379" i="3"/>
  <c r="K387" i="3" s="1"/>
  <c r="K394" i="3"/>
  <c r="AW340" i="3"/>
  <c r="K382" i="3"/>
  <c r="AT424" i="3"/>
  <c r="AR426" i="3"/>
  <c r="K399" i="3"/>
  <c r="AD423" i="3"/>
  <c r="AE423" i="3" s="1"/>
  <c r="X424" i="3"/>
  <c r="K20" i="13"/>
  <c r="J12" i="12"/>
  <c r="Y12" i="12" s="1"/>
  <c r="AQ738" i="3"/>
  <c r="J17" i="12"/>
  <c r="Y17" i="12" s="1"/>
  <c r="AQ744" i="3"/>
  <c r="AO340" i="3"/>
  <c r="L252" i="3"/>
  <c r="L796" i="3" s="1"/>
  <c r="L753" i="3" s="1"/>
  <c r="AC223" i="3"/>
  <c r="M34" i="7"/>
  <c r="AG221" i="3"/>
  <c r="S225" i="3"/>
  <c r="T225" i="3" s="1"/>
  <c r="U225" i="3" s="1"/>
  <c r="AS225" i="3"/>
  <c r="N203" i="3"/>
  <c r="N875" i="3"/>
  <c r="K876" i="3"/>
  <c r="N899" i="3"/>
  <c r="N897" i="3"/>
  <c r="N896" i="3" s="1"/>
  <c r="N33" i="7" s="1"/>
  <c r="N27" i="7"/>
  <c r="N28" i="7"/>
  <c r="L25" i="7"/>
  <c r="L24" i="7"/>
  <c r="N882" i="3"/>
  <c r="N20" i="7"/>
  <c r="M898" i="3"/>
  <c r="M36" i="7"/>
  <c r="N891" i="3"/>
  <c r="N890" i="3"/>
  <c r="L884" i="3"/>
  <c r="L885" i="3"/>
  <c r="N881" i="3"/>
  <c r="K925" i="3"/>
  <c r="K900" i="3"/>
  <c r="L458" i="3"/>
  <c r="P498" i="3" s="1"/>
  <c r="L828" i="3"/>
  <c r="AE526" i="3"/>
  <c r="AD526" i="3"/>
  <c r="AA526" i="3"/>
  <c r="AC526" i="3"/>
  <c r="AB526" i="3"/>
  <c r="Z526" i="3"/>
  <c r="Y526" i="3"/>
  <c r="AG526" i="3"/>
  <c r="AH526" i="3"/>
  <c r="AF526" i="3"/>
  <c r="S526" i="3"/>
  <c r="Q526" i="3"/>
  <c r="K526" i="3"/>
  <c r="W526" i="3"/>
  <c r="O526" i="3"/>
  <c r="M526" i="3"/>
  <c r="X526" i="3"/>
  <c r="L526" i="3"/>
  <c r="V526" i="3"/>
  <c r="T526" i="3"/>
  <c r="P526" i="3"/>
  <c r="R526" i="3"/>
  <c r="N526" i="3"/>
  <c r="L638" i="3"/>
  <c r="E724" i="3"/>
  <c r="E727" i="3" s="1"/>
  <c r="J653" i="3"/>
  <c r="J935" i="3" s="1"/>
  <c r="J72" i="7" s="1"/>
  <c r="N193" i="3"/>
  <c r="N204" i="3"/>
  <c r="N194" i="3"/>
  <c r="O209" i="3"/>
  <c r="O207" i="3"/>
  <c r="K932" i="3"/>
  <c r="K69" i="7" s="1"/>
  <c r="K931" i="3"/>
  <c r="K68" i="7" s="1"/>
  <c r="K920" i="3"/>
  <c r="K57" i="7" s="1"/>
  <c r="K650" i="3"/>
  <c r="K14" i="1"/>
  <c r="L395" i="3"/>
  <c r="L397" i="3"/>
  <c r="L396" i="3"/>
  <c r="L785" i="3"/>
  <c r="L631" i="3"/>
  <c r="M737" i="3"/>
  <c r="N779" i="3"/>
  <c r="J692" i="3"/>
  <c r="O782" i="3"/>
  <c r="N781" i="3"/>
  <c r="X222" i="3"/>
  <c r="V224" i="3"/>
  <c r="Z220" i="3"/>
  <c r="S341" i="3"/>
  <c r="P342" i="3"/>
  <c r="N226" i="3"/>
  <c r="N249" i="3" s="1"/>
  <c r="M249" i="3"/>
  <c r="O227" i="3"/>
  <c r="O343" i="3"/>
  <c r="S425" i="3"/>
  <c r="P426" i="3"/>
  <c r="L751" i="3"/>
  <c r="L693" i="3" s="1"/>
  <c r="AO339" i="3"/>
  <c r="AJ427" i="3" a="1"/>
  <c r="AJ427" i="3" s="1"/>
  <c r="L427" i="3" s="1"/>
  <c r="K366" i="3"/>
  <c r="K806" i="3" s="1"/>
  <c r="K666" i="3"/>
  <c r="L690" i="3"/>
  <c r="L10" i="12"/>
  <c r="L886" i="3"/>
  <c r="L647" i="3"/>
  <c r="L648" i="3"/>
  <c r="M791" i="3"/>
  <c r="L27" i="13"/>
  <c r="L703" i="3"/>
  <c r="L718" i="3"/>
  <c r="L43" i="13" s="1"/>
  <c r="L691" i="3"/>
  <c r="L11" i="12"/>
  <c r="L695" i="3"/>
  <c r="L25" i="12"/>
  <c r="L646" i="3"/>
  <c r="L665" i="3"/>
  <c r="AV423" i="3" l="1"/>
  <c r="AW526" i="3"/>
  <c r="J18" i="13"/>
  <c r="AQ692" i="3"/>
  <c r="AS526" i="3"/>
  <c r="AU526" i="3"/>
  <c r="K35" i="1"/>
  <c r="K38" i="1" s="1"/>
  <c r="L21" i="13"/>
  <c r="Y424" i="3"/>
  <c r="K551" i="3"/>
  <c r="K463" i="3" s="1"/>
  <c r="AR526" i="3"/>
  <c r="L34" i="1"/>
  <c r="L17" i="13"/>
  <c r="AT526" i="3"/>
  <c r="L16" i="13"/>
  <c r="AF423" i="3"/>
  <c r="L19" i="13"/>
  <c r="AV526" i="3"/>
  <c r="P343" i="3"/>
  <c r="Q343" i="3" s="1"/>
  <c r="L797" i="3"/>
  <c r="L757" i="3" s="1"/>
  <c r="L30" i="12" s="1"/>
  <c r="T341" i="3"/>
  <c r="U341" i="3" s="1"/>
  <c r="V341" i="3" s="1"/>
  <c r="W341" i="3" s="1"/>
  <c r="AH221" i="3"/>
  <c r="AW221" i="3" s="1"/>
  <c r="AR226" i="3"/>
  <c r="AR249" i="3" s="1"/>
  <c r="AR408" i="3" s="1"/>
  <c r="AD223" i="3"/>
  <c r="AV223" i="3" s="1"/>
  <c r="N34" i="7"/>
  <c r="N15" i="7"/>
  <c r="N907" i="3"/>
  <c r="N44" i="7" s="1"/>
  <c r="K918" i="3"/>
  <c r="K55" i="7" s="1"/>
  <c r="K58" i="7" s="1"/>
  <c r="K59" i="7" s="1"/>
  <c r="K16" i="7"/>
  <c r="L15" i="1"/>
  <c r="L877" i="3"/>
  <c r="L17" i="7" s="1"/>
  <c r="K902" i="3"/>
  <c r="K39" i="7" s="1"/>
  <c r="K914" i="3"/>
  <c r="K51" i="7" s="1"/>
  <c r="K53" i="7" s="1"/>
  <c r="N898" i="3"/>
  <c r="N36" i="7"/>
  <c r="N21" i="7"/>
  <c r="N22" i="7"/>
  <c r="K901" i="3"/>
  <c r="K37" i="7"/>
  <c r="K38" i="7" s="1"/>
  <c r="K927" i="3"/>
  <c r="K62" i="7"/>
  <c r="K64" i="7" s="1"/>
  <c r="M35" i="7"/>
  <c r="L888" i="3"/>
  <c r="L887" i="3"/>
  <c r="L8" i="1"/>
  <c r="L7" i="1"/>
  <c r="I815" i="3"/>
  <c r="J723" i="3"/>
  <c r="K652" i="3"/>
  <c r="L17" i="1"/>
  <c r="L934" i="3"/>
  <c r="L71" i="7" s="1"/>
  <c r="L16" i="1"/>
  <c r="L933" i="3"/>
  <c r="L70" i="7" s="1"/>
  <c r="K19" i="1"/>
  <c r="K21" i="1" s="1"/>
  <c r="AJ563" i="3" a="1"/>
  <c r="AJ563" i="3" s="1"/>
  <c r="L462" i="3"/>
  <c r="AO562" i="3"/>
  <c r="AJ527" i="3" a="1"/>
  <c r="AJ527" i="3" s="1"/>
  <c r="N257" i="3"/>
  <c r="M257" i="3"/>
  <c r="L640" i="3"/>
  <c r="L641" i="3" s="1"/>
  <c r="N784" i="3"/>
  <c r="N737" i="3" s="1"/>
  <c r="AR737" i="3" s="1"/>
  <c r="V225" i="3"/>
  <c r="W225" i="3" s="1"/>
  <c r="AA220" i="3"/>
  <c r="W224" i="3"/>
  <c r="Y222" i="3"/>
  <c r="O226" i="3"/>
  <c r="P227" i="3"/>
  <c r="Q227" i="3" s="1"/>
  <c r="Q342" i="3"/>
  <c r="M264" i="3"/>
  <c r="M251" i="3"/>
  <c r="M250" i="3"/>
  <c r="K807" i="3"/>
  <c r="K744" i="3" s="1"/>
  <c r="K17" i="12" s="1"/>
  <c r="K738" i="3"/>
  <c r="K12" i="12" s="1"/>
  <c r="M427" i="3"/>
  <c r="N427" i="3" s="1"/>
  <c r="Q426" i="3"/>
  <c r="N264" i="3"/>
  <c r="N267" i="3" s="1"/>
  <c r="N251" i="3"/>
  <c r="N250" i="3"/>
  <c r="T425" i="3"/>
  <c r="L24" i="12"/>
  <c r="L755" i="3"/>
  <c r="L365" i="3"/>
  <c r="L460" i="3" s="1"/>
  <c r="K685" i="3"/>
  <c r="K743" i="3"/>
  <c r="K16" i="12" s="1"/>
  <c r="K669" i="3"/>
  <c r="L451" i="3"/>
  <c r="L26" i="12"/>
  <c r="L686" i="3"/>
  <c r="AT341" i="3" l="1"/>
  <c r="R343" i="3"/>
  <c r="AS343" i="3" s="1"/>
  <c r="L694" i="3"/>
  <c r="L20" i="13"/>
  <c r="AG423" i="3"/>
  <c r="K11" i="13"/>
  <c r="Z424" i="3"/>
  <c r="AU424" i="3" s="1"/>
  <c r="AR257" i="3"/>
  <c r="AR883" i="3" s="1"/>
  <c r="M267" i="3"/>
  <c r="M393" i="3" s="1"/>
  <c r="AR264" i="3"/>
  <c r="R342" i="3"/>
  <c r="AS342" i="3" s="1"/>
  <c r="X341" i="3"/>
  <c r="Y341" i="3" s="1"/>
  <c r="Z341" i="3" s="1"/>
  <c r="AA341" i="3" s="1"/>
  <c r="X225" i="3"/>
  <c r="Y225" i="3" s="1"/>
  <c r="Z225" i="3" s="1"/>
  <c r="AU225" i="3" s="1"/>
  <c r="K921" i="3"/>
  <c r="K922" i="3" s="1"/>
  <c r="AQ221" i="3"/>
  <c r="AO221" i="3"/>
  <c r="AE223" i="3"/>
  <c r="AT225" i="3"/>
  <c r="P226" i="3"/>
  <c r="Q226" i="3" s="1"/>
  <c r="K916" i="3"/>
  <c r="K903" i="3"/>
  <c r="K904" i="3" s="1"/>
  <c r="K40" i="7"/>
  <c r="K41" i="7" s="1"/>
  <c r="K65" i="7"/>
  <c r="K928" i="3"/>
  <c r="N35" i="7"/>
  <c r="L925" i="3"/>
  <c r="L900" i="3"/>
  <c r="L9" i="1"/>
  <c r="L10" i="1" s="1"/>
  <c r="L511" i="3"/>
  <c r="L504" i="3"/>
  <c r="F724" i="3"/>
  <c r="F727" i="3" s="1"/>
  <c r="K653" i="3"/>
  <c r="K935" i="3" s="1"/>
  <c r="K72" i="7" s="1"/>
  <c r="N275" i="3"/>
  <c r="N278" i="3" s="1"/>
  <c r="M275" i="3"/>
  <c r="M278" i="3" s="1"/>
  <c r="L931" i="3"/>
  <c r="L68" i="7" s="1"/>
  <c r="L920" i="3"/>
  <c r="L57" i="7" s="1"/>
  <c r="N739" i="3"/>
  <c r="AR739" i="3" s="1"/>
  <c r="N701" i="3"/>
  <c r="N752" i="3"/>
  <c r="AR752" i="3" s="1"/>
  <c r="N377" i="3"/>
  <c r="N376" i="3"/>
  <c r="N406" i="3"/>
  <c r="N405" i="3"/>
  <c r="N404" i="3"/>
  <c r="N402" i="3"/>
  <c r="N375" i="3"/>
  <c r="N883" i="3"/>
  <c r="N23" i="7" s="1"/>
  <c r="N403" i="3"/>
  <c r="M739" i="3"/>
  <c r="M377" i="3"/>
  <c r="M376" i="3"/>
  <c r="M752" i="3"/>
  <c r="M406" i="3"/>
  <c r="M405" i="3"/>
  <c r="M375" i="3"/>
  <c r="M701" i="3"/>
  <c r="M404" i="3"/>
  <c r="M402" i="3"/>
  <c r="M883" i="3"/>
  <c r="M23" i="7" s="1"/>
  <c r="M403" i="3"/>
  <c r="K22" i="1"/>
  <c r="L527" i="3"/>
  <c r="M527" i="3"/>
  <c r="N527" i="3"/>
  <c r="Q527" i="3"/>
  <c r="P527" i="3"/>
  <c r="R527" i="3"/>
  <c r="O527" i="3"/>
  <c r="U527" i="3"/>
  <c r="V527" i="3"/>
  <c r="T527" i="3"/>
  <c r="S527" i="3"/>
  <c r="X527" i="3"/>
  <c r="W527" i="3"/>
  <c r="Z527" i="3"/>
  <c r="Y527" i="3"/>
  <c r="AD527" i="3"/>
  <c r="AB527" i="3"/>
  <c r="AA527" i="3"/>
  <c r="AC527" i="3"/>
  <c r="AE527" i="3"/>
  <c r="AF527" i="3"/>
  <c r="AG527" i="3"/>
  <c r="AH527" i="3"/>
  <c r="O779" i="3"/>
  <c r="AO526" i="3"/>
  <c r="L28" i="12"/>
  <c r="Z222" i="3"/>
  <c r="X224" i="3"/>
  <c r="AB220" i="3"/>
  <c r="K692" i="3"/>
  <c r="R227" i="3"/>
  <c r="S343" i="3"/>
  <c r="O427" i="3"/>
  <c r="R426" i="3"/>
  <c r="S426" i="3" s="1"/>
  <c r="U425" i="3"/>
  <c r="V425" i="3" s="1"/>
  <c r="W425" i="3" s="1"/>
  <c r="L308" i="3"/>
  <c r="L803" i="3"/>
  <c r="L805" i="3" s="1"/>
  <c r="L666" i="3"/>
  <c r="M628" i="3"/>
  <c r="M793" i="3"/>
  <c r="M795" i="3" s="1"/>
  <c r="M635" i="3"/>
  <c r="L12" i="13"/>
  <c r="P322" i="3"/>
  <c r="P461" i="3" s="1"/>
  <c r="N408" i="3" l="1"/>
  <c r="M408" i="3"/>
  <c r="N393" i="3"/>
  <c r="AS527" i="3"/>
  <c r="AU341" i="3"/>
  <c r="AT527" i="3"/>
  <c r="S342" i="3"/>
  <c r="X425" i="3"/>
  <c r="Y425" i="3" s="1"/>
  <c r="Z425" i="3" s="1"/>
  <c r="AA425" i="3" s="1"/>
  <c r="K18" i="13"/>
  <c r="L551" i="3"/>
  <c r="L463" i="3" s="1"/>
  <c r="AR527" i="3"/>
  <c r="AU527" i="3"/>
  <c r="AR886" i="3"/>
  <c r="Z23" i="7"/>
  <c r="AA424" i="3"/>
  <c r="AR701" i="3"/>
  <c r="AR703" i="3" s="1"/>
  <c r="AR375" i="3"/>
  <c r="AH423" i="3"/>
  <c r="AW423" i="3" s="1"/>
  <c r="AR377" i="3"/>
  <c r="L35" i="1"/>
  <c r="L38" i="1" s="1"/>
  <c r="AT426" i="3"/>
  <c r="P427" i="3"/>
  <c r="Q427" i="3" s="1"/>
  <c r="AW527" i="3"/>
  <c r="AV527" i="3"/>
  <c r="AR376" i="3"/>
  <c r="T342" i="3"/>
  <c r="U342" i="3" s="1"/>
  <c r="V342" i="3" s="1"/>
  <c r="W342" i="3" s="1"/>
  <c r="AR270" i="3"/>
  <c r="AR267" i="3"/>
  <c r="L311" i="3"/>
  <c r="L374" i="3" s="1"/>
  <c r="L382" i="3" s="1"/>
  <c r="T343" i="3"/>
  <c r="U343" i="3" s="1"/>
  <c r="AB341" i="3"/>
  <c r="AC341" i="3" s="1"/>
  <c r="AA225" i="3"/>
  <c r="AB225" i="3" s="1"/>
  <c r="AC225" i="3" s="1"/>
  <c r="AD225" i="3" s="1"/>
  <c r="AE225" i="3" s="1"/>
  <c r="AR275" i="3"/>
  <c r="AR278" i="3" s="1"/>
  <c r="AF223" i="3"/>
  <c r="S227" i="3"/>
  <c r="AS227" i="3"/>
  <c r="R226" i="3"/>
  <c r="AS226" i="3" s="1"/>
  <c r="M252" i="3"/>
  <c r="M796" i="3" s="1"/>
  <c r="M753" i="3" s="1"/>
  <c r="M26" i="12" s="1"/>
  <c r="N25" i="7"/>
  <c r="N24" i="7"/>
  <c r="M25" i="7"/>
  <c r="M24" i="7"/>
  <c r="L901" i="3"/>
  <c r="L37" i="7"/>
  <c r="L38" i="7" s="1"/>
  <c r="L927" i="3"/>
  <c r="L62" i="7"/>
  <c r="L64" i="7" s="1"/>
  <c r="N884" i="3"/>
  <c r="N885" i="3"/>
  <c r="M885" i="3"/>
  <c r="M884" i="3"/>
  <c r="M458" i="3"/>
  <c r="Q498" i="3" s="1"/>
  <c r="M828" i="3"/>
  <c r="M638" i="3"/>
  <c r="K723" i="3"/>
  <c r="M397" i="3"/>
  <c r="M395" i="3"/>
  <c r="M396" i="3"/>
  <c r="L669" i="3"/>
  <c r="M785" i="3"/>
  <c r="M631" i="3"/>
  <c r="AC220" i="3"/>
  <c r="Y224" i="3"/>
  <c r="AA222" i="3"/>
  <c r="T426" i="3"/>
  <c r="U426" i="3" s="1"/>
  <c r="V426" i="3" s="1"/>
  <c r="W426" i="3" s="1"/>
  <c r="M801" i="3"/>
  <c r="P802" i="3"/>
  <c r="AJ345" i="3" a="1"/>
  <c r="AJ345" i="3" s="1"/>
  <c r="P345" i="3" s="1"/>
  <c r="M751" i="3"/>
  <c r="AJ428" i="3" a="1"/>
  <c r="AJ428" i="3" s="1"/>
  <c r="M428" i="3" s="1"/>
  <c r="L366" i="3"/>
  <c r="L806" i="3" s="1"/>
  <c r="L685" i="3"/>
  <c r="L743" i="3"/>
  <c r="L16" i="12" s="1"/>
  <c r="M695" i="3"/>
  <c r="M25" i="12"/>
  <c r="M647" i="3"/>
  <c r="M665" i="3"/>
  <c r="M27" i="13"/>
  <c r="M703" i="3"/>
  <c r="M718" i="3"/>
  <c r="M43" i="13" s="1"/>
  <c r="M646" i="3"/>
  <c r="M648" i="3"/>
  <c r="M690" i="3"/>
  <c r="M10" i="12"/>
  <c r="M691" i="3"/>
  <c r="M11" i="12"/>
  <c r="N791" i="3"/>
  <c r="M886" i="3"/>
  <c r="N635" i="3"/>
  <c r="N628" i="3"/>
  <c r="N793" i="3"/>
  <c r="AU425" i="3" l="1"/>
  <c r="S226" i="3"/>
  <c r="T226" i="3" s="1"/>
  <c r="U226" i="3" s="1"/>
  <c r="V226" i="3" s="1"/>
  <c r="W226" i="3" s="1"/>
  <c r="L379" i="3"/>
  <c r="L387" i="3" s="1"/>
  <c r="V343" i="3"/>
  <c r="W343" i="3" s="1"/>
  <c r="L645" i="3"/>
  <c r="L932" i="3" s="1"/>
  <c r="L69" i="7" s="1"/>
  <c r="X426" i="3"/>
  <c r="Y426" i="3" s="1"/>
  <c r="Z426" i="3" s="1"/>
  <c r="AA426" i="3" s="1"/>
  <c r="AQ423" i="3"/>
  <c r="AO423" i="3"/>
  <c r="L876" i="3"/>
  <c r="L918" i="3" s="1"/>
  <c r="AB424" i="3"/>
  <c r="L11" i="13"/>
  <c r="M17" i="13"/>
  <c r="M16" i="13"/>
  <c r="M21" i="13"/>
  <c r="AT342" i="3"/>
  <c r="AB425" i="3"/>
  <c r="AD341" i="3"/>
  <c r="AE341" i="3" s="1"/>
  <c r="L394" i="3"/>
  <c r="M755" i="3"/>
  <c r="X342" i="3"/>
  <c r="Y342" i="3" s="1"/>
  <c r="Z342" i="3" s="1"/>
  <c r="AA342" i="3" s="1"/>
  <c r="M797" i="3"/>
  <c r="M757" i="3" s="1"/>
  <c r="M30" i="12" s="1"/>
  <c r="AF225" i="3"/>
  <c r="AG223" i="3"/>
  <c r="T227" i="3"/>
  <c r="U227" i="3" s="1"/>
  <c r="V227" i="3" s="1"/>
  <c r="W227" i="3" s="1"/>
  <c r="AV225" i="3"/>
  <c r="M15" i="1"/>
  <c r="M877" i="3"/>
  <c r="M17" i="7" s="1"/>
  <c r="M887" i="3"/>
  <c r="M888" i="3"/>
  <c r="P115" i="3"/>
  <c r="P874" i="3" s="1"/>
  <c r="P14" i="7" s="1"/>
  <c r="N458" i="3"/>
  <c r="R498" i="3" s="1"/>
  <c r="N828" i="3"/>
  <c r="N638" i="3"/>
  <c r="M8" i="1"/>
  <c r="M7" i="1"/>
  <c r="J815" i="3"/>
  <c r="G724" i="3"/>
  <c r="G727" i="3" s="1"/>
  <c r="C729" i="3"/>
  <c r="C708" i="3" s="1"/>
  <c r="P122" i="3"/>
  <c r="P120" i="3"/>
  <c r="P121" i="3"/>
  <c r="P119" i="3"/>
  <c r="P118" i="3"/>
  <c r="M17" i="1"/>
  <c r="M934" i="3"/>
  <c r="M71" i="7" s="1"/>
  <c r="M16" i="1"/>
  <c r="M933" i="3"/>
  <c r="M70" i="7" s="1"/>
  <c r="M686" i="3"/>
  <c r="M12" i="13" s="1"/>
  <c r="M34" i="1"/>
  <c r="N396" i="3"/>
  <c r="AJ564" i="3" a="1"/>
  <c r="AJ564" i="3" s="1"/>
  <c r="M462" i="3"/>
  <c r="N395" i="3"/>
  <c r="N397" i="3"/>
  <c r="AJ528" i="3" a="1"/>
  <c r="AJ528" i="3" s="1"/>
  <c r="N795" i="3"/>
  <c r="AO527" i="3"/>
  <c r="P780" i="3"/>
  <c r="P792" i="3"/>
  <c r="M640" i="3"/>
  <c r="M641" i="3" s="1"/>
  <c r="N785" i="3"/>
  <c r="N631" i="3"/>
  <c r="AB222" i="3"/>
  <c r="Z224" i="3"/>
  <c r="AD220" i="3"/>
  <c r="L807" i="3"/>
  <c r="L744" i="3" s="1"/>
  <c r="L17" i="12" s="1"/>
  <c r="L738" i="3"/>
  <c r="L12" i="12" s="1"/>
  <c r="Q345" i="3"/>
  <c r="M693" i="3"/>
  <c r="M24" i="12"/>
  <c r="M28" i="12" s="1"/>
  <c r="R427" i="3"/>
  <c r="S427" i="3" s="1"/>
  <c r="N428" i="3"/>
  <c r="O428" i="3" s="1"/>
  <c r="N751" i="3"/>
  <c r="AJ429" i="3" a="1"/>
  <c r="AJ429" i="3" s="1"/>
  <c r="N429" i="3" s="1"/>
  <c r="AR429" i="3" s="1"/>
  <c r="M365" i="3"/>
  <c r="M460" i="3" s="1"/>
  <c r="AJ229" i="3" a="1"/>
  <c r="AJ229" i="3" s="1"/>
  <c r="P229" i="3" s="1"/>
  <c r="M451" i="3"/>
  <c r="M666" i="3" s="1"/>
  <c r="N703" i="3"/>
  <c r="N718" i="3"/>
  <c r="N43" i="13" s="1"/>
  <c r="Z43" i="13" s="1"/>
  <c r="N27" i="13"/>
  <c r="Z27" i="13" s="1"/>
  <c r="N648" i="3"/>
  <c r="N25" i="12"/>
  <c r="Z25" i="12" s="1"/>
  <c r="N695" i="3"/>
  <c r="N21" i="13" s="1"/>
  <c r="N886" i="3"/>
  <c r="N646" i="3"/>
  <c r="N10" i="12"/>
  <c r="Z10" i="12" s="1"/>
  <c r="N690" i="3"/>
  <c r="N16" i="13" s="1"/>
  <c r="N11" i="12"/>
  <c r="Z11" i="12" s="1"/>
  <c r="N691" i="3"/>
  <c r="N17" i="13" s="1"/>
  <c r="N647" i="3"/>
  <c r="N665" i="3"/>
  <c r="N34" i="1" s="1"/>
  <c r="C29" i="13"/>
  <c r="L650" i="3" l="1"/>
  <c r="L14" i="1"/>
  <c r="AT343" i="3"/>
  <c r="X343" i="3"/>
  <c r="Y343" i="3" s="1"/>
  <c r="Z343" i="3" s="1"/>
  <c r="AU343" i="3" s="1"/>
  <c r="Z17" i="13"/>
  <c r="AU426" i="3"/>
  <c r="AA343" i="3"/>
  <c r="AR690" i="3"/>
  <c r="AT227" i="3"/>
  <c r="AU342" i="3"/>
  <c r="Z21" i="13"/>
  <c r="AR665" i="3"/>
  <c r="M19" i="13"/>
  <c r="L914" i="3"/>
  <c r="L916" i="3" s="1"/>
  <c r="L928" i="3" s="1"/>
  <c r="L902" i="3"/>
  <c r="AC425" i="3"/>
  <c r="AR695" i="3"/>
  <c r="M35" i="1"/>
  <c r="M38" i="1" s="1"/>
  <c r="AC424" i="3"/>
  <c r="N24" i="12"/>
  <c r="AR751" i="3"/>
  <c r="AR691" i="3"/>
  <c r="P428" i="3"/>
  <c r="Q428" i="3" s="1"/>
  <c r="L16" i="7"/>
  <c r="T427" i="3"/>
  <c r="U427" i="3" s="1"/>
  <c r="C823" i="3"/>
  <c r="L399" i="3"/>
  <c r="AB426" i="3"/>
  <c r="AC426" i="3" s="1"/>
  <c r="AD426" i="3" s="1"/>
  <c r="AE426" i="3" s="1"/>
  <c r="Z16" i="13"/>
  <c r="AS427" i="3"/>
  <c r="AF341" i="3"/>
  <c r="AG341" i="3" s="1"/>
  <c r="AH341" i="3" s="1"/>
  <c r="AR341" i="3" s="1"/>
  <c r="AB342" i="3"/>
  <c r="AC342" i="3" s="1"/>
  <c r="AD342" i="3" s="1"/>
  <c r="AE342" i="3" s="1"/>
  <c r="M694" i="3"/>
  <c r="AV341" i="3"/>
  <c r="AG225" i="3"/>
  <c r="X226" i="3"/>
  <c r="Y226" i="3" s="1"/>
  <c r="AH223" i="3"/>
  <c r="AO223" i="3" s="1"/>
  <c r="AT226" i="3"/>
  <c r="X227" i="3"/>
  <c r="Y227" i="3" s="1"/>
  <c r="Z227" i="3" s="1"/>
  <c r="AA227" i="3" s="1"/>
  <c r="N15" i="1"/>
  <c r="Z15" i="1" s="1"/>
  <c r="N877" i="3"/>
  <c r="N17" i="7" s="1"/>
  <c r="P899" i="3"/>
  <c r="P36" i="7" s="1"/>
  <c r="P897" i="3"/>
  <c r="P896" i="3" s="1"/>
  <c r="P33" i="7" s="1"/>
  <c r="L921" i="3"/>
  <c r="L922" i="3" s="1"/>
  <c r="L55" i="7"/>
  <c r="N887" i="3"/>
  <c r="N888" i="3"/>
  <c r="M925" i="3"/>
  <c r="M900" i="3"/>
  <c r="M9" i="1"/>
  <c r="M10" i="1" s="1"/>
  <c r="AJ529" i="3" a="1"/>
  <c r="AJ529" i="3" s="1"/>
  <c r="P529" i="3" s="1"/>
  <c r="N8" i="1"/>
  <c r="N7" i="1"/>
  <c r="K815" i="3"/>
  <c r="M511" i="3"/>
  <c r="M504" i="3"/>
  <c r="L652" i="3"/>
  <c r="M931" i="3"/>
  <c r="M68" i="7" s="1"/>
  <c r="M920" i="3"/>
  <c r="M57" i="7" s="1"/>
  <c r="N17" i="1"/>
  <c r="N934" i="3"/>
  <c r="N71" i="7" s="1"/>
  <c r="N16" i="1"/>
  <c r="N933" i="3"/>
  <c r="N70" i="7" s="1"/>
  <c r="Z34" i="1"/>
  <c r="L19" i="1"/>
  <c r="L21" i="1" s="1"/>
  <c r="M528" i="3"/>
  <c r="N528" i="3"/>
  <c r="R528" i="3"/>
  <c r="Q528" i="3"/>
  <c r="O528" i="3"/>
  <c r="P528" i="3"/>
  <c r="V528" i="3"/>
  <c r="T528" i="3"/>
  <c r="U528" i="3"/>
  <c r="S528" i="3"/>
  <c r="W528" i="3"/>
  <c r="X528" i="3"/>
  <c r="Y528" i="3"/>
  <c r="Z528" i="3"/>
  <c r="AD528" i="3"/>
  <c r="AA528" i="3"/>
  <c r="AC528" i="3"/>
  <c r="AB528" i="3"/>
  <c r="AH528" i="3"/>
  <c r="AF528" i="3"/>
  <c r="AG528" i="3"/>
  <c r="AE528" i="3"/>
  <c r="AJ565" i="3" a="1"/>
  <c r="AJ565" i="3" s="1"/>
  <c r="N462" i="3"/>
  <c r="AO524" i="3"/>
  <c r="R345" i="3"/>
  <c r="N640" i="3"/>
  <c r="Q782" i="3"/>
  <c r="P781" i="3"/>
  <c r="AE220" i="3"/>
  <c r="AA224" i="3"/>
  <c r="AC222" i="3"/>
  <c r="L692" i="3"/>
  <c r="Q229" i="3"/>
  <c r="R229" i="3" s="1"/>
  <c r="S229" i="3" s="1"/>
  <c r="O429" i="3"/>
  <c r="N693" i="3"/>
  <c r="N19" i="13" s="1"/>
  <c r="M308" i="3"/>
  <c r="M803" i="3"/>
  <c r="M805" i="3" s="1"/>
  <c r="N365" i="3"/>
  <c r="N460" i="3" s="1"/>
  <c r="N504" i="3" s="1"/>
  <c r="N451" i="3"/>
  <c r="O791" i="3"/>
  <c r="M669" i="3"/>
  <c r="M685" i="3"/>
  <c r="M743" i="3"/>
  <c r="M16" i="12" s="1"/>
  <c r="Z24" i="12"/>
  <c r="N686" i="3"/>
  <c r="Z19" i="13" l="1"/>
  <c r="AB343" i="3"/>
  <c r="AC343" i="3" s="1"/>
  <c r="AD343" i="3" s="1"/>
  <c r="AE343" i="3" s="1"/>
  <c r="L51" i="7"/>
  <c r="AT528" i="3"/>
  <c r="AW341" i="3"/>
  <c r="AV342" i="3"/>
  <c r="AV426" i="3"/>
  <c r="V427" i="3"/>
  <c r="W427" i="3" s="1"/>
  <c r="AR460" i="3"/>
  <c r="AW528" i="3"/>
  <c r="AF426" i="3"/>
  <c r="AG426" i="3" s="1"/>
  <c r="AH426" i="3" s="1"/>
  <c r="AS426" i="3" s="1"/>
  <c r="AU528" i="3"/>
  <c r="P429" i="3"/>
  <c r="Q429" i="3" s="1"/>
  <c r="Z226" i="3"/>
  <c r="AA226" i="3" s="1"/>
  <c r="L18" i="13"/>
  <c r="AS528" i="3"/>
  <c r="AD424" i="3"/>
  <c r="AV424" i="3" s="1"/>
  <c r="M551" i="3"/>
  <c r="M463" i="3" s="1"/>
  <c r="AR528" i="3"/>
  <c r="M20" i="13"/>
  <c r="AD425" i="3"/>
  <c r="AV425" i="3" s="1"/>
  <c r="M11" i="13"/>
  <c r="L903" i="3"/>
  <c r="L904" i="3" s="1"/>
  <c r="L39" i="7"/>
  <c r="L40" i="7" s="1"/>
  <c r="L41" i="7" s="1"/>
  <c r="AV528" i="3"/>
  <c r="AR693" i="3"/>
  <c r="AW223" i="3"/>
  <c r="AF342" i="3"/>
  <c r="AG342" i="3" s="1"/>
  <c r="AH342" i="3" s="1"/>
  <c r="AR342" i="3" s="1"/>
  <c r="AR365" i="3" s="1"/>
  <c r="M311" i="3"/>
  <c r="M374" i="3" s="1"/>
  <c r="M645" i="3" s="1"/>
  <c r="AV343" i="3"/>
  <c r="P34" i="7"/>
  <c r="P35" i="7" s="1"/>
  <c r="AF343" i="3"/>
  <c r="AG343" i="3" s="1"/>
  <c r="AH343" i="3" s="1"/>
  <c r="AW343" i="3" s="1"/>
  <c r="AB227" i="3"/>
  <c r="AC227" i="3" s="1"/>
  <c r="AD227" i="3" s="1"/>
  <c r="AE227" i="3" s="1"/>
  <c r="AH225" i="3"/>
  <c r="AO225" i="3" s="1"/>
  <c r="AW225" i="3"/>
  <c r="AU227" i="3"/>
  <c r="M901" i="3"/>
  <c r="M37" i="7"/>
  <c r="M38" i="7" s="1"/>
  <c r="M927" i="3"/>
  <c r="M62" i="7"/>
  <c r="M64" i="7" s="1"/>
  <c r="L58" i="7"/>
  <c r="L59" i="7" s="1"/>
  <c r="L53" i="7"/>
  <c r="L65" i="7" s="1"/>
  <c r="N529" i="3"/>
  <c r="T529" i="3"/>
  <c r="U529" i="3"/>
  <c r="P898" i="3"/>
  <c r="Z529" i="3"/>
  <c r="X529" i="3"/>
  <c r="AD529" i="3"/>
  <c r="Y529" i="3"/>
  <c r="AF529" i="3"/>
  <c r="AH529" i="3"/>
  <c r="AG529" i="3"/>
  <c r="AE529" i="3"/>
  <c r="N9" i="1"/>
  <c r="N10" i="1" s="1"/>
  <c r="AB529" i="3"/>
  <c r="AC529" i="3"/>
  <c r="AA529" i="3"/>
  <c r="W529" i="3"/>
  <c r="Z7" i="1"/>
  <c r="V529" i="3"/>
  <c r="S529" i="3"/>
  <c r="O529" i="3"/>
  <c r="R529" i="3"/>
  <c r="Q529" i="3"/>
  <c r="N511" i="3"/>
  <c r="L723" i="3"/>
  <c r="L653" i="3"/>
  <c r="L935" i="3" s="1"/>
  <c r="L72" i="7" s="1"/>
  <c r="L22" i="1"/>
  <c r="N641" i="3"/>
  <c r="S345" i="3"/>
  <c r="AD222" i="3"/>
  <c r="AB224" i="3"/>
  <c r="AF220" i="3"/>
  <c r="AG220" i="3" s="1"/>
  <c r="AH220" i="3" s="1"/>
  <c r="T229" i="3"/>
  <c r="R428" i="3"/>
  <c r="S428" i="3" s="1"/>
  <c r="N801" i="3"/>
  <c r="M366" i="3"/>
  <c r="M806" i="3" s="1"/>
  <c r="N308" i="3"/>
  <c r="N311" i="3" s="1"/>
  <c r="N374" i="3" s="1"/>
  <c r="N394" i="3" s="1"/>
  <c r="N399" i="3" s="1"/>
  <c r="N803" i="3"/>
  <c r="AO341" i="3"/>
  <c r="N666" i="3"/>
  <c r="N12" i="13"/>
  <c r="Z12" i="13" s="1"/>
  <c r="Q322" i="3"/>
  <c r="Q461" i="3" s="1"/>
  <c r="X427" i="3" l="1"/>
  <c r="Y427" i="3" s="1"/>
  <c r="Z427" i="3" s="1"/>
  <c r="AA427" i="3" s="1"/>
  <c r="AT427" i="3"/>
  <c r="AV227" i="3"/>
  <c r="M379" i="3"/>
  <c r="M387" i="3" s="1"/>
  <c r="AW426" i="3"/>
  <c r="AW529" i="3"/>
  <c r="AW342" i="3"/>
  <c r="M876" i="3"/>
  <c r="M918" i="3" s="1"/>
  <c r="AS428" i="3"/>
  <c r="M382" i="3"/>
  <c r="AE425" i="3"/>
  <c r="AS529" i="3"/>
  <c r="AT529" i="3"/>
  <c r="AE424" i="3"/>
  <c r="AU226" i="3"/>
  <c r="AB226" i="3"/>
  <c r="AC226" i="3" s="1"/>
  <c r="AD226" i="3" s="1"/>
  <c r="AE226" i="3" s="1"/>
  <c r="N551" i="3"/>
  <c r="N463" i="3" s="1"/>
  <c r="AR529" i="3"/>
  <c r="AR551" i="3" s="1"/>
  <c r="N35" i="1"/>
  <c r="N38" i="1" s="1"/>
  <c r="AR666" i="3"/>
  <c r="AR669" i="3" s="1"/>
  <c r="AO426" i="3"/>
  <c r="AU529" i="3"/>
  <c r="AO342" i="3"/>
  <c r="AV529" i="3"/>
  <c r="AR308" i="3"/>
  <c r="AR311" i="3" s="1"/>
  <c r="M394" i="3"/>
  <c r="AR374" i="3"/>
  <c r="AR379" i="3" s="1"/>
  <c r="AR387" i="3" s="1"/>
  <c r="AS220" i="3"/>
  <c r="AT220" i="3"/>
  <c r="AU220" i="3"/>
  <c r="AV220" i="3"/>
  <c r="AF227" i="3"/>
  <c r="AW220" i="3"/>
  <c r="N925" i="3"/>
  <c r="N900" i="3"/>
  <c r="Q115" i="3"/>
  <c r="Q874" i="3" s="1"/>
  <c r="Q14" i="7" s="1"/>
  <c r="H724" i="3"/>
  <c r="H727" i="3" s="1"/>
  <c r="Q122" i="3"/>
  <c r="Q121" i="3"/>
  <c r="Q120" i="3"/>
  <c r="Q119" i="3"/>
  <c r="Q118" i="3"/>
  <c r="M932" i="3"/>
  <c r="M69" i="7" s="1"/>
  <c r="N931" i="3"/>
  <c r="N68" i="7" s="1"/>
  <c r="N920" i="3"/>
  <c r="N57" i="7" s="1"/>
  <c r="M14" i="1"/>
  <c r="AO563" i="3"/>
  <c r="T345" i="3"/>
  <c r="N669" i="3"/>
  <c r="Q780" i="3"/>
  <c r="Q792" i="3"/>
  <c r="N805" i="3"/>
  <c r="O801" i="3" s="1"/>
  <c r="N382" i="3"/>
  <c r="M650" i="3"/>
  <c r="AC224" i="3"/>
  <c r="AE222" i="3"/>
  <c r="U229" i="3"/>
  <c r="V229" i="3" s="1"/>
  <c r="M807" i="3"/>
  <c r="M744" i="3" s="1"/>
  <c r="M17" i="12" s="1"/>
  <c r="M738" i="3"/>
  <c r="M12" i="12" s="1"/>
  <c r="R429" i="3"/>
  <c r="AS429" i="3" s="1"/>
  <c r="T428" i="3"/>
  <c r="U428" i="3" s="1"/>
  <c r="V428" i="3" s="1"/>
  <c r="W428" i="3" s="1"/>
  <c r="Q802" i="3"/>
  <c r="AJ346" i="3" a="1"/>
  <c r="AJ346" i="3" s="1"/>
  <c r="Q346" i="3" s="1"/>
  <c r="N379" i="3"/>
  <c r="N387" i="3" s="1"/>
  <c r="N645" i="3"/>
  <c r="AJ230" i="3" a="1"/>
  <c r="AJ230" i="3" s="1"/>
  <c r="Q230" i="3" s="1"/>
  <c r="N743" i="3"/>
  <c r="N685" i="3"/>
  <c r="D29" i="13"/>
  <c r="AB427" i="3" l="1"/>
  <c r="AC427" i="3" s="1"/>
  <c r="AD427" i="3" s="1"/>
  <c r="AE427" i="3" s="1"/>
  <c r="AU427" i="3"/>
  <c r="Z35" i="1"/>
  <c r="Z38" i="1" s="1"/>
  <c r="M914" i="3"/>
  <c r="M51" i="7" s="1"/>
  <c r="M53" i="7" s="1"/>
  <c r="M65" i="7" s="1"/>
  <c r="M902" i="3"/>
  <c r="M16" i="7"/>
  <c r="AV427" i="3"/>
  <c r="N11" i="13"/>
  <c r="AR685" i="3"/>
  <c r="N16" i="12"/>
  <c r="Z16" i="12" s="1"/>
  <c r="AR743" i="3"/>
  <c r="AF427" i="3"/>
  <c r="AG427" i="3" s="1"/>
  <c r="AH427" i="3" s="1"/>
  <c r="AR427" i="3" s="1"/>
  <c r="M399" i="3"/>
  <c r="AR394" i="3"/>
  <c r="X428" i="3"/>
  <c r="Y428" i="3" s="1"/>
  <c r="Z428" i="3" s="1"/>
  <c r="AA428" i="3" s="1"/>
  <c r="AF424" i="3"/>
  <c r="AF425" i="3"/>
  <c r="AT428" i="3"/>
  <c r="AF226" i="3"/>
  <c r="AG226" i="3" s="1"/>
  <c r="AH226" i="3" s="1"/>
  <c r="AW226" i="3" s="1"/>
  <c r="AV226" i="3"/>
  <c r="AG227" i="3"/>
  <c r="N876" i="3"/>
  <c r="Q899" i="3"/>
  <c r="Q36" i="7" s="1"/>
  <c r="Q897" i="3"/>
  <c r="Q896" i="3" s="1"/>
  <c r="Q33" i="7" s="1"/>
  <c r="M921" i="3"/>
  <c r="M922" i="3" s="1"/>
  <c r="M55" i="7"/>
  <c r="N927" i="3"/>
  <c r="N62" i="7"/>
  <c r="N64" i="7" s="1"/>
  <c r="N901" i="3"/>
  <c r="N37" i="7"/>
  <c r="N38" i="7" s="1"/>
  <c r="N932" i="3"/>
  <c r="N69" i="7" s="1"/>
  <c r="M652" i="3"/>
  <c r="N14" i="1"/>
  <c r="M19" i="1"/>
  <c r="M21" i="1" s="1"/>
  <c r="AO565" i="3"/>
  <c r="U345" i="3"/>
  <c r="AO529" i="3"/>
  <c r="AO522" i="3"/>
  <c r="R782" i="3"/>
  <c r="Q781" i="3"/>
  <c r="M692" i="3"/>
  <c r="AF222" i="3"/>
  <c r="AG222" i="3" s="1"/>
  <c r="AH222" i="3" s="1"/>
  <c r="AD224" i="3"/>
  <c r="R230" i="3"/>
  <c r="S230" i="3" s="1"/>
  <c r="R346" i="3"/>
  <c r="S346" i="3" s="1"/>
  <c r="W229" i="3"/>
  <c r="S429" i="3"/>
  <c r="N650" i="3"/>
  <c r="AO343" i="3"/>
  <c r="M916" i="3" l="1"/>
  <c r="M928" i="3" s="1"/>
  <c r="M903" i="3"/>
  <c r="M904" i="3" s="1"/>
  <c r="M39" i="7"/>
  <c r="M40" i="7" s="1"/>
  <c r="M41" i="7" s="1"/>
  <c r="AU428" i="3"/>
  <c r="M18" i="13"/>
  <c r="AG425" i="3"/>
  <c r="AG424" i="3"/>
  <c r="AH424" i="3" s="1"/>
  <c r="AQ424" i="3" s="1"/>
  <c r="AQ451" i="3" s="1"/>
  <c r="AB428" i="3"/>
  <c r="AC428" i="3" s="1"/>
  <c r="AD428" i="3" s="1"/>
  <c r="AE428" i="3" s="1"/>
  <c r="AW427" i="3"/>
  <c r="Q34" i="7"/>
  <c r="Q35" i="7" s="1"/>
  <c r="AO427" i="3"/>
  <c r="AW222" i="3"/>
  <c r="X229" i="3"/>
  <c r="Y229" i="3" s="1"/>
  <c r="Z229" i="3" s="1"/>
  <c r="AA229" i="3" s="1"/>
  <c r="T230" i="3"/>
  <c r="U230" i="3" s="1"/>
  <c r="AQ222" i="3"/>
  <c r="AQ249" i="3" s="1"/>
  <c r="AQ408" i="3" s="1"/>
  <c r="AT222" i="3"/>
  <c r="AU222" i="3"/>
  <c r="AV222" i="3"/>
  <c r="AH227" i="3"/>
  <c r="AO227" i="3" s="1"/>
  <c r="N918" i="3"/>
  <c r="N921" i="3" s="1"/>
  <c r="N922" i="3" s="1"/>
  <c r="N16" i="7"/>
  <c r="N902" i="3"/>
  <c r="N39" i="7" s="1"/>
  <c r="N40" i="7" s="1"/>
  <c r="N41" i="7" s="1"/>
  <c r="N914" i="3"/>
  <c r="N916" i="3" s="1"/>
  <c r="N928" i="3" s="1"/>
  <c r="M58" i="7"/>
  <c r="M59" i="7" s="1"/>
  <c r="N19" i="1"/>
  <c r="N21" i="1" s="1"/>
  <c r="N22" i="1" s="1"/>
  <c r="Q898" i="3"/>
  <c r="M723" i="3"/>
  <c r="M653" i="3"/>
  <c r="M935" i="3" s="1"/>
  <c r="M72" i="7" s="1"/>
  <c r="Z14" i="1"/>
  <c r="N652" i="3"/>
  <c r="M22" i="1"/>
  <c r="AO564" i="3"/>
  <c r="V345" i="3"/>
  <c r="AE224" i="3"/>
  <c r="T346" i="3"/>
  <c r="U346" i="3" s="1"/>
  <c r="T429" i="3"/>
  <c r="U429" i="3" s="1"/>
  <c r="R322" i="3"/>
  <c r="R461" i="3" s="1"/>
  <c r="AW227" i="3" l="1"/>
  <c r="AV428" i="3"/>
  <c r="AU229" i="3"/>
  <c r="AF428" i="3"/>
  <c r="AO424" i="3"/>
  <c r="N55" i="7"/>
  <c r="N58" i="7" s="1"/>
  <c r="N59" i="7" s="1"/>
  <c r="AH425" i="3"/>
  <c r="AW425" i="3"/>
  <c r="AW424" i="3"/>
  <c r="AQ257" i="3"/>
  <c r="AQ883" i="3" s="1"/>
  <c r="AQ275" i="3"/>
  <c r="AQ278" i="3" s="1"/>
  <c r="AQ270" i="3"/>
  <c r="AQ250" i="3"/>
  <c r="AR250" i="3"/>
  <c r="AB229" i="3"/>
  <c r="AC229" i="3" s="1"/>
  <c r="AD229" i="3" s="1"/>
  <c r="AE229" i="3" s="1"/>
  <c r="N51" i="7"/>
  <c r="N53" i="7" s="1"/>
  <c r="N65" i="7" s="1"/>
  <c r="N903" i="3"/>
  <c r="N904" i="3" s="1"/>
  <c r="R115" i="3"/>
  <c r="R874" i="3" s="1"/>
  <c r="R14" i="7" s="1"/>
  <c r="I724" i="3"/>
  <c r="I727" i="3" s="1"/>
  <c r="N653" i="3"/>
  <c r="N935" i="3" s="1"/>
  <c r="N72" i="7" s="1"/>
  <c r="R122" i="3"/>
  <c r="R120" i="3"/>
  <c r="R121" i="3"/>
  <c r="R119" i="3"/>
  <c r="R118" i="3"/>
  <c r="AO528" i="3"/>
  <c r="W345" i="3"/>
  <c r="R780" i="3"/>
  <c r="R792" i="3"/>
  <c r="AF224" i="3"/>
  <c r="AG224" i="3" s="1"/>
  <c r="AH224" i="3" s="1"/>
  <c r="V230" i="3"/>
  <c r="AT230" i="3" s="1"/>
  <c r="V346" i="3"/>
  <c r="W346" i="3" s="1"/>
  <c r="V429" i="3"/>
  <c r="W429" i="3" s="1"/>
  <c r="R802" i="3"/>
  <c r="AJ347" i="3" a="1"/>
  <c r="AJ347" i="3" s="1"/>
  <c r="R347" i="3" s="1"/>
  <c r="AS347" i="3" s="1"/>
  <c r="AJ231" i="3" a="1"/>
  <c r="AJ231" i="3" s="1"/>
  <c r="R231" i="3" s="1"/>
  <c r="AS231" i="3" s="1"/>
  <c r="AO220" i="3"/>
  <c r="E29" i="13"/>
  <c r="AG428" i="3" l="1"/>
  <c r="AQ886" i="3"/>
  <c r="Y23" i="7"/>
  <c r="AQ884" i="3"/>
  <c r="AR884" i="3"/>
  <c r="AT425" i="3"/>
  <c r="AO425" i="3"/>
  <c r="AT429" i="3"/>
  <c r="X346" i="3"/>
  <c r="Y346" i="3" s="1"/>
  <c r="Z346" i="3" s="1"/>
  <c r="AA346" i="3" s="1"/>
  <c r="AT346" i="3"/>
  <c r="AF229" i="3"/>
  <c r="AG229" i="3" s="1"/>
  <c r="AH229" i="3" s="1"/>
  <c r="AT224" i="3"/>
  <c r="AU224" i="3"/>
  <c r="AV224" i="3"/>
  <c r="AV229" i="3"/>
  <c r="AW224" i="3"/>
  <c r="R899" i="3"/>
  <c r="R897" i="3"/>
  <c r="R896" i="3" s="1"/>
  <c r="R33" i="7" s="1"/>
  <c r="X345" i="3"/>
  <c r="Y345" i="3" s="1"/>
  <c r="S782" i="3"/>
  <c r="R781" i="3"/>
  <c r="S347" i="3"/>
  <c r="S231" i="3"/>
  <c r="W230" i="3"/>
  <c r="X429" i="3"/>
  <c r="Y429" i="3" s="1"/>
  <c r="Z429" i="3" s="1"/>
  <c r="AA429" i="3" s="1"/>
  <c r="AO336" i="3"/>
  <c r="AO224" i="3"/>
  <c r="AO422" i="3"/>
  <c r="AQ887" i="3" l="1"/>
  <c r="AR887" i="3"/>
  <c r="AB429" i="3"/>
  <c r="AC429" i="3" s="1"/>
  <c r="AD429" i="3" s="1"/>
  <c r="AE429" i="3" s="1"/>
  <c r="AU429" i="3"/>
  <c r="Y24" i="7"/>
  <c r="Z24" i="7"/>
  <c r="AH428" i="3"/>
  <c r="AW428" i="3" s="1"/>
  <c r="AU346" i="3"/>
  <c r="AB346" i="3"/>
  <c r="AC346" i="3" s="1"/>
  <c r="AD346" i="3" s="1"/>
  <c r="AE346" i="3" s="1"/>
  <c r="AS229" i="3"/>
  <c r="AT229" i="3"/>
  <c r="AW229" i="3"/>
  <c r="AO229" i="3"/>
  <c r="R34" i="7"/>
  <c r="R898" i="3"/>
  <c r="R36" i="7"/>
  <c r="Z345" i="3"/>
  <c r="AU345" i="3" s="1"/>
  <c r="T347" i="3"/>
  <c r="U347" i="3" s="1"/>
  <c r="T231" i="3"/>
  <c r="X230" i="3"/>
  <c r="Y230" i="3" s="1"/>
  <c r="AV429" i="3" l="1"/>
  <c r="AR428" i="3"/>
  <c r="AR451" i="3" s="1"/>
  <c r="AO428" i="3"/>
  <c r="AF429" i="3"/>
  <c r="AV346" i="3"/>
  <c r="AF346" i="3"/>
  <c r="AG346" i="3" s="1"/>
  <c r="AH346" i="3" s="1"/>
  <c r="AS346" i="3" s="1"/>
  <c r="R35" i="7"/>
  <c r="AA345" i="3"/>
  <c r="V347" i="3"/>
  <c r="W347" i="3" s="1"/>
  <c r="Z230" i="3"/>
  <c r="AA230" i="3" s="1"/>
  <c r="U231" i="3"/>
  <c r="V231" i="3" s="1"/>
  <c r="AO226" i="3"/>
  <c r="AW346" i="3" l="1"/>
  <c r="AG429" i="3"/>
  <c r="X347" i="3"/>
  <c r="Y347" i="3" s="1"/>
  <c r="Z347" i="3" s="1"/>
  <c r="AA347" i="3" s="1"/>
  <c r="AT347" i="3"/>
  <c r="AB230" i="3"/>
  <c r="AC230" i="3" s="1"/>
  <c r="AD230" i="3" s="1"/>
  <c r="AE230" i="3" s="1"/>
  <c r="AU230" i="3"/>
  <c r="AB345" i="3"/>
  <c r="W231" i="3"/>
  <c r="AO222" i="3"/>
  <c r="F29" i="13"/>
  <c r="T322" i="3"/>
  <c r="T461" i="3" s="1"/>
  <c r="AH429" i="3" l="1"/>
  <c r="AO429" i="3" s="1"/>
  <c r="AW429" i="3"/>
  <c r="AB347" i="3"/>
  <c r="AV230" i="3"/>
  <c r="AU347" i="3"/>
  <c r="X231" i="3"/>
  <c r="Y231" i="3" s="1"/>
  <c r="Z231" i="3" s="1"/>
  <c r="AF230" i="3"/>
  <c r="T115" i="3"/>
  <c r="T874" i="3" s="1"/>
  <c r="T14" i="7" s="1"/>
  <c r="T122" i="3"/>
  <c r="T121" i="3"/>
  <c r="T119" i="3"/>
  <c r="T120" i="3"/>
  <c r="T118" i="3"/>
  <c r="AC345" i="3"/>
  <c r="T780" i="3"/>
  <c r="T792" i="3"/>
  <c r="T802" i="3"/>
  <c r="AJ349" i="3" a="1"/>
  <c r="AJ349" i="3" s="1"/>
  <c r="T349" i="3" s="1"/>
  <c r="AJ233" i="3" a="1"/>
  <c r="AJ233" i="3" s="1"/>
  <c r="T233" i="3" s="1"/>
  <c r="G29" i="13"/>
  <c r="AC347" i="3" l="1"/>
  <c r="AD347" i="3" s="1"/>
  <c r="AE347" i="3" s="1"/>
  <c r="AU231" i="3"/>
  <c r="AG230" i="3"/>
  <c r="T899" i="3"/>
  <c r="T897" i="3"/>
  <c r="T896" i="3" s="1"/>
  <c r="T33" i="7" s="1"/>
  <c r="T34" i="7"/>
  <c r="AD345" i="3"/>
  <c r="U782" i="3"/>
  <c r="T781" i="3"/>
  <c r="AA231" i="3"/>
  <c r="U349" i="3"/>
  <c r="V349" i="3" s="1"/>
  <c r="W349" i="3" s="1"/>
  <c r="U233" i="3"/>
  <c r="V233" i="3" s="1"/>
  <c r="W233" i="3" s="1"/>
  <c r="AV347" i="3" l="1"/>
  <c r="AF347" i="3"/>
  <c r="AG347" i="3" s="1"/>
  <c r="AH347" i="3" s="1"/>
  <c r="AB231" i="3"/>
  <c r="AH230" i="3"/>
  <c r="AW230" i="3" s="1"/>
  <c r="T898" i="3"/>
  <c r="T36" i="7"/>
  <c r="AE345" i="3"/>
  <c r="AC231" i="3"/>
  <c r="AD231" i="3" s="1"/>
  <c r="AE231" i="3" s="1"/>
  <c r="X349" i="3"/>
  <c r="Y349" i="3" s="1"/>
  <c r="Z349" i="3" s="1"/>
  <c r="X233" i="3"/>
  <c r="Y233" i="3" s="1"/>
  <c r="Z233" i="3" s="1"/>
  <c r="U322" i="3"/>
  <c r="U461" i="3" s="1"/>
  <c r="AW347" i="3" l="1"/>
  <c r="AU349" i="3"/>
  <c r="AF231" i="3"/>
  <c r="AG231" i="3" s="1"/>
  <c r="AH231" i="3" s="1"/>
  <c r="AT231" i="3" s="1"/>
  <c r="AV231" i="3"/>
  <c r="AS230" i="3"/>
  <c r="AO230" i="3"/>
  <c r="AU233" i="3"/>
  <c r="T35" i="7"/>
  <c r="U115" i="3"/>
  <c r="U874" i="3" s="1"/>
  <c r="U14" i="7" s="1"/>
  <c r="U121" i="3"/>
  <c r="U122" i="3"/>
  <c r="U119" i="3"/>
  <c r="U120" i="3"/>
  <c r="U118" i="3"/>
  <c r="AF345" i="3"/>
  <c r="U780" i="3"/>
  <c r="U792" i="3"/>
  <c r="AA233" i="3"/>
  <c r="AA349" i="3"/>
  <c r="U802" i="3"/>
  <c r="AJ350" i="3" a="1"/>
  <c r="AJ350" i="3" s="1"/>
  <c r="U350" i="3" s="1"/>
  <c r="AJ234" i="3" a="1"/>
  <c r="AJ234" i="3" s="1"/>
  <c r="U234" i="3" s="1"/>
  <c r="H29" i="13"/>
  <c r="AO231" i="3" l="1"/>
  <c r="AW231" i="3"/>
  <c r="AB349" i="3"/>
  <c r="AC349" i="3" s="1"/>
  <c r="U897" i="3"/>
  <c r="U896" i="3" s="1"/>
  <c r="U33" i="7" s="1"/>
  <c r="U899" i="3"/>
  <c r="U34" i="7"/>
  <c r="AG345" i="3"/>
  <c r="V782" i="3"/>
  <c r="U781" i="3"/>
  <c r="V350" i="3"/>
  <c r="W350" i="3" s="1"/>
  <c r="AD349" i="3"/>
  <c r="AE349" i="3" s="1"/>
  <c r="V234" i="3"/>
  <c r="W234" i="3" s="1"/>
  <c r="AB233" i="3"/>
  <c r="AC233" i="3" s="1"/>
  <c r="AV349" i="3" l="1"/>
  <c r="AF349" i="3"/>
  <c r="AG349" i="3" s="1"/>
  <c r="AH349" i="3" s="1"/>
  <c r="AT349" i="3" s="1"/>
  <c r="U898" i="3"/>
  <c r="U36" i="7"/>
  <c r="V115" i="3"/>
  <c r="V874" i="3" s="1"/>
  <c r="V14" i="7" s="1"/>
  <c r="V121" i="3"/>
  <c r="V122" i="3"/>
  <c r="V119" i="3"/>
  <c r="V120" i="3"/>
  <c r="V118" i="3"/>
  <c r="AH345" i="3"/>
  <c r="V780" i="3"/>
  <c r="V792" i="3"/>
  <c r="X234" i="3"/>
  <c r="AD233" i="3"/>
  <c r="AE233" i="3" s="1"/>
  <c r="X350" i="3"/>
  <c r="AJ235" i="3" a="1"/>
  <c r="AJ235" i="3" s="1"/>
  <c r="V235" i="3" s="1"/>
  <c r="AT235" i="3" s="1"/>
  <c r="V322" i="3"/>
  <c r="V461" i="3" s="1"/>
  <c r="AW349" i="3" l="1"/>
  <c r="AS345" i="3"/>
  <c r="AT345" i="3"/>
  <c r="AV345" i="3"/>
  <c r="AW345" i="3"/>
  <c r="AF233" i="3"/>
  <c r="AG233" i="3" s="1"/>
  <c r="AH233" i="3" s="1"/>
  <c r="AT233" i="3" s="1"/>
  <c r="AV233" i="3"/>
  <c r="V899" i="3"/>
  <c r="V897" i="3"/>
  <c r="V896" i="3" s="1"/>
  <c r="V33" i="7" s="1"/>
  <c r="U35" i="7"/>
  <c r="V34" i="7"/>
  <c r="V36" i="7"/>
  <c r="W782" i="3"/>
  <c r="V781" i="3"/>
  <c r="W235" i="3"/>
  <c r="Y350" i="3"/>
  <c r="Z350" i="3" s="1"/>
  <c r="Y234" i="3"/>
  <c r="Z234" i="3" s="1"/>
  <c r="V802" i="3"/>
  <c r="AJ351" i="3" a="1"/>
  <c r="AJ351" i="3" s="1"/>
  <c r="V351" i="3" s="1"/>
  <c r="AT351" i="3" s="1"/>
  <c r="I29" i="13"/>
  <c r="AO233" i="3" l="1"/>
  <c r="AW233" i="3"/>
  <c r="X235" i="3"/>
  <c r="Y235" i="3" s="1"/>
  <c r="Z235" i="3" s="1"/>
  <c r="AA235" i="3" s="1"/>
  <c r="AU235" i="3"/>
  <c r="V35" i="7"/>
  <c r="V898" i="3"/>
  <c r="AA234" i="3"/>
  <c r="W351" i="3"/>
  <c r="AA350" i="3"/>
  <c r="X27" i="13"/>
  <c r="Y27" i="13"/>
  <c r="AB350" i="3" l="1"/>
  <c r="AC350" i="3" s="1"/>
  <c r="AD350" i="3" s="1"/>
  <c r="AE350" i="3" s="1"/>
  <c r="X351" i="3"/>
  <c r="AB234" i="3"/>
  <c r="AC234" i="3" s="1"/>
  <c r="AD234" i="3" s="1"/>
  <c r="AE234" i="3" s="1"/>
  <c r="AB235" i="3"/>
  <c r="AC235" i="3" s="1"/>
  <c r="AD235" i="3" s="1"/>
  <c r="AE235" i="3" s="1"/>
  <c r="Y351" i="3"/>
  <c r="Z351" i="3" s="1"/>
  <c r="X43" i="13"/>
  <c r="Y43" i="13"/>
  <c r="X16" i="13"/>
  <c r="Y16" i="13"/>
  <c r="X17" i="13"/>
  <c r="Y17" i="13"/>
  <c r="X21" i="13"/>
  <c r="J29" i="13"/>
  <c r="AV350" i="3" l="1"/>
  <c r="AU351" i="3"/>
  <c r="AF350" i="3"/>
  <c r="AG350" i="3" s="1"/>
  <c r="AH350" i="3" s="1"/>
  <c r="AW350" i="3" s="1"/>
  <c r="AV235" i="3"/>
  <c r="AV234" i="3"/>
  <c r="AF234" i="3"/>
  <c r="AG234" i="3" s="1"/>
  <c r="AH234" i="3" s="1"/>
  <c r="AW234" i="3" s="1"/>
  <c r="AF235" i="3"/>
  <c r="AG235" i="3" s="1"/>
  <c r="AH235" i="3" s="1"/>
  <c r="AA351" i="3"/>
  <c r="X20" i="13"/>
  <c r="Y20" i="13"/>
  <c r="X322" i="3"/>
  <c r="X461" i="3" s="1"/>
  <c r="AB351" i="3" l="1"/>
  <c r="AT350" i="3"/>
  <c r="AU350" i="3"/>
  <c r="AW235" i="3"/>
  <c r="AO234" i="3"/>
  <c r="AT234" i="3"/>
  <c r="AU234" i="3"/>
  <c r="AO235" i="3"/>
  <c r="X115" i="3"/>
  <c r="X874" i="3" s="1"/>
  <c r="X119" i="3"/>
  <c r="X121" i="3"/>
  <c r="X120" i="3"/>
  <c r="X122" i="3"/>
  <c r="X118" i="3"/>
  <c r="X780" i="3"/>
  <c r="X792" i="3"/>
  <c r="AC351" i="3"/>
  <c r="AD351" i="3" s="1"/>
  <c r="AE351" i="3" s="1"/>
  <c r="X802" i="3"/>
  <c r="AJ353" i="3" a="1"/>
  <c r="AJ353" i="3" s="1"/>
  <c r="X353" i="3" s="1"/>
  <c r="AJ237" i="3" a="1"/>
  <c r="AJ237" i="3" s="1"/>
  <c r="X237" i="3" s="1"/>
  <c r="X12" i="13"/>
  <c r="Y11" i="13"/>
  <c r="Z11" i="13"/>
  <c r="K29" i="13"/>
  <c r="AF351" i="3" l="1"/>
  <c r="AG351" i="3" s="1"/>
  <c r="AH351" i="3" s="1"/>
  <c r="AW351" i="3" s="1"/>
  <c r="AV351" i="3"/>
  <c r="X897" i="3"/>
  <c r="X896" i="3" s="1"/>
  <c r="X899" i="3"/>
  <c r="Y782" i="3"/>
  <c r="X781" i="3"/>
  <c r="Y237" i="3"/>
  <c r="Z237" i="3" s="1"/>
  <c r="AA237" i="3" s="1"/>
  <c r="Y353" i="3"/>
  <c r="Z353" i="3" s="1"/>
  <c r="Y322" i="3"/>
  <c r="Y461" i="3" s="1"/>
  <c r="X898" i="3" l="1"/>
  <c r="Y115" i="3"/>
  <c r="Y874" i="3" s="1"/>
  <c r="Y119" i="3"/>
  <c r="Y122" i="3"/>
  <c r="Y121" i="3"/>
  <c r="Y120" i="3"/>
  <c r="Y118" i="3"/>
  <c r="Y780" i="3"/>
  <c r="Y792" i="3"/>
  <c r="AB237" i="3"/>
  <c r="AC237" i="3" s="1"/>
  <c r="AA353" i="3"/>
  <c r="Y802" i="3"/>
  <c r="AJ354" i="3" a="1"/>
  <c r="AJ354" i="3" s="1"/>
  <c r="Y354" i="3" s="1"/>
  <c r="AJ238" i="3" a="1"/>
  <c r="AJ238" i="3" s="1"/>
  <c r="Y238" i="3" s="1"/>
  <c r="AB353" i="3" l="1"/>
  <c r="Y897" i="3"/>
  <c r="Y896" i="3" s="1"/>
  <c r="Y899" i="3"/>
  <c r="Z782" i="3"/>
  <c r="Y781" i="3"/>
  <c r="Z354" i="3"/>
  <c r="AA354" i="3" s="1"/>
  <c r="AD237" i="3"/>
  <c r="AE237" i="3" s="1"/>
  <c r="Z238" i="3"/>
  <c r="AA238" i="3" s="1"/>
  <c r="AC353" i="3"/>
  <c r="Z322" i="3"/>
  <c r="Z461" i="3" s="1"/>
  <c r="L29" i="13"/>
  <c r="AB354" i="3" l="1"/>
  <c r="AC354" i="3" s="1"/>
  <c r="AD354" i="3" s="1"/>
  <c r="AE354" i="3" s="1"/>
  <c r="AB238" i="3"/>
  <c r="AC238" i="3" s="1"/>
  <c r="AV237" i="3"/>
  <c r="AF237" i="3"/>
  <c r="AG237" i="3" s="1"/>
  <c r="Y898" i="3"/>
  <c r="Z115" i="3"/>
  <c r="Z874" i="3" s="1"/>
  <c r="Z119" i="3"/>
  <c r="Z121" i="3"/>
  <c r="Z122" i="3"/>
  <c r="Z120" i="3"/>
  <c r="Z118" i="3"/>
  <c r="Z780" i="3"/>
  <c r="Z792" i="3"/>
  <c r="AD353" i="3"/>
  <c r="AE353" i="3" s="1"/>
  <c r="AD238" i="3"/>
  <c r="AE238" i="3" s="1"/>
  <c r="Z802" i="3"/>
  <c r="AJ355" i="3" a="1"/>
  <c r="AJ355" i="3" s="1"/>
  <c r="Z355" i="3" s="1"/>
  <c r="AU355" i="3" s="1"/>
  <c r="AJ239" i="3" a="1"/>
  <c r="AJ239" i="3" s="1"/>
  <c r="Z239" i="3" s="1"/>
  <c r="AU239" i="3" s="1"/>
  <c r="AH237" i="3" l="1"/>
  <c r="AF353" i="3"/>
  <c r="AG353" i="3" s="1"/>
  <c r="AH353" i="3" s="1"/>
  <c r="AU353" i="3" s="1"/>
  <c r="AV354" i="3"/>
  <c r="AF354" i="3"/>
  <c r="AV353" i="3"/>
  <c r="AO237" i="3"/>
  <c r="AU237" i="3"/>
  <c r="AF238" i="3"/>
  <c r="AG238" i="3" s="1"/>
  <c r="AV238" i="3"/>
  <c r="AW237" i="3"/>
  <c r="Z897" i="3"/>
  <c r="Z896" i="3" s="1"/>
  <c r="Z899" i="3"/>
  <c r="AA782" i="3"/>
  <c r="Z781" i="3"/>
  <c r="AH238" i="3"/>
  <c r="AU238" i="3" s="1"/>
  <c r="AA355" i="3"/>
  <c r="AA239" i="3"/>
  <c r="AG354" i="3"/>
  <c r="AH354" i="3" s="1"/>
  <c r="AU354" i="3" s="1"/>
  <c r="M29" i="13"/>
  <c r="Z898" i="3" l="1"/>
  <c r="AW353" i="3"/>
  <c r="AB355" i="3"/>
  <c r="AC355" i="3" s="1"/>
  <c r="AW354" i="3"/>
  <c r="AB239" i="3"/>
  <c r="AC239" i="3" s="1"/>
  <c r="AD239" i="3" s="1"/>
  <c r="AE239" i="3" s="1"/>
  <c r="AW238" i="3"/>
  <c r="AD355" i="3"/>
  <c r="AE355" i="3" s="1"/>
  <c r="AO238" i="3"/>
  <c r="AF355" i="3" l="1"/>
  <c r="AV355" i="3"/>
  <c r="AV239" i="3"/>
  <c r="AF239" i="3"/>
  <c r="AG239" i="3" s="1"/>
  <c r="AG355" i="3"/>
  <c r="AH355" i="3" s="1"/>
  <c r="AB322" i="3"/>
  <c r="AB461" i="3" s="1"/>
  <c r="N29" i="13"/>
  <c r="X29" i="13"/>
  <c r="AW355" i="3" l="1"/>
  <c r="AH239" i="3"/>
  <c r="AW239" i="3" s="1"/>
  <c r="AB802" i="3"/>
  <c r="AJ357" i="3" a="1"/>
  <c r="AJ357" i="3" s="1"/>
  <c r="AB357" i="3" s="1"/>
  <c r="AB115" i="3" l="1"/>
  <c r="AB874" i="3" s="1"/>
  <c r="AB119" i="3"/>
  <c r="AB122" i="3"/>
  <c r="AB121" i="3"/>
  <c r="AB120" i="3"/>
  <c r="AB118" i="3"/>
  <c r="AB780" i="3"/>
  <c r="AB792" i="3"/>
  <c r="AC357" i="3"/>
  <c r="AD357" i="3" s="1"/>
  <c r="AE357" i="3" s="1"/>
  <c r="AJ241" i="3" a="1"/>
  <c r="AJ241" i="3" s="1"/>
  <c r="AB241" i="3" s="1"/>
  <c r="AO239" i="3"/>
  <c r="AC322" i="3"/>
  <c r="AC461" i="3" s="1"/>
  <c r="AF357" i="3" l="1"/>
  <c r="AG357" i="3" s="1"/>
  <c r="AH357" i="3" s="1"/>
  <c r="AV357" i="3" s="1"/>
  <c r="AB899" i="3"/>
  <c r="AB897" i="3"/>
  <c r="AB896" i="3" s="1"/>
  <c r="AC115" i="3"/>
  <c r="AC874" i="3" s="1"/>
  <c r="AC119" i="3"/>
  <c r="AC121" i="3"/>
  <c r="AC122" i="3"/>
  <c r="AC120" i="3"/>
  <c r="AC118" i="3"/>
  <c r="AC780" i="3"/>
  <c r="AC792" i="3"/>
  <c r="AC782" i="3"/>
  <c r="AB781" i="3"/>
  <c r="AC241" i="3"/>
  <c r="AC802" i="3"/>
  <c r="AJ358" i="3" a="1"/>
  <c r="AJ358" i="3" s="1"/>
  <c r="AC358" i="3" s="1"/>
  <c r="AJ242" i="3" a="1"/>
  <c r="AJ242" i="3" s="1"/>
  <c r="AC242" i="3" s="1"/>
  <c r="AW357" i="3" l="1"/>
  <c r="AB898" i="3"/>
  <c r="AC899" i="3"/>
  <c r="AC897" i="3"/>
  <c r="AC896" i="3" s="1"/>
  <c r="AD782" i="3"/>
  <c r="AC781" i="3"/>
  <c r="AD241" i="3"/>
  <c r="AE241" i="3" s="1"/>
  <c r="AD358" i="3"/>
  <c r="AE358" i="3" s="1"/>
  <c r="AD242" i="3"/>
  <c r="AE242" i="3" s="1"/>
  <c r="AD322" i="3"/>
  <c r="AD461" i="3" s="1"/>
  <c r="AF358" i="3" l="1"/>
  <c r="AG358" i="3" s="1"/>
  <c r="AH358" i="3" s="1"/>
  <c r="AV358" i="3" s="1"/>
  <c r="AF242" i="3"/>
  <c r="AG242" i="3" s="1"/>
  <c r="AH242" i="3" s="1"/>
  <c r="AV242" i="3" s="1"/>
  <c r="AC898" i="3"/>
  <c r="AF241" i="3"/>
  <c r="AD802" i="3"/>
  <c r="AJ359" i="3" a="1"/>
  <c r="AJ359" i="3" s="1"/>
  <c r="AD359" i="3" s="1"/>
  <c r="AV359" i="3" s="1"/>
  <c r="AW358" i="3" l="1"/>
  <c r="AW242" i="3"/>
  <c r="AD115" i="3"/>
  <c r="AD874" i="3" s="1"/>
  <c r="AD119" i="3"/>
  <c r="AD122" i="3"/>
  <c r="AD121" i="3"/>
  <c r="AD120" i="3"/>
  <c r="AD118" i="3"/>
  <c r="AD780" i="3"/>
  <c r="AD792" i="3"/>
  <c r="AG241" i="3"/>
  <c r="AH241" i="3" s="1"/>
  <c r="AV241" i="3" s="1"/>
  <c r="AE359" i="3"/>
  <c r="AJ243" i="3" a="1"/>
  <c r="AJ243" i="3" s="1"/>
  <c r="AD243" i="3" s="1"/>
  <c r="AV243" i="3" s="1"/>
  <c r="AF359" i="3" l="1"/>
  <c r="AW241" i="3"/>
  <c r="AD899" i="3"/>
  <c r="AD897" i="3"/>
  <c r="AD896" i="3" s="1"/>
  <c r="AE782" i="3"/>
  <c r="AD781" i="3"/>
  <c r="AO241" i="3"/>
  <c r="AG359" i="3"/>
  <c r="AH359" i="3" s="1"/>
  <c r="AE243" i="3"/>
  <c r="AO242" i="3"/>
  <c r="AF322" i="3"/>
  <c r="AF461" i="3" s="1"/>
  <c r="AW359" i="3" l="1"/>
  <c r="AF243" i="3"/>
  <c r="AG243" i="3" s="1"/>
  <c r="AH243" i="3" s="1"/>
  <c r="AW243" i="3" s="1"/>
  <c r="AD898" i="3"/>
  <c r="AF802" i="3"/>
  <c r="AJ361" i="3" a="1"/>
  <c r="AJ361" i="3" s="1"/>
  <c r="AF361" i="3" s="1"/>
  <c r="Y29" i="13"/>
  <c r="AG361" i="3" l="1"/>
  <c r="AH361" i="3" s="1"/>
  <c r="AO243" i="3"/>
  <c r="AF115" i="3"/>
  <c r="AF874" i="3" s="1"/>
  <c r="AF119" i="3"/>
  <c r="AF122" i="3"/>
  <c r="AF121" i="3"/>
  <c r="AF120" i="3"/>
  <c r="AF118" i="3"/>
  <c r="AF780" i="3"/>
  <c r="AF792" i="3"/>
  <c r="AJ245" i="3" a="1"/>
  <c r="AJ245" i="3" s="1"/>
  <c r="AF245" i="3" s="1"/>
  <c r="AW361" i="3" l="1"/>
  <c r="AG245" i="3"/>
  <c r="AH245" i="3" s="1"/>
  <c r="AW245" i="3"/>
  <c r="AF899" i="3"/>
  <c r="AF897" i="3"/>
  <c r="AF896" i="3" s="1"/>
  <c r="AG782" i="3"/>
  <c r="AF781" i="3"/>
  <c r="AO245" i="3"/>
  <c r="AG322" i="3"/>
  <c r="AG461" i="3" s="1"/>
  <c r="AF898" i="3" l="1"/>
  <c r="AG115" i="3"/>
  <c r="AG874" i="3" s="1"/>
  <c r="AG119" i="3"/>
  <c r="AG122" i="3"/>
  <c r="AG121" i="3"/>
  <c r="AG120" i="3"/>
  <c r="AG118" i="3"/>
  <c r="AG780" i="3"/>
  <c r="AG792" i="3"/>
  <c r="AG802" i="3"/>
  <c r="AJ362" i="3" a="1"/>
  <c r="AJ362" i="3" s="1"/>
  <c r="AG362" i="3" s="1"/>
  <c r="AJ246" i="3" a="1"/>
  <c r="AJ246" i="3" s="1"/>
  <c r="AG246" i="3" s="1"/>
  <c r="AH322" i="3"/>
  <c r="AH461" i="3" s="1"/>
  <c r="AQ461" i="3" l="1"/>
  <c r="AR461" i="3"/>
  <c r="AH362" i="3"/>
  <c r="AW362" i="3"/>
  <c r="AH246" i="3"/>
  <c r="AO246" i="3" s="1"/>
  <c r="AW246" i="3"/>
  <c r="AG899" i="3"/>
  <c r="AG897" i="3"/>
  <c r="AG896" i="3" s="1"/>
  <c r="AH115" i="3"/>
  <c r="AH874" i="3" s="1"/>
  <c r="AH119" i="3"/>
  <c r="AH120" i="3"/>
  <c r="AH121" i="3"/>
  <c r="AH122" i="3"/>
  <c r="AH118" i="3"/>
  <c r="AH780" i="3"/>
  <c r="AH781" i="3" s="1"/>
  <c r="AH792" i="3"/>
  <c r="AH782" i="3"/>
  <c r="AG781" i="3"/>
  <c r="AH802" i="3"/>
  <c r="AJ363" i="3" a="1"/>
  <c r="AJ363" i="3" s="1"/>
  <c r="AH363" i="3" s="1"/>
  <c r="AW363" i="3" s="1"/>
  <c r="AJ247" i="3" a="1"/>
  <c r="AJ247" i="3" s="1"/>
  <c r="AH247" i="3" s="1"/>
  <c r="AW247" i="3" s="1"/>
  <c r="AH899" i="3" l="1"/>
  <c r="AH897" i="3"/>
  <c r="AH896" i="3" s="1"/>
  <c r="AG898" i="3"/>
  <c r="AO247" i="3"/>
  <c r="AH898" i="3" l="1"/>
  <c r="Z29" i="13"/>
  <c r="O144" i="3"/>
  <c r="O108" i="3" s="1"/>
  <c r="O319" i="3" l="1"/>
  <c r="AS319" i="3" s="1"/>
  <c r="O177" i="3"/>
  <c r="S168" i="3"/>
  <c r="S110" i="3" s="1"/>
  <c r="W129" i="3"/>
  <c r="O133" i="3"/>
  <c r="S156" i="3"/>
  <c r="S144" i="3"/>
  <c r="W164" i="3" l="1"/>
  <c r="AU164" i="3" s="1"/>
  <c r="AU168" i="3" s="1"/>
  <c r="AU129" i="3"/>
  <c r="AU133" i="3" s="1"/>
  <c r="O183" i="3"/>
  <c r="O195" i="3" s="1"/>
  <c r="O206" i="3"/>
  <c r="O210" i="3"/>
  <c r="S179" i="3"/>
  <c r="O180" i="3"/>
  <c r="O196" i="3"/>
  <c r="P200" i="3"/>
  <c r="P910" i="3" s="1"/>
  <c r="P47" i="7" s="1"/>
  <c r="Q196" i="3"/>
  <c r="P196" i="3"/>
  <c r="Q200" i="3"/>
  <c r="Q910" i="3" s="1"/>
  <c r="Q47" i="7" s="1"/>
  <c r="O200" i="3"/>
  <c r="O910" i="3" s="1"/>
  <c r="O47" i="7" s="1"/>
  <c r="R200" i="3"/>
  <c r="R910" i="3" s="1"/>
  <c r="R47" i="7" s="1"/>
  <c r="R196" i="3"/>
  <c r="O107" i="3"/>
  <c r="W140" i="3"/>
  <c r="AU140" i="3" s="1"/>
  <c r="AU144" i="3" s="1"/>
  <c r="W152" i="3"/>
  <c r="AU152" i="3" s="1"/>
  <c r="AU156" i="3" s="1"/>
  <c r="S109" i="3"/>
  <c r="S178" i="3"/>
  <c r="S108" i="3"/>
  <c r="S177" i="3"/>
  <c r="O188" i="3" l="1"/>
  <c r="O813" i="3"/>
  <c r="AU178" i="3"/>
  <c r="AU109" i="3"/>
  <c r="AU108" i="3"/>
  <c r="AU177" i="3"/>
  <c r="AU179" i="3"/>
  <c r="AU198" i="3" s="1"/>
  <c r="AU110" i="3"/>
  <c r="O112" i="3"/>
  <c r="O114" i="3" s="1"/>
  <c r="O182" i="3"/>
  <c r="O190" i="3"/>
  <c r="O187" i="3"/>
  <c r="O189" i="3"/>
  <c r="O186" i="3"/>
  <c r="S183" i="3"/>
  <c r="O205" i="3"/>
  <c r="P205" i="3"/>
  <c r="S319" i="3"/>
  <c r="AT319" i="3" s="1"/>
  <c r="O320" i="3"/>
  <c r="S198" i="3"/>
  <c r="S908" i="3" s="1"/>
  <c r="S45" i="7" s="1"/>
  <c r="S196" i="3"/>
  <c r="S199" i="3"/>
  <c r="S909" i="3" s="1"/>
  <c r="S46" i="7" s="1"/>
  <c r="S200" i="3"/>
  <c r="S910" i="3" s="1"/>
  <c r="S47" i="7" s="1"/>
  <c r="S197" i="3"/>
  <c r="O181" i="3"/>
  <c r="O880" i="3"/>
  <c r="P175" i="3"/>
  <c r="S133" i="3"/>
  <c r="W156" i="3"/>
  <c r="W168" i="3"/>
  <c r="P114" i="3" l="1"/>
  <c r="O113" i="3"/>
  <c r="AU99" i="3"/>
  <c r="AU926" i="3" s="1"/>
  <c r="AU908" i="3"/>
  <c r="AU196" i="3"/>
  <c r="AU200" i="3"/>
  <c r="AU910" i="3" s="1"/>
  <c r="AU197" i="3"/>
  <c r="AU199" i="3"/>
  <c r="AU909" i="3" s="1"/>
  <c r="O322" i="3"/>
  <c r="O461" i="3" s="1"/>
  <c r="AS461" i="3" s="1"/>
  <c r="AS320" i="3"/>
  <c r="AS322" i="3" s="1"/>
  <c r="AU183" i="3"/>
  <c r="AU195" i="3" s="1"/>
  <c r="AU180" i="3"/>
  <c r="AS112" i="3"/>
  <c r="AS119" i="3" s="1"/>
  <c r="O203" i="3"/>
  <c r="O875" i="3"/>
  <c r="O882" i="3"/>
  <c r="O20" i="7"/>
  <c r="O881" i="3"/>
  <c r="O204" i="3"/>
  <c r="O889" i="3"/>
  <c r="O26" i="7" s="1"/>
  <c r="O115" i="3"/>
  <c r="O874" i="3" s="1"/>
  <c r="O14" i="7" s="1"/>
  <c r="O194" i="3"/>
  <c r="P208" i="3"/>
  <c r="P209" i="3"/>
  <c r="P207" i="3"/>
  <c r="P206" i="3"/>
  <c r="P210" i="3"/>
  <c r="S205" i="3"/>
  <c r="T205" i="3"/>
  <c r="S195" i="3"/>
  <c r="O122" i="3"/>
  <c r="O121" i="3"/>
  <c r="O118" i="3"/>
  <c r="O120" i="3"/>
  <c r="O119" i="3"/>
  <c r="O193" i="3"/>
  <c r="O780" i="3"/>
  <c r="O792" i="3"/>
  <c r="O802" i="3"/>
  <c r="AJ228" i="3" a="1"/>
  <c r="AJ228" i="3" s="1"/>
  <c r="O228" i="3" s="1"/>
  <c r="P180" i="3"/>
  <c r="P813" i="3" s="1"/>
  <c r="S107" i="3"/>
  <c r="W144" i="3"/>
  <c r="W108" i="3" s="1"/>
  <c r="AA130" i="3"/>
  <c r="W109" i="3"/>
  <c r="W178" i="3"/>
  <c r="W179" i="3"/>
  <c r="W110" i="3"/>
  <c r="AJ344" i="3" l="1" a="1"/>
  <c r="AJ344" i="3" s="1"/>
  <c r="O344" i="3" s="1"/>
  <c r="AU189" i="3"/>
  <c r="AU190" i="3"/>
  <c r="AU188" i="3"/>
  <c r="AU187" i="3"/>
  <c r="AU880" i="3"/>
  <c r="AU881" i="3" s="1"/>
  <c r="AU186" i="3"/>
  <c r="N252" i="3"/>
  <c r="AV175" i="3"/>
  <c r="AU182" i="3"/>
  <c r="AU181" i="3"/>
  <c r="AS113" i="3"/>
  <c r="AS115" i="3"/>
  <c r="AS874" i="3" s="1"/>
  <c r="AA165" i="3"/>
  <c r="AV165" i="3" s="1"/>
  <c r="AV168" i="3" s="1"/>
  <c r="AV130" i="3"/>
  <c r="AV133" i="3" s="1"/>
  <c r="AS121" i="3"/>
  <c r="AS122" i="3"/>
  <c r="AS118" i="3"/>
  <c r="AS120" i="3"/>
  <c r="AU112" i="3"/>
  <c r="AU120" i="3" s="1"/>
  <c r="S112" i="3"/>
  <c r="S114" i="3" s="1"/>
  <c r="O907" i="3"/>
  <c r="O44" i="7" s="1"/>
  <c r="O15" i="7"/>
  <c r="O897" i="3"/>
  <c r="O896" i="3" s="1"/>
  <c r="O33" i="7" s="1"/>
  <c r="O899" i="3"/>
  <c r="O22" i="7"/>
  <c r="O21" i="7"/>
  <c r="O27" i="7"/>
  <c r="O28" i="7"/>
  <c r="O890" i="3"/>
  <c r="O891" i="3"/>
  <c r="W112" i="3"/>
  <c r="P182" i="3"/>
  <c r="P190" i="3"/>
  <c r="P189" i="3"/>
  <c r="P187" i="3"/>
  <c r="P186" i="3"/>
  <c r="P188" i="3"/>
  <c r="W319" i="3"/>
  <c r="AU319" i="3" s="1"/>
  <c r="P181" i="3"/>
  <c r="P782" i="3"/>
  <c r="O781" i="3"/>
  <c r="P228" i="3"/>
  <c r="P344" i="3"/>
  <c r="Q344" i="3" s="1"/>
  <c r="S320" i="3"/>
  <c r="O249" i="3"/>
  <c r="Q175" i="3"/>
  <c r="P880" i="3"/>
  <c r="T198" i="3"/>
  <c r="T908" i="3" s="1"/>
  <c r="T45" i="7" s="1"/>
  <c r="T196" i="3"/>
  <c r="T199" i="3"/>
  <c r="T909" i="3" s="1"/>
  <c r="T46" i="7" s="1"/>
  <c r="T200" i="3"/>
  <c r="T910" i="3" s="1"/>
  <c r="T47" i="7" s="1"/>
  <c r="T197" i="3"/>
  <c r="W177" i="3"/>
  <c r="AA153" i="3"/>
  <c r="AA141" i="3"/>
  <c r="W133" i="3"/>
  <c r="P875" i="3" l="1"/>
  <c r="AS899" i="3"/>
  <c r="AS897" i="3"/>
  <c r="AA14" i="7"/>
  <c r="AU193" i="3"/>
  <c r="AU875" i="3"/>
  <c r="AU907" i="3" s="1"/>
  <c r="AU889" i="3"/>
  <c r="AU890" i="3" s="1"/>
  <c r="AU194" i="3"/>
  <c r="S322" i="3"/>
  <c r="S461" i="3" s="1"/>
  <c r="AT461" i="3" s="1"/>
  <c r="AT320" i="3"/>
  <c r="AT322" i="3" s="1"/>
  <c r="AS344" i="3"/>
  <c r="AS365" i="3" s="1"/>
  <c r="T114" i="3"/>
  <c r="AV179" i="3"/>
  <c r="AV198" i="3" s="1"/>
  <c r="AV110" i="3"/>
  <c r="AA168" i="3"/>
  <c r="AA110" i="3" s="1"/>
  <c r="S113" i="3"/>
  <c r="N796" i="3"/>
  <c r="AR252" i="3"/>
  <c r="AA156" i="3"/>
  <c r="AA109" i="3" s="1"/>
  <c r="AV153" i="3"/>
  <c r="AV156" i="3" s="1"/>
  <c r="AA144" i="3"/>
  <c r="AA108" i="3" s="1"/>
  <c r="AV141" i="3"/>
  <c r="AV144" i="3" s="1"/>
  <c r="AT112" i="3"/>
  <c r="AT119" i="3" s="1"/>
  <c r="AU119" i="3"/>
  <c r="AU118" i="3"/>
  <c r="AU121" i="3"/>
  <c r="AU122" i="3"/>
  <c r="AU115" i="3"/>
  <c r="AU874" i="3" s="1"/>
  <c r="P15" i="7"/>
  <c r="P907" i="3"/>
  <c r="P44" i="7" s="1"/>
  <c r="O34" i="7"/>
  <c r="O898" i="3"/>
  <c r="O36" i="7"/>
  <c r="P882" i="3"/>
  <c r="P20" i="7"/>
  <c r="P881" i="3"/>
  <c r="P204" i="3"/>
  <c r="P889" i="3"/>
  <c r="P26" i="7" s="1"/>
  <c r="W114" i="3"/>
  <c r="W113" i="3"/>
  <c r="X114" i="3"/>
  <c r="S115" i="3"/>
  <c r="S874" i="3" s="1"/>
  <c r="S14" i="7" s="1"/>
  <c r="S119" i="3"/>
  <c r="W183" i="3"/>
  <c r="W195" i="3" s="1"/>
  <c r="P203" i="3"/>
  <c r="Q208" i="3"/>
  <c r="Q207" i="3"/>
  <c r="Q206" i="3"/>
  <c r="Q209" i="3"/>
  <c r="Q210" i="3"/>
  <c r="S118" i="3"/>
  <c r="S122" i="3"/>
  <c r="S121" i="3"/>
  <c r="S120" i="3"/>
  <c r="P194" i="3"/>
  <c r="P193" i="3"/>
  <c r="O257" i="3"/>
  <c r="S780" i="3"/>
  <c r="S792" i="3"/>
  <c r="O784" i="3"/>
  <c r="O737" i="3" s="1"/>
  <c r="Q228" i="3"/>
  <c r="R228" i="3" s="1"/>
  <c r="R344" i="3"/>
  <c r="O251" i="3"/>
  <c r="O250" i="3"/>
  <c r="O264" i="3"/>
  <c r="P249" i="3"/>
  <c r="AJ232" i="3" a="1"/>
  <c r="AJ232" i="3" s="1"/>
  <c r="S232" i="3" s="1"/>
  <c r="Q180" i="3"/>
  <c r="Q813" i="3" s="1"/>
  <c r="O793" i="3"/>
  <c r="O795" i="3" s="1"/>
  <c r="O628" i="3"/>
  <c r="AE131" i="3"/>
  <c r="AJ348" i="3" l="1" a="1"/>
  <c r="AJ348" i="3" s="1"/>
  <c r="S348" i="3" s="1"/>
  <c r="AA178" i="3"/>
  <c r="AA179" i="3"/>
  <c r="AA177" i="3"/>
  <c r="AA183" i="3" s="1"/>
  <c r="S802" i="3"/>
  <c r="AT113" i="3"/>
  <c r="AT115" i="3"/>
  <c r="AT874" i="3" s="1"/>
  <c r="AT899" i="3"/>
  <c r="AT897" i="3"/>
  <c r="AB14" i="7"/>
  <c r="AV99" i="3"/>
  <c r="AV926" i="3" s="1"/>
  <c r="AV908" i="3"/>
  <c r="AU113" i="3"/>
  <c r="AA34" i="7"/>
  <c r="AS896" i="3"/>
  <c r="AA33" i="7" s="1"/>
  <c r="AU899" i="3"/>
  <c r="AU897" i="3"/>
  <c r="AU896" i="3" s="1"/>
  <c r="AA36" i="7"/>
  <c r="AS898" i="3"/>
  <c r="O267" i="3"/>
  <c r="O393" i="3" s="1"/>
  <c r="AV178" i="3"/>
  <c r="AV109" i="3"/>
  <c r="N753" i="3"/>
  <c r="AR753" i="3" s="1"/>
  <c r="AR755" i="3" s="1"/>
  <c r="N797" i="3"/>
  <c r="N757" i="3" s="1"/>
  <c r="AV177" i="3"/>
  <c r="AV108" i="3"/>
  <c r="AT232" i="3"/>
  <c r="AS228" i="3"/>
  <c r="AS249" i="3" s="1"/>
  <c r="AS408" i="3" s="1"/>
  <c r="AE166" i="3"/>
  <c r="AW166" i="3" s="1"/>
  <c r="AW168" i="3" s="1"/>
  <c r="AW131" i="3"/>
  <c r="AW133" i="3" s="1"/>
  <c r="AT118" i="3"/>
  <c r="AT122" i="3"/>
  <c r="AT121" i="3"/>
  <c r="AT120" i="3"/>
  <c r="S899" i="3"/>
  <c r="S897" i="3"/>
  <c r="S896" i="3" s="1"/>
  <c r="S33" i="7" s="1"/>
  <c r="P27" i="7"/>
  <c r="P28" i="7"/>
  <c r="P22" i="7"/>
  <c r="P21" i="7"/>
  <c r="O35" i="7"/>
  <c r="P891" i="3"/>
  <c r="P890" i="3"/>
  <c r="AA112" i="3"/>
  <c r="Q182" i="3"/>
  <c r="Q190" i="3"/>
  <c r="Q189" i="3"/>
  <c r="Q187" i="3"/>
  <c r="Q186" i="3"/>
  <c r="Q188" i="3"/>
  <c r="W205" i="3"/>
  <c r="X205" i="3"/>
  <c r="AA319" i="3"/>
  <c r="AV319" i="3" s="1"/>
  <c r="O635" i="3"/>
  <c r="Q181" i="3"/>
  <c r="O377" i="3"/>
  <c r="O752" i="3"/>
  <c r="O25" i="12" s="1"/>
  <c r="O739" i="3"/>
  <c r="O691" i="3" s="1"/>
  <c r="O376" i="3"/>
  <c r="O701" i="3"/>
  <c r="O405" i="3"/>
  <c r="O404" i="3"/>
  <c r="O402" i="3"/>
  <c r="O406" i="3"/>
  <c r="O375" i="3"/>
  <c r="O883" i="3"/>
  <c r="O23" i="7" s="1"/>
  <c r="O403" i="3"/>
  <c r="P779" i="3"/>
  <c r="P784" i="3" s="1"/>
  <c r="P737" i="3" s="1"/>
  <c r="P690" i="3" s="1"/>
  <c r="P16" i="13" s="1"/>
  <c r="P257" i="3"/>
  <c r="O785" i="3"/>
  <c r="O631" i="3"/>
  <c r="T782" i="3"/>
  <c r="S781" i="3"/>
  <c r="S228" i="3"/>
  <c r="T232" i="3"/>
  <c r="U232" i="3" s="1"/>
  <c r="V232" i="3" s="1"/>
  <c r="S344" i="3"/>
  <c r="T348" i="3"/>
  <c r="U348" i="3" s="1"/>
  <c r="V348" i="3" s="1"/>
  <c r="P251" i="3"/>
  <c r="P250" i="3"/>
  <c r="W320" i="3"/>
  <c r="O275" i="3"/>
  <c r="O278" i="3" s="1"/>
  <c r="N366" i="3"/>
  <c r="N806" i="3" s="1"/>
  <c r="P793" i="3"/>
  <c r="P628" i="3"/>
  <c r="P264" i="3"/>
  <c r="P267" i="3" s="1"/>
  <c r="Q249" i="3"/>
  <c r="U197" i="3"/>
  <c r="U200" i="3"/>
  <c r="U910" i="3" s="1"/>
  <c r="U47" i="7" s="1"/>
  <c r="U199" i="3"/>
  <c r="U909" i="3" s="1"/>
  <c r="U46" i="7" s="1"/>
  <c r="U196" i="3"/>
  <c r="U198" i="3"/>
  <c r="U908" i="3" s="1"/>
  <c r="U45" i="7" s="1"/>
  <c r="Q880" i="3"/>
  <c r="R175" i="3"/>
  <c r="O690" i="3"/>
  <c r="O10" i="12"/>
  <c r="P791" i="3"/>
  <c r="AE154" i="3"/>
  <c r="AE142" i="3"/>
  <c r="AA133" i="3"/>
  <c r="O408" i="3" l="1"/>
  <c r="AV112" i="3"/>
  <c r="Q875" i="3"/>
  <c r="AV196" i="3"/>
  <c r="AV200" i="3"/>
  <c r="AV910" i="3" s="1"/>
  <c r="N30" i="12"/>
  <c r="Z30" i="12" s="1"/>
  <c r="AR757" i="3"/>
  <c r="AV197" i="3"/>
  <c r="AV199" i="3"/>
  <c r="AV909" i="3" s="1"/>
  <c r="AA35" i="7"/>
  <c r="AB34" i="7"/>
  <c r="AT896" i="3"/>
  <c r="AB33" i="7" s="1"/>
  <c r="O16" i="13"/>
  <c r="AU898" i="3"/>
  <c r="O703" i="3"/>
  <c r="O17" i="13"/>
  <c r="AT898" i="3"/>
  <c r="AB36" i="7"/>
  <c r="O648" i="3"/>
  <c r="O646" i="3"/>
  <c r="O15" i="1" s="1"/>
  <c r="AT348" i="3"/>
  <c r="W322" i="3"/>
  <c r="W461" i="3" s="1"/>
  <c r="AU461" i="3" s="1"/>
  <c r="AU320" i="3"/>
  <c r="AU322" i="3" s="1"/>
  <c r="T344" i="3"/>
  <c r="U344" i="3" s="1"/>
  <c r="AS250" i="3"/>
  <c r="AS257" i="3"/>
  <c r="AS883" i="3" s="1"/>
  <c r="AW110" i="3"/>
  <c r="AW179" i="3"/>
  <c r="AV183" i="3"/>
  <c r="AV195" i="3" s="1"/>
  <c r="AV180" i="3"/>
  <c r="AE168" i="3"/>
  <c r="AE110" i="3" s="1"/>
  <c r="T228" i="3"/>
  <c r="P252" i="3" s="1"/>
  <c r="P796" i="3" s="1"/>
  <c r="P753" i="3" s="1"/>
  <c r="N26" i="12"/>
  <c r="N755" i="3"/>
  <c r="N694" i="3"/>
  <c r="AE156" i="3"/>
  <c r="AE178" i="3" s="1"/>
  <c r="AW154" i="3"/>
  <c r="AW156" i="3" s="1"/>
  <c r="AE144" i="3"/>
  <c r="AE108" i="3" s="1"/>
  <c r="AW142" i="3"/>
  <c r="AW144" i="3" s="1"/>
  <c r="S34" i="7"/>
  <c r="AV119" i="3"/>
  <c r="AV118" i="3"/>
  <c r="AV120" i="3"/>
  <c r="AV122" i="3"/>
  <c r="AV121" i="3"/>
  <c r="AV115" i="3"/>
  <c r="AV874" i="3" s="1"/>
  <c r="AV113" i="3"/>
  <c r="Q15" i="7"/>
  <c r="Q907" i="3"/>
  <c r="Q44" i="7" s="1"/>
  <c r="Q882" i="3"/>
  <c r="Q20" i="7"/>
  <c r="O25" i="7"/>
  <c r="O24" i="7"/>
  <c r="S898" i="3"/>
  <c r="S36" i="7"/>
  <c r="O885" i="3"/>
  <c r="O884" i="3"/>
  <c r="Q204" i="3"/>
  <c r="Q889" i="3"/>
  <c r="Q26" i="7" s="1"/>
  <c r="Q881" i="3"/>
  <c r="AA114" i="3"/>
  <c r="AA113" i="3"/>
  <c r="AB114" i="3"/>
  <c r="W115" i="3"/>
  <c r="W874" i="3" s="1"/>
  <c r="O638" i="3"/>
  <c r="O640" i="3" s="1"/>
  <c r="O641" i="3" s="1"/>
  <c r="O7" i="1"/>
  <c r="L815" i="3"/>
  <c r="O751" i="3"/>
  <c r="O24" i="12" s="1"/>
  <c r="AA205" i="3"/>
  <c r="AB205" i="3"/>
  <c r="Q203" i="3"/>
  <c r="R208" i="3"/>
  <c r="R209" i="3"/>
  <c r="R207" i="3"/>
  <c r="R206" i="3"/>
  <c r="R210" i="3"/>
  <c r="W119" i="3"/>
  <c r="W118" i="3"/>
  <c r="W122" i="3"/>
  <c r="W121" i="3"/>
  <c r="W120" i="3"/>
  <c r="P635" i="3"/>
  <c r="AA195" i="3"/>
  <c r="Q194" i="3"/>
  <c r="Q193" i="3"/>
  <c r="O11" i="12"/>
  <c r="O695" i="3"/>
  <c r="AJ430" i="3" a="1"/>
  <c r="AJ430" i="3" s="1"/>
  <c r="O430" i="3" s="1"/>
  <c r="O886" i="3"/>
  <c r="O718" i="3"/>
  <c r="O43" i="13" s="1"/>
  <c r="O27" i="13"/>
  <c r="O29" i="13" s="1"/>
  <c r="O396" i="3"/>
  <c r="O647" i="3"/>
  <c r="O397" i="3"/>
  <c r="O395" i="3"/>
  <c r="P752" i="3"/>
  <c r="P695" i="3" s="1"/>
  <c r="P21" i="13" s="1"/>
  <c r="P377" i="3"/>
  <c r="P648" i="3" s="1"/>
  <c r="P701" i="3"/>
  <c r="AJ431" i="3" s="1" a="1"/>
  <c r="AJ431" i="3" s="1"/>
  <c r="P431" i="3" s="1"/>
  <c r="P375" i="3"/>
  <c r="P646" i="3" s="1"/>
  <c r="P739" i="3"/>
  <c r="P11" i="12" s="1"/>
  <c r="P376" i="3"/>
  <c r="P647" i="3" s="1"/>
  <c r="P405" i="3"/>
  <c r="P404" i="3"/>
  <c r="P406" i="3"/>
  <c r="P883" i="3"/>
  <c r="P23" i="7" s="1"/>
  <c r="P403" i="3"/>
  <c r="P402" i="3"/>
  <c r="O17" i="1"/>
  <c r="O934" i="3"/>
  <c r="O71" i="7" s="1"/>
  <c r="Q779" i="3"/>
  <c r="Q784" i="3" s="1"/>
  <c r="R779" i="3" s="1"/>
  <c r="Q257" i="3"/>
  <c r="P795" i="3"/>
  <c r="W780" i="3"/>
  <c r="W792" i="3"/>
  <c r="P785" i="3"/>
  <c r="P631" i="3"/>
  <c r="S249" i="3"/>
  <c r="O252" i="3"/>
  <c r="O796" i="3" s="1"/>
  <c r="O753" i="3" s="1"/>
  <c r="O26" i="12" s="1"/>
  <c r="W348" i="3"/>
  <c r="N807" i="3"/>
  <c r="N744" i="3" s="1"/>
  <c r="N738" i="3"/>
  <c r="W232" i="3"/>
  <c r="Q250" i="3"/>
  <c r="Q251" i="3"/>
  <c r="P10" i="12"/>
  <c r="O365" i="3"/>
  <c r="O460" i="3" s="1"/>
  <c r="Q793" i="3"/>
  <c r="Q628" i="3"/>
  <c r="P275" i="3"/>
  <c r="P278" i="3" s="1"/>
  <c r="Q264" i="3"/>
  <c r="Q267" i="3" s="1"/>
  <c r="R249" i="3"/>
  <c r="AJ236" i="3" a="1"/>
  <c r="AJ236" i="3" s="1"/>
  <c r="W236" i="3" s="1"/>
  <c r="R180" i="3"/>
  <c r="R813" i="3" s="1"/>
  <c r="AE133" i="3"/>
  <c r="AE320" i="3" s="1"/>
  <c r="AW320" i="3" s="1"/>
  <c r="P408" i="3" l="1"/>
  <c r="P828" i="3" s="1"/>
  <c r="O828" i="3"/>
  <c r="O458" i="3"/>
  <c r="S498" i="3" s="1"/>
  <c r="O665" i="3"/>
  <c r="O877" i="3"/>
  <c r="O17" i="7" s="1"/>
  <c r="P665" i="3"/>
  <c r="P686" i="3" s="1"/>
  <c r="P12" i="13" s="1"/>
  <c r="P458" i="3"/>
  <c r="T498" i="3" s="1"/>
  <c r="P393" i="3"/>
  <c r="AE179" i="3"/>
  <c r="AJ352" i="3" a="1"/>
  <c r="AJ352" i="3" s="1"/>
  <c r="W352" i="3" s="1"/>
  <c r="O16" i="1"/>
  <c r="N20" i="13"/>
  <c r="Z20" i="13" s="1"/>
  <c r="AR694" i="3"/>
  <c r="AW198" i="3"/>
  <c r="N17" i="12"/>
  <c r="Z17" i="12" s="1"/>
  <c r="AR744" i="3"/>
  <c r="W802" i="3"/>
  <c r="AB35" i="7"/>
  <c r="O21" i="13"/>
  <c r="AV189" i="3"/>
  <c r="AV187" i="3"/>
  <c r="AV190" i="3"/>
  <c r="AV188" i="3"/>
  <c r="AV880" i="3"/>
  <c r="AV881" i="3" s="1"/>
  <c r="AV186" i="3"/>
  <c r="AV899" i="3"/>
  <c r="AV897" i="3"/>
  <c r="AV896" i="3" s="1"/>
  <c r="AE109" i="3"/>
  <c r="AE112" i="3" s="1"/>
  <c r="O451" i="3"/>
  <c r="O666" i="3" s="1"/>
  <c r="AS884" i="3"/>
  <c r="AS886" i="3"/>
  <c r="AS887" i="3" s="1"/>
  <c r="AA23" i="7"/>
  <c r="AA24" i="7" s="1"/>
  <c r="N12" i="12"/>
  <c r="Z12" i="12" s="1"/>
  <c r="AR738" i="3"/>
  <c r="X348" i="3"/>
  <c r="Y348" i="3" s="1"/>
  <c r="Z348" i="3" s="1"/>
  <c r="AE177" i="3"/>
  <c r="N28" i="12"/>
  <c r="Z26" i="12"/>
  <c r="Z28" i="12" s="1"/>
  <c r="AW177" i="3"/>
  <c r="AW196" i="3" s="1"/>
  <c r="AW108" i="3"/>
  <c r="S35" i="7"/>
  <c r="U228" i="3"/>
  <c r="V228" i="3" s="1"/>
  <c r="R252" i="3" s="1"/>
  <c r="AW178" i="3"/>
  <c r="AW197" i="3" s="1"/>
  <c r="AW109" i="3"/>
  <c r="AW175" i="3"/>
  <c r="AV182" i="3"/>
  <c r="AV181" i="3"/>
  <c r="P15" i="1"/>
  <c r="P877" i="3"/>
  <c r="P17" i="7" s="1"/>
  <c r="W899" i="3"/>
  <c r="W897" i="3"/>
  <c r="W896" i="3" s="1"/>
  <c r="Q28" i="7"/>
  <c r="Q27" i="7"/>
  <c r="P24" i="7"/>
  <c r="P25" i="7"/>
  <c r="Q21" i="7"/>
  <c r="Q22" i="7"/>
  <c r="Q891" i="3"/>
  <c r="Q890" i="3"/>
  <c r="P885" i="3"/>
  <c r="P884" i="3"/>
  <c r="O888" i="3"/>
  <c r="O887" i="3"/>
  <c r="O925" i="3"/>
  <c r="O900" i="3"/>
  <c r="M815" i="3"/>
  <c r="AJ566" i="3" a="1"/>
  <c r="AJ566" i="3" s="1"/>
  <c r="O8" i="1"/>
  <c r="O9" i="1" s="1"/>
  <c r="O10" i="1" s="1"/>
  <c r="P638" i="3"/>
  <c r="P640" i="3" s="1"/>
  <c r="P641" i="3" s="1"/>
  <c r="P7" i="1"/>
  <c r="O511" i="3"/>
  <c r="O504" i="3"/>
  <c r="O693" i="3"/>
  <c r="R182" i="3"/>
  <c r="R190" i="3"/>
  <c r="R187" i="3"/>
  <c r="R189" i="3"/>
  <c r="R186" i="3"/>
  <c r="R188" i="3"/>
  <c r="P751" i="3"/>
  <c r="P693" i="3" s="1"/>
  <c r="P19" i="13" s="1"/>
  <c r="AE319" i="3"/>
  <c r="AW319" i="3" s="1"/>
  <c r="AW322" i="3" s="1"/>
  <c r="Q635" i="3"/>
  <c r="R181" i="3"/>
  <c r="P430" i="3"/>
  <c r="Q430" i="3" s="1"/>
  <c r="O933" i="3"/>
  <c r="O70" i="7" s="1"/>
  <c r="O931" i="3"/>
  <c r="O68" i="7" s="1"/>
  <c r="O920" i="3"/>
  <c r="O57" i="7" s="1"/>
  <c r="AJ530" i="3" a="1"/>
  <c r="AJ530" i="3" s="1"/>
  <c r="AB530" i="3" s="1"/>
  <c r="O462" i="3"/>
  <c r="P886" i="3"/>
  <c r="P397" i="3"/>
  <c r="P703" i="3"/>
  <c r="P27" i="13"/>
  <c r="P29" i="13" s="1"/>
  <c r="P691" i="3"/>
  <c r="P718" i="3"/>
  <c r="P43" i="13" s="1"/>
  <c r="P25" i="12"/>
  <c r="P395" i="3"/>
  <c r="P396" i="3"/>
  <c r="Q376" i="3"/>
  <c r="Q647" i="3" s="1"/>
  <c r="Q375" i="3"/>
  <c r="Q646" i="3" s="1"/>
  <c r="Q739" i="3"/>
  <c r="Q691" i="3" s="1"/>
  <c r="Q17" i="13" s="1"/>
  <c r="Q377" i="3"/>
  <c r="Q701" i="3"/>
  <c r="Q405" i="3"/>
  <c r="Q404" i="3"/>
  <c r="Q406" i="3"/>
  <c r="Q883" i="3"/>
  <c r="Q23" i="7" s="1"/>
  <c r="Q403" i="3"/>
  <c r="Q752" i="3"/>
  <c r="Q25" i="12" s="1"/>
  <c r="Q402" i="3"/>
  <c r="Q408" i="3" s="1"/>
  <c r="Q828" i="3" s="1"/>
  <c r="P17" i="1"/>
  <c r="P934" i="3"/>
  <c r="P71" i="7" s="1"/>
  <c r="P16" i="1"/>
  <c r="P933" i="3"/>
  <c r="P70" i="7" s="1"/>
  <c r="S257" i="3"/>
  <c r="R257" i="3"/>
  <c r="S628" i="3"/>
  <c r="R784" i="3"/>
  <c r="S779" i="3" s="1"/>
  <c r="Q737" i="3"/>
  <c r="Q10" i="12" s="1"/>
  <c r="S251" i="3"/>
  <c r="S264" i="3"/>
  <c r="S250" i="3"/>
  <c r="S793" i="3"/>
  <c r="Q785" i="3"/>
  <c r="Q631" i="3"/>
  <c r="O28" i="12"/>
  <c r="O755" i="3"/>
  <c r="X782" i="3"/>
  <c r="W781" i="3"/>
  <c r="O797" i="3"/>
  <c r="Q791" i="3"/>
  <c r="Q795" i="3" s="1"/>
  <c r="P797" i="3"/>
  <c r="P757" i="3" s="1"/>
  <c r="N692" i="3"/>
  <c r="X352" i="3"/>
  <c r="Y352" i="3" s="1"/>
  <c r="Z352" i="3" s="1"/>
  <c r="X236" i="3"/>
  <c r="X232" i="3"/>
  <c r="V344" i="3"/>
  <c r="R250" i="3"/>
  <c r="R251" i="3"/>
  <c r="Q431" i="3"/>
  <c r="R431" i="3" s="1"/>
  <c r="O308" i="3"/>
  <c r="O803" i="3"/>
  <c r="O805" i="3" s="1"/>
  <c r="AA320" i="3"/>
  <c r="P365" i="3"/>
  <c r="P460" i="3" s="1"/>
  <c r="R264" i="3"/>
  <c r="R267" i="3" s="1"/>
  <c r="Q275" i="3"/>
  <c r="Q278" i="3" s="1"/>
  <c r="T249" i="3"/>
  <c r="R628" i="3"/>
  <c r="R793" i="3"/>
  <c r="V198" i="3"/>
  <c r="V908" i="3" s="1"/>
  <c r="V45" i="7" s="1"/>
  <c r="R880" i="3"/>
  <c r="V196" i="3"/>
  <c r="V197" i="3"/>
  <c r="S175" i="3"/>
  <c r="V199" i="3"/>
  <c r="V909" i="3" s="1"/>
  <c r="V46" i="7" s="1"/>
  <c r="V200" i="3"/>
  <c r="V910" i="3" s="1"/>
  <c r="V47" i="7" s="1"/>
  <c r="P34" i="1" l="1"/>
  <c r="AE183" i="3"/>
  <c r="O686" i="3"/>
  <c r="O12" i="13" s="1"/>
  <c r="O34" i="1"/>
  <c r="O669" i="3"/>
  <c r="Q458" i="3"/>
  <c r="U498" i="3" s="1"/>
  <c r="Q665" i="3"/>
  <c r="Q34" i="1" s="1"/>
  <c r="Q393" i="3"/>
  <c r="AU348" i="3"/>
  <c r="O743" i="3"/>
  <c r="O16" i="12" s="1"/>
  <c r="O685" i="3"/>
  <c r="AW112" i="3"/>
  <c r="AW120" i="3" s="1"/>
  <c r="P17" i="13"/>
  <c r="AW199" i="3"/>
  <c r="AW909" i="3" s="1"/>
  <c r="O11" i="13"/>
  <c r="AW200" i="3"/>
  <c r="AW910" i="3" s="1"/>
  <c r="AA348" i="3"/>
  <c r="AB348" i="3" s="1"/>
  <c r="AC348" i="3" s="1"/>
  <c r="AD348" i="3" s="1"/>
  <c r="AE348" i="3" s="1"/>
  <c r="N723" i="3"/>
  <c r="J724" i="3" s="1"/>
  <c r="J727" i="3" s="1"/>
  <c r="AR692" i="3"/>
  <c r="O19" i="13"/>
  <c r="AV875" i="3"/>
  <c r="AV907" i="3" s="1"/>
  <c r="AV193" i="3"/>
  <c r="AW908" i="3"/>
  <c r="AW99" i="3"/>
  <c r="AW926" i="3" s="1"/>
  <c r="O35" i="1"/>
  <c r="O38" i="1" s="1"/>
  <c r="AV898" i="3"/>
  <c r="AJ432" i="3" a="1"/>
  <c r="AJ432" i="3" s="1"/>
  <c r="Q432" i="3" s="1"/>
  <c r="Q451" i="3" s="1"/>
  <c r="Q666" i="3" s="1"/>
  <c r="Q35" i="1" s="1"/>
  <c r="AV889" i="3"/>
  <c r="AV890" i="3" s="1"/>
  <c r="AV194" i="3"/>
  <c r="AA322" i="3"/>
  <c r="AA461" i="3" s="1"/>
  <c r="AV461" i="3" s="1"/>
  <c r="AV320" i="3"/>
  <c r="AV322" i="3" s="1"/>
  <c r="W344" i="3"/>
  <c r="AT344" i="3"/>
  <c r="AT365" i="3" s="1"/>
  <c r="S267" i="3"/>
  <c r="O311" i="3"/>
  <c r="O374" i="3" s="1"/>
  <c r="O379" i="3" s="1"/>
  <c r="O387" i="3" s="1"/>
  <c r="AS264" i="3"/>
  <c r="AU352" i="3"/>
  <c r="W898" i="3"/>
  <c r="R796" i="3"/>
  <c r="R753" i="3" s="1"/>
  <c r="AS753" i="3" s="1"/>
  <c r="AS252" i="3"/>
  <c r="AW180" i="3"/>
  <c r="AW181" i="3" s="1"/>
  <c r="AW183" i="3"/>
  <c r="AW195" i="3" s="1"/>
  <c r="AT228" i="3"/>
  <c r="AT249" i="3" s="1"/>
  <c r="AT408" i="3" s="1"/>
  <c r="Q252" i="3"/>
  <c r="Q796" i="3" s="1"/>
  <c r="Q753" i="3" s="1"/>
  <c r="Q26" i="12" s="1"/>
  <c r="AW119" i="3"/>
  <c r="AW118" i="3"/>
  <c r="AW121" i="3"/>
  <c r="R875" i="3"/>
  <c r="Q15" i="1"/>
  <c r="Q877" i="3"/>
  <c r="Q17" i="7" s="1"/>
  <c r="O927" i="3"/>
  <c r="O62" i="7"/>
  <c r="O64" i="7" s="1"/>
  <c r="O901" i="3"/>
  <c r="O37" i="7"/>
  <c r="O38" i="7" s="1"/>
  <c r="Q24" i="7"/>
  <c r="Q25" i="7"/>
  <c r="R882" i="3"/>
  <c r="R20" i="7"/>
  <c r="P888" i="3"/>
  <c r="P887" i="3"/>
  <c r="Q885" i="3"/>
  <c r="Q884" i="3"/>
  <c r="R204" i="3"/>
  <c r="R889" i="3"/>
  <c r="R26" i="7" s="1"/>
  <c r="R881" i="3"/>
  <c r="P925" i="3"/>
  <c r="P900" i="3"/>
  <c r="AE114" i="3"/>
  <c r="AE113" i="3"/>
  <c r="AF114" i="3"/>
  <c r="AA115" i="3"/>
  <c r="AA874" i="3" s="1"/>
  <c r="AE115" i="3"/>
  <c r="AE874" i="3" s="1"/>
  <c r="AE121" i="3"/>
  <c r="S631" i="3"/>
  <c r="S7" i="1" s="1"/>
  <c r="AJ531" i="3" a="1"/>
  <c r="AJ531" i="3" s="1"/>
  <c r="AF531" i="3" s="1"/>
  <c r="Q638" i="3"/>
  <c r="Q640" i="3" s="1"/>
  <c r="Q641" i="3" s="1"/>
  <c r="P8" i="1"/>
  <c r="P9" i="1" s="1"/>
  <c r="P10" i="1" s="1"/>
  <c r="Q7" i="1"/>
  <c r="N815" i="3"/>
  <c r="P504" i="3"/>
  <c r="P511" i="3"/>
  <c r="N18" i="13"/>
  <c r="S207" i="3"/>
  <c r="S210" i="3"/>
  <c r="S206" i="3"/>
  <c r="S209" i="3"/>
  <c r="S208" i="3"/>
  <c r="R203" i="3"/>
  <c r="AE205" i="3"/>
  <c r="AF205" i="3"/>
  <c r="P24" i="12"/>
  <c r="AE120" i="3"/>
  <c r="AA119" i="3"/>
  <c r="AA118" i="3"/>
  <c r="AA120" i="3"/>
  <c r="AA122" i="3"/>
  <c r="AA121" i="3"/>
  <c r="Q751" i="3"/>
  <c r="Q693" i="3" s="1"/>
  <c r="Q19" i="13" s="1"/>
  <c r="AE119" i="3"/>
  <c r="AE118" i="3"/>
  <c r="AE122" i="3"/>
  <c r="R635" i="3"/>
  <c r="S635" i="3"/>
  <c r="R430" i="3"/>
  <c r="P451" i="3"/>
  <c r="P666" i="3" s="1"/>
  <c r="P35" i="1" s="1"/>
  <c r="P38" i="1" s="1"/>
  <c r="AE195" i="3"/>
  <c r="R194" i="3"/>
  <c r="R193" i="3"/>
  <c r="Z530" i="3"/>
  <c r="Y530" i="3"/>
  <c r="X530" i="3"/>
  <c r="V530" i="3"/>
  <c r="T530" i="3"/>
  <c r="W530" i="3"/>
  <c r="AC530" i="3"/>
  <c r="S530" i="3"/>
  <c r="U530" i="3"/>
  <c r="P530" i="3"/>
  <c r="R530" i="3"/>
  <c r="O530" i="3"/>
  <c r="Q530" i="3"/>
  <c r="AF530" i="3"/>
  <c r="AG530" i="3"/>
  <c r="AH530" i="3"/>
  <c r="AE530" i="3"/>
  <c r="AD530" i="3"/>
  <c r="AA530" i="3"/>
  <c r="P931" i="3"/>
  <c r="P68" i="7" s="1"/>
  <c r="P920" i="3"/>
  <c r="P57" i="7" s="1"/>
  <c r="Q395" i="3"/>
  <c r="Q695" i="3"/>
  <c r="Q886" i="3"/>
  <c r="Q397" i="3"/>
  <c r="Q648" i="3"/>
  <c r="Q396" i="3"/>
  <c r="AJ567" i="3" a="1"/>
  <c r="AJ567" i="3" s="1"/>
  <c r="P462" i="3"/>
  <c r="Q27" i="13"/>
  <c r="Q29" i="13" s="1"/>
  <c r="Q718" i="3"/>
  <c r="Q43" i="13" s="1"/>
  <c r="Q703" i="3"/>
  <c r="Q11" i="12"/>
  <c r="R376" i="3"/>
  <c r="R647" i="3" s="1"/>
  <c r="AS647" i="3" s="1"/>
  <c r="R701" i="3"/>
  <c r="AJ433" i="3" s="1" a="1"/>
  <c r="AJ433" i="3" s="1"/>
  <c r="R406" i="3"/>
  <c r="R739" i="3"/>
  <c r="R377" i="3"/>
  <c r="R648" i="3" s="1"/>
  <c r="R375" i="3"/>
  <c r="R646" i="3" s="1"/>
  <c r="AS646" i="3" s="1"/>
  <c r="AS877" i="3" s="1"/>
  <c r="AA17" i="7" s="1"/>
  <c r="R404" i="3"/>
  <c r="R403" i="3"/>
  <c r="R405" i="3"/>
  <c r="R883" i="3"/>
  <c r="R23" i="7" s="1"/>
  <c r="R752" i="3"/>
  <c r="R402" i="3"/>
  <c r="S375" i="3"/>
  <c r="S739" i="3"/>
  <c r="S11" i="12" s="1"/>
  <c r="S377" i="3"/>
  <c r="S376" i="3"/>
  <c r="S701" i="3"/>
  <c r="S406" i="3"/>
  <c r="S404" i="3"/>
  <c r="S403" i="3"/>
  <c r="S405" i="3"/>
  <c r="S883" i="3"/>
  <c r="S23" i="7" s="1"/>
  <c r="S752" i="3"/>
  <c r="S25" i="12" s="1"/>
  <c r="S402" i="3"/>
  <c r="Q16" i="1"/>
  <c r="Q933" i="3"/>
  <c r="Q70" i="7" s="1"/>
  <c r="Q686" i="3"/>
  <c r="Q12" i="13" s="1"/>
  <c r="T257" i="3"/>
  <c r="Q690" i="3"/>
  <c r="AE780" i="3"/>
  <c r="AE792" i="3"/>
  <c r="AA780" i="3"/>
  <c r="AA792" i="3"/>
  <c r="S275" i="3"/>
  <c r="S278" i="3" s="1"/>
  <c r="P30" i="12"/>
  <c r="S784" i="3"/>
  <c r="R737" i="3"/>
  <c r="R785" i="3"/>
  <c r="R631" i="3"/>
  <c r="O757" i="3"/>
  <c r="O694" i="3" s="1"/>
  <c r="W228" i="3"/>
  <c r="R791" i="3"/>
  <c r="R795" i="3" s="1"/>
  <c r="Y236" i="3"/>
  <c r="AA352" i="3"/>
  <c r="Y232" i="3"/>
  <c r="S431" i="3"/>
  <c r="T250" i="3"/>
  <c r="T251" i="3"/>
  <c r="P801" i="3"/>
  <c r="P755" i="3"/>
  <c r="P308" i="3"/>
  <c r="P311" i="3" s="1"/>
  <c r="P374" i="3" s="1"/>
  <c r="P803" i="3"/>
  <c r="P26" i="12"/>
  <c r="O366" i="3"/>
  <c r="O806" i="3" s="1"/>
  <c r="Q365" i="3"/>
  <c r="Q460" i="3" s="1"/>
  <c r="Q504" i="3" s="1"/>
  <c r="AE322" i="3"/>
  <c r="AE461" i="3" s="1"/>
  <c r="AW461" i="3" s="1"/>
  <c r="R275" i="3"/>
  <c r="R278" i="3" s="1"/>
  <c r="T628" i="3"/>
  <c r="T793" i="3"/>
  <c r="T264" i="3"/>
  <c r="T267" i="3" s="1"/>
  <c r="U249" i="3"/>
  <c r="AJ244" i="3" a="1"/>
  <c r="AJ244" i="3" s="1"/>
  <c r="AE244" i="3" s="1"/>
  <c r="AJ240" i="3" a="1"/>
  <c r="AJ240" i="3" s="1"/>
  <c r="AA240" i="3" s="1"/>
  <c r="S180" i="3"/>
  <c r="S813" i="3" s="1"/>
  <c r="S408" i="3" l="1"/>
  <c r="S828" i="3" s="1"/>
  <c r="S665" i="3"/>
  <c r="AS402" i="3"/>
  <c r="R408" i="3"/>
  <c r="S393" i="3"/>
  <c r="S458" i="3"/>
  <c r="W498" i="3" s="1"/>
  <c r="R393" i="3"/>
  <c r="AW122" i="3"/>
  <c r="AA802" i="3"/>
  <c r="R432" i="3"/>
  <c r="S432" i="3" s="1"/>
  <c r="AV348" i="3"/>
  <c r="O382" i="3"/>
  <c r="AW113" i="3"/>
  <c r="AW115" i="3"/>
  <c r="AW874" i="3" s="1"/>
  <c r="AW899" i="3" s="1"/>
  <c r="AU530" i="3"/>
  <c r="AJ356" i="3" a="1"/>
  <c r="AJ356" i="3" s="1"/>
  <c r="AA356" i="3" s="1"/>
  <c r="AB356" i="3" s="1"/>
  <c r="AC356" i="3" s="1"/>
  <c r="AD356" i="3" s="1"/>
  <c r="AE356" i="3" s="1"/>
  <c r="O551" i="3"/>
  <c r="O463" i="3" s="1"/>
  <c r="AS530" i="3"/>
  <c r="AW875" i="3"/>
  <c r="AW907" i="3" s="1"/>
  <c r="AW193" i="3"/>
  <c r="AW187" i="3"/>
  <c r="AW190" i="3"/>
  <c r="AW880" i="3"/>
  <c r="AW881" i="3" s="1"/>
  <c r="AW189" i="3"/>
  <c r="AW188" i="3"/>
  <c r="AW186" i="3"/>
  <c r="R11" i="12"/>
  <c r="AA11" i="12" s="1"/>
  <c r="AS739" i="3"/>
  <c r="Q17" i="1"/>
  <c r="AS648" i="3"/>
  <c r="S430" i="3"/>
  <c r="AS430" i="3"/>
  <c r="Q797" i="3"/>
  <c r="Q757" i="3" s="1"/>
  <c r="Q30" i="12" s="1"/>
  <c r="Q21" i="13"/>
  <c r="O20" i="13"/>
  <c r="AT530" i="3"/>
  <c r="T431" i="3"/>
  <c r="U431" i="3" s="1"/>
  <c r="V431" i="3" s="1"/>
  <c r="W431" i="3" s="1"/>
  <c r="AS701" i="3"/>
  <c r="AS703" i="3" s="1"/>
  <c r="AS432" i="3"/>
  <c r="AV530" i="3"/>
  <c r="AW530" i="3"/>
  <c r="Q16" i="13"/>
  <c r="S703" i="3"/>
  <c r="R10" i="12"/>
  <c r="AA10" i="12" s="1"/>
  <c r="AS737" i="3"/>
  <c r="R25" i="12"/>
  <c r="AA25" i="12" s="1"/>
  <c r="AS752" i="3"/>
  <c r="AS270" i="3"/>
  <c r="AS267" i="3"/>
  <c r="AS275" i="3"/>
  <c r="AS278" i="3" s="1"/>
  <c r="AF348" i="3"/>
  <c r="AG348" i="3" s="1"/>
  <c r="AH348" i="3" s="1"/>
  <c r="X344" i="3"/>
  <c r="Y344" i="3" s="1"/>
  <c r="AS375" i="3"/>
  <c r="O394" i="3"/>
  <c r="O645" i="3"/>
  <c r="O932" i="3" s="1"/>
  <c r="O69" i="7" s="1"/>
  <c r="AT250" i="3"/>
  <c r="AT257" i="3"/>
  <c r="AT883" i="3" s="1"/>
  <c r="S252" i="3"/>
  <c r="S796" i="3" s="1"/>
  <c r="S753" i="3" s="1"/>
  <c r="AW182" i="3"/>
  <c r="R907" i="3"/>
  <c r="R44" i="7" s="1"/>
  <c r="R15" i="7"/>
  <c r="AE899" i="3"/>
  <c r="AE897" i="3"/>
  <c r="AE896" i="3" s="1"/>
  <c r="R15" i="1"/>
  <c r="R877" i="3"/>
  <c r="R17" i="7" s="1"/>
  <c r="AA897" i="3"/>
  <c r="AA896" i="3" s="1"/>
  <c r="AA899" i="3"/>
  <c r="P901" i="3"/>
  <c r="P37" i="7"/>
  <c r="P38" i="7" s="1"/>
  <c r="R28" i="7"/>
  <c r="R27" i="7"/>
  <c r="R25" i="7"/>
  <c r="R24" i="7"/>
  <c r="P927" i="3"/>
  <c r="P62" i="7"/>
  <c r="P64" i="7" s="1"/>
  <c r="R21" i="7"/>
  <c r="R22" i="7"/>
  <c r="S24" i="7"/>
  <c r="S25" i="7"/>
  <c r="R890" i="3"/>
  <c r="R891" i="3"/>
  <c r="Q888" i="3"/>
  <c r="Q887" i="3"/>
  <c r="R885" i="3"/>
  <c r="R884" i="3"/>
  <c r="S885" i="3"/>
  <c r="S884" i="3"/>
  <c r="Q925" i="3"/>
  <c r="Q900" i="3"/>
  <c r="AE531" i="3"/>
  <c r="AD531" i="3"/>
  <c r="AB531" i="3"/>
  <c r="AA531" i="3"/>
  <c r="AC531" i="3"/>
  <c r="Y531" i="3"/>
  <c r="W531" i="3"/>
  <c r="Z531" i="3"/>
  <c r="X531" i="3"/>
  <c r="S531" i="3"/>
  <c r="V531" i="3"/>
  <c r="T531" i="3"/>
  <c r="U531" i="3"/>
  <c r="R531" i="3"/>
  <c r="Q531" i="3"/>
  <c r="P531" i="3"/>
  <c r="AH531" i="3"/>
  <c r="AG531" i="3"/>
  <c r="S638" i="3"/>
  <c r="S640" i="3" s="1"/>
  <c r="S641" i="3" s="1"/>
  <c r="R638" i="3"/>
  <c r="R640" i="3" s="1"/>
  <c r="R641" i="3" s="1"/>
  <c r="Q8" i="1"/>
  <c r="Q9" i="1" s="1"/>
  <c r="Q10" i="1" s="1"/>
  <c r="Q462" i="3"/>
  <c r="P815" i="3"/>
  <c r="O815" i="3"/>
  <c r="R7" i="1"/>
  <c r="AA7" i="1" s="1"/>
  <c r="Q511" i="3"/>
  <c r="S182" i="3"/>
  <c r="S187" i="3"/>
  <c r="S189" i="3"/>
  <c r="S190" i="3"/>
  <c r="S188" i="3"/>
  <c r="S186" i="3"/>
  <c r="P28" i="12"/>
  <c r="Q24" i="12"/>
  <c r="Q28" i="12" s="1"/>
  <c r="R751" i="3"/>
  <c r="P743" i="3"/>
  <c r="Q743" i="3" s="1"/>
  <c r="S751" i="3"/>
  <c r="S24" i="12" s="1"/>
  <c r="P669" i="3"/>
  <c r="P685" i="3"/>
  <c r="T635" i="3"/>
  <c r="S181" i="3"/>
  <c r="Q931" i="3"/>
  <c r="Q68" i="7" s="1"/>
  <c r="Q920" i="3"/>
  <c r="Q57" i="7" s="1"/>
  <c r="Q934" i="3"/>
  <c r="Q71" i="7" s="1"/>
  <c r="R691" i="3"/>
  <c r="R395" i="3"/>
  <c r="AJ532" i="3" a="1"/>
  <c r="AJ532" i="3" s="1"/>
  <c r="Q532" i="3" s="1"/>
  <c r="AJ568" i="3" a="1"/>
  <c r="AJ568" i="3" s="1"/>
  <c r="R703" i="3"/>
  <c r="R27" i="13"/>
  <c r="R29" i="13" s="1"/>
  <c r="R718" i="3"/>
  <c r="R43" i="13" s="1"/>
  <c r="AA43" i="13" s="1"/>
  <c r="R396" i="3"/>
  <c r="R397" i="3"/>
  <c r="S397" i="3"/>
  <c r="S718" i="3"/>
  <c r="S43" i="13" s="1"/>
  <c r="S27" i="13"/>
  <c r="S29" i="13" s="1"/>
  <c r="AJ434" i="3" a="1"/>
  <c r="AJ434" i="3" s="1"/>
  <c r="S434" i="3" s="1"/>
  <c r="S396" i="3"/>
  <c r="S395" i="3"/>
  <c r="S886" i="3"/>
  <c r="T739" i="3"/>
  <c r="T691" i="3" s="1"/>
  <c r="T17" i="13" s="1"/>
  <c r="T377" i="3"/>
  <c r="T376" i="3"/>
  <c r="T647" i="3" s="1"/>
  <c r="T701" i="3"/>
  <c r="T703" i="3" s="1"/>
  <c r="T375" i="3"/>
  <c r="T646" i="3" s="1"/>
  <c r="T406" i="3"/>
  <c r="T404" i="3"/>
  <c r="T403" i="3"/>
  <c r="T883" i="3"/>
  <c r="T23" i="7" s="1"/>
  <c r="T405" i="3"/>
  <c r="T752" i="3"/>
  <c r="T695" i="3" s="1"/>
  <c r="T21" i="13" s="1"/>
  <c r="T402" i="3"/>
  <c r="S647" i="3"/>
  <c r="S648" i="3"/>
  <c r="S646" i="3"/>
  <c r="R695" i="3"/>
  <c r="R21" i="13" s="1"/>
  <c r="S691" i="3"/>
  <c r="S695" i="3"/>
  <c r="R886" i="3"/>
  <c r="R16" i="1"/>
  <c r="R933" i="3"/>
  <c r="R70" i="7" s="1"/>
  <c r="R17" i="1"/>
  <c r="R934" i="3"/>
  <c r="R71" i="7" s="1"/>
  <c r="Q38" i="1"/>
  <c r="S686" i="3"/>
  <c r="S34" i="1"/>
  <c r="R690" i="3"/>
  <c r="R16" i="13" s="1"/>
  <c r="P394" i="3"/>
  <c r="P399" i="3" s="1"/>
  <c r="U257" i="3"/>
  <c r="AO530" i="3"/>
  <c r="P805" i="3"/>
  <c r="Q801" i="3" s="1"/>
  <c r="P694" i="3"/>
  <c r="P20" i="13" s="1"/>
  <c r="T779" i="3"/>
  <c r="S785" i="3"/>
  <c r="S737" i="3"/>
  <c r="T631" i="3"/>
  <c r="O30" i="12"/>
  <c r="AF782" i="3"/>
  <c r="AE781" i="3"/>
  <c r="AB782" i="3"/>
  <c r="AA781" i="3"/>
  <c r="X228" i="3"/>
  <c r="S791" i="3"/>
  <c r="R797" i="3"/>
  <c r="R757" i="3" s="1"/>
  <c r="AS757" i="3" s="1"/>
  <c r="AF244" i="3"/>
  <c r="AG244" i="3" s="1"/>
  <c r="Z236" i="3"/>
  <c r="AA236" i="3" s="1"/>
  <c r="O807" i="3"/>
  <c r="O744" i="3" s="1"/>
  <c r="O17" i="12" s="1"/>
  <c r="O738" i="3"/>
  <c r="O12" i="12" s="1"/>
  <c r="AB240" i="3"/>
  <c r="AC240" i="3" s="1"/>
  <c r="AB352" i="3"/>
  <c r="AC352" i="3" s="1"/>
  <c r="AD352" i="3" s="1"/>
  <c r="AE352" i="3" s="1"/>
  <c r="Z232" i="3"/>
  <c r="AA232" i="3" s="1"/>
  <c r="U250" i="3"/>
  <c r="U251" i="3"/>
  <c r="P382" i="3"/>
  <c r="R433" i="3"/>
  <c r="AS433" i="3" s="1"/>
  <c r="AE802" i="3"/>
  <c r="AJ360" i="3" a="1"/>
  <c r="AJ360" i="3" s="1"/>
  <c r="AE360" i="3" s="1"/>
  <c r="P645" i="3"/>
  <c r="P876" i="3" s="1"/>
  <c r="Q755" i="3"/>
  <c r="P379" i="3"/>
  <c r="P387" i="3" s="1"/>
  <c r="Q308" i="3"/>
  <c r="Q311" i="3" s="1"/>
  <c r="Q374" i="3" s="1"/>
  <c r="Q394" i="3" s="1"/>
  <c r="Q399" i="3" s="1"/>
  <c r="Q803" i="3"/>
  <c r="S365" i="3"/>
  <c r="S460" i="3" s="1"/>
  <c r="AO346" i="3"/>
  <c r="R365" i="3"/>
  <c r="R460" i="3" s="1"/>
  <c r="R511" i="3" s="1"/>
  <c r="T275" i="3"/>
  <c r="T278" i="3" s="1"/>
  <c r="U264" i="3"/>
  <c r="U267" i="3" s="1"/>
  <c r="R26" i="12"/>
  <c r="U793" i="3"/>
  <c r="U628" i="3"/>
  <c r="W249" i="3"/>
  <c r="V249" i="3"/>
  <c r="W197" i="3"/>
  <c r="T175" i="3"/>
  <c r="W196" i="3"/>
  <c r="W199" i="3"/>
  <c r="W909" i="3" s="1"/>
  <c r="S880" i="3"/>
  <c r="W198" i="3"/>
  <c r="W908" i="3" s="1"/>
  <c r="W200" i="3"/>
  <c r="W910" i="3" s="1"/>
  <c r="Q685" i="3"/>
  <c r="Q11" i="13" s="1"/>
  <c r="Q669" i="3"/>
  <c r="T408" i="3" l="1"/>
  <c r="T828" i="3" s="1"/>
  <c r="T665" i="3"/>
  <c r="T393" i="3"/>
  <c r="T432" i="3"/>
  <c r="U432" i="3" s="1"/>
  <c r="V432" i="3" s="1"/>
  <c r="AS695" i="3"/>
  <c r="R665" i="3"/>
  <c r="R458" i="3"/>
  <c r="V498" i="3" s="1"/>
  <c r="R828" i="3"/>
  <c r="T458" i="3"/>
  <c r="X498" i="3" s="1"/>
  <c r="AW897" i="3"/>
  <c r="AW896" i="3" s="1"/>
  <c r="Q694" i="3"/>
  <c r="Q20" i="13" s="1"/>
  <c r="S875" i="3"/>
  <c r="S907" i="3" s="1"/>
  <c r="S44" i="7" s="1"/>
  <c r="AA16" i="13"/>
  <c r="T430" i="3"/>
  <c r="R693" i="3"/>
  <c r="AS751" i="3"/>
  <c r="AS755" i="3" s="1"/>
  <c r="AV531" i="3"/>
  <c r="S12" i="13"/>
  <c r="T434" i="3"/>
  <c r="U434" i="3" s="1"/>
  <c r="P551" i="3"/>
  <c r="P463" i="3" s="1"/>
  <c r="AS531" i="3"/>
  <c r="P11" i="13"/>
  <c r="AW194" i="3"/>
  <c r="AW889" i="3"/>
  <c r="AW890" i="3" s="1"/>
  <c r="O399" i="3"/>
  <c r="AT531" i="3"/>
  <c r="AT432" i="3"/>
  <c r="AW531" i="3"/>
  <c r="S17" i="13"/>
  <c r="O876" i="3"/>
  <c r="O918" i="3" s="1"/>
  <c r="O55" i="7" s="1"/>
  <c r="R17" i="13"/>
  <c r="AA17" i="13" s="1"/>
  <c r="AS691" i="3"/>
  <c r="AT431" i="3"/>
  <c r="AU531" i="3"/>
  <c r="AS690" i="3"/>
  <c r="S21" i="13"/>
  <c r="AT884" i="3"/>
  <c r="AT886" i="3"/>
  <c r="AT887" i="3" s="1"/>
  <c r="AB23" i="7"/>
  <c r="AB24" i="7" s="1"/>
  <c r="AA21" i="13"/>
  <c r="S17" i="1"/>
  <c r="O650" i="3"/>
  <c r="O652" i="3" s="1"/>
  <c r="S16" i="1"/>
  <c r="AW348" i="3"/>
  <c r="O14" i="1"/>
  <c r="O19" i="1" s="1"/>
  <c r="O21" i="1" s="1"/>
  <c r="Z344" i="3"/>
  <c r="AU344" i="3" s="1"/>
  <c r="AU365" i="3" s="1"/>
  <c r="AV352" i="3"/>
  <c r="AF356" i="3"/>
  <c r="AG356" i="3" s="1"/>
  <c r="AH356" i="3" s="1"/>
  <c r="AV356" i="3"/>
  <c r="AF352" i="3"/>
  <c r="AG352" i="3" s="1"/>
  <c r="AH352" i="3" s="1"/>
  <c r="P918" i="3"/>
  <c r="P16" i="7"/>
  <c r="T15" i="1"/>
  <c r="T877" i="3"/>
  <c r="T17" i="7" s="1"/>
  <c r="P914" i="3"/>
  <c r="P902" i="3"/>
  <c r="P903" i="3" s="1"/>
  <c r="P904" i="3" s="1"/>
  <c r="S15" i="1"/>
  <c r="S877" i="3"/>
  <c r="S17" i="7" s="1"/>
  <c r="Q901" i="3"/>
  <c r="Q37" i="7"/>
  <c r="Q38" i="7" s="1"/>
  <c r="S882" i="3"/>
  <c r="S20" i="7"/>
  <c r="Q927" i="3"/>
  <c r="Q62" i="7"/>
  <c r="Q64" i="7" s="1"/>
  <c r="T24" i="7"/>
  <c r="T25" i="7"/>
  <c r="S888" i="3"/>
  <c r="S887" i="3"/>
  <c r="R888" i="3"/>
  <c r="R887" i="3"/>
  <c r="AA898" i="3"/>
  <c r="T885" i="3"/>
  <c r="T884" i="3"/>
  <c r="S881" i="3"/>
  <c r="S204" i="3"/>
  <c r="S889" i="3"/>
  <c r="S26" i="7" s="1"/>
  <c r="AE898" i="3"/>
  <c r="R925" i="3"/>
  <c r="R900" i="3"/>
  <c r="S925" i="3"/>
  <c r="S900" i="3"/>
  <c r="Q551" i="3"/>
  <c r="Q463" i="3" s="1"/>
  <c r="AJ570" i="3" a="1"/>
  <c r="AJ570" i="3" s="1"/>
  <c r="R462" i="3"/>
  <c r="R8" i="1"/>
  <c r="R9" i="1" s="1"/>
  <c r="R10" i="1" s="1"/>
  <c r="T638" i="3"/>
  <c r="S8" i="1"/>
  <c r="S9" i="1" s="1"/>
  <c r="S10" i="1" s="1"/>
  <c r="T7" i="1"/>
  <c r="Q815" i="3"/>
  <c r="S511" i="3"/>
  <c r="S504" i="3"/>
  <c r="R504" i="3"/>
  <c r="R24" i="12"/>
  <c r="R28" i="12" s="1"/>
  <c r="S920" i="3"/>
  <c r="S57" i="7" s="1"/>
  <c r="S931" i="3"/>
  <c r="S68" i="7" s="1"/>
  <c r="P16" i="12"/>
  <c r="S203" i="3"/>
  <c r="T208" i="3"/>
  <c r="T206" i="3"/>
  <c r="T209" i="3"/>
  <c r="T207" i="3"/>
  <c r="T210" i="3"/>
  <c r="T751" i="3"/>
  <c r="T693" i="3" s="1"/>
  <c r="T19" i="13" s="1"/>
  <c r="S755" i="3"/>
  <c r="S693" i="3"/>
  <c r="U635" i="3"/>
  <c r="S194" i="3"/>
  <c r="S193" i="3"/>
  <c r="P932" i="3"/>
  <c r="P69" i="7" s="1"/>
  <c r="R931" i="3"/>
  <c r="R68" i="7" s="1"/>
  <c r="R920" i="3"/>
  <c r="R57" i="7" s="1"/>
  <c r="T886" i="3"/>
  <c r="AE532" i="3"/>
  <c r="Y532" i="3"/>
  <c r="AJ533" i="3" a="1"/>
  <c r="AJ533" i="3" s="1"/>
  <c r="AE533" i="3" s="1"/>
  <c r="AC532" i="3"/>
  <c r="AA532" i="3"/>
  <c r="AB532" i="3"/>
  <c r="AG532" i="3"/>
  <c r="AF532" i="3"/>
  <c r="AD532" i="3"/>
  <c r="AH532" i="3"/>
  <c r="W532" i="3"/>
  <c r="T395" i="3"/>
  <c r="X532" i="3"/>
  <c r="V532" i="3"/>
  <c r="Z532" i="3"/>
  <c r="AJ569" i="3" a="1"/>
  <c r="AJ569" i="3" s="1"/>
  <c r="S532" i="3"/>
  <c r="T532" i="3"/>
  <c r="U532" i="3"/>
  <c r="R532" i="3"/>
  <c r="AA27" i="13"/>
  <c r="AA29" i="13" s="1"/>
  <c r="T397" i="3"/>
  <c r="AJ534" i="3" a="1"/>
  <c r="AJ534" i="3" s="1"/>
  <c r="AE534" i="3" s="1"/>
  <c r="T648" i="3"/>
  <c r="T17" i="1" s="1"/>
  <c r="T396" i="3"/>
  <c r="S462" i="3"/>
  <c r="S933" i="3"/>
  <c r="S70" i="7" s="1"/>
  <c r="T27" i="13"/>
  <c r="T29" i="13" s="1"/>
  <c r="AJ435" i="3" a="1"/>
  <c r="AJ435" i="3" s="1"/>
  <c r="T435" i="3" s="1"/>
  <c r="T718" i="3"/>
  <c r="T43" i="13" s="1"/>
  <c r="T11" i="12"/>
  <c r="S934" i="3"/>
  <c r="S71" i="7" s="1"/>
  <c r="U405" i="3"/>
  <c r="U376" i="3"/>
  <c r="U647" i="3" s="1"/>
  <c r="U701" i="3"/>
  <c r="AJ436" i="3" s="1" a="1"/>
  <c r="AJ436" i="3" s="1"/>
  <c r="U436" i="3" s="1"/>
  <c r="U375" i="3"/>
  <c r="U646" i="3" s="1"/>
  <c r="U406" i="3"/>
  <c r="U403" i="3"/>
  <c r="U883" i="3"/>
  <c r="U23" i="7" s="1"/>
  <c r="U402" i="3"/>
  <c r="U393" i="3" s="1"/>
  <c r="U404" i="3"/>
  <c r="U739" i="3"/>
  <c r="U691" i="3" s="1"/>
  <c r="U17" i="13" s="1"/>
  <c r="U377" i="3"/>
  <c r="U648" i="3" s="1"/>
  <c r="U752" i="3"/>
  <c r="U25" i="12" s="1"/>
  <c r="T25" i="12"/>
  <c r="T16" i="1"/>
  <c r="T933" i="3"/>
  <c r="T70" i="7" s="1"/>
  <c r="T686" i="3"/>
  <c r="T12" i="13" s="1"/>
  <c r="T34" i="1"/>
  <c r="P14" i="1"/>
  <c r="Q805" i="3"/>
  <c r="R801" i="3" s="1"/>
  <c r="AO566" i="3"/>
  <c r="AO531" i="3"/>
  <c r="W257" i="3"/>
  <c r="V257" i="3"/>
  <c r="R30" i="12"/>
  <c r="AA30" i="12" s="1"/>
  <c r="R694" i="3"/>
  <c r="R20" i="13" s="1"/>
  <c r="S795" i="3"/>
  <c r="S797" i="3" s="1"/>
  <c r="S757" i="3" s="1"/>
  <c r="S694" i="3" s="1"/>
  <c r="S690" i="3"/>
  <c r="S10" i="12"/>
  <c r="T784" i="3"/>
  <c r="T737" i="3" s="1"/>
  <c r="U631" i="3"/>
  <c r="Q382" i="3"/>
  <c r="AD240" i="3"/>
  <c r="Y228" i="3"/>
  <c r="U252" i="3" s="1"/>
  <c r="U796" i="3" s="1"/>
  <c r="U753" i="3" s="1"/>
  <c r="T252" i="3"/>
  <c r="T796" i="3" s="1"/>
  <c r="T753" i="3" s="1"/>
  <c r="O692" i="3"/>
  <c r="AB236" i="3"/>
  <c r="AC236" i="3" s="1"/>
  <c r="AD236" i="3" s="1"/>
  <c r="AH244" i="3"/>
  <c r="AO244" i="3" s="1"/>
  <c r="AF360" i="3"/>
  <c r="AG360" i="3" s="1"/>
  <c r="AH360" i="3" s="1"/>
  <c r="AB232" i="3"/>
  <c r="AC232" i="3" s="1"/>
  <c r="AD232" i="3" s="1"/>
  <c r="AE232" i="3" s="1"/>
  <c r="W432" i="3"/>
  <c r="X431" i="3"/>
  <c r="Y431" i="3" s="1"/>
  <c r="V250" i="3"/>
  <c r="V251" i="3"/>
  <c r="W250" i="3"/>
  <c r="W251" i="3"/>
  <c r="S433" i="3"/>
  <c r="R451" i="3"/>
  <c r="R666" i="3" s="1"/>
  <c r="P650" i="3"/>
  <c r="P366" i="3"/>
  <c r="P806" i="3" s="1"/>
  <c r="R755" i="3"/>
  <c r="Q645" i="3"/>
  <c r="Q876" i="3" s="1"/>
  <c r="R308" i="3"/>
  <c r="R803" i="3"/>
  <c r="S308" i="3"/>
  <c r="S803" i="3"/>
  <c r="Q379" i="3"/>
  <c r="Q387" i="3" s="1"/>
  <c r="AO348" i="3"/>
  <c r="AO345" i="3"/>
  <c r="T365" i="3"/>
  <c r="T460" i="3" s="1"/>
  <c r="T511" i="3" s="1"/>
  <c r="U275" i="3"/>
  <c r="U278" i="3" s="1"/>
  <c r="W793" i="3"/>
  <c r="V264" i="3"/>
  <c r="W628" i="3"/>
  <c r="W264" i="3"/>
  <c r="V793" i="3"/>
  <c r="V628" i="3"/>
  <c r="AT628" i="3" s="1"/>
  <c r="AT631" i="3" s="1"/>
  <c r="T180" i="3"/>
  <c r="T813" i="3" s="1"/>
  <c r="AA26" i="12"/>
  <c r="S26" i="12"/>
  <c r="S28" i="12" s="1"/>
  <c r="Q16" i="12"/>
  <c r="AA20" i="13" l="1"/>
  <c r="R686" i="3"/>
  <c r="R34" i="1"/>
  <c r="AA34" i="1" s="1"/>
  <c r="AW898" i="3"/>
  <c r="U408" i="3"/>
  <c r="S15" i="7"/>
  <c r="AS694" i="3"/>
  <c r="AW352" i="3"/>
  <c r="AA344" i="3"/>
  <c r="AB344" i="3" s="1"/>
  <c r="X366" i="3" s="1"/>
  <c r="O902" i="3"/>
  <c r="O914" i="3"/>
  <c r="O51" i="7" s="1"/>
  <c r="O53" i="7" s="1"/>
  <c r="O65" i="7" s="1"/>
  <c r="O16" i="7"/>
  <c r="AW356" i="3"/>
  <c r="AS532" i="3"/>
  <c r="O18" i="13"/>
  <c r="S16" i="13"/>
  <c r="AV532" i="3"/>
  <c r="X432" i="3"/>
  <c r="Y432" i="3" s="1"/>
  <c r="AU532" i="3"/>
  <c r="AW532" i="3"/>
  <c r="U430" i="3"/>
  <c r="V430" i="3" s="1"/>
  <c r="W430" i="3" s="1"/>
  <c r="R35" i="1"/>
  <c r="R38" i="1" s="1"/>
  <c r="AS666" i="3"/>
  <c r="S19" i="13"/>
  <c r="AT532" i="3"/>
  <c r="S20" i="13"/>
  <c r="T433" i="3"/>
  <c r="U433" i="3" s="1"/>
  <c r="O921" i="3"/>
  <c r="O922" i="3" s="1"/>
  <c r="V434" i="3"/>
  <c r="R19" i="13"/>
  <c r="AA19" i="13" s="1"/>
  <c r="AS693" i="3"/>
  <c r="U435" i="3"/>
  <c r="V435" i="3" s="1"/>
  <c r="AW360" i="3"/>
  <c r="S311" i="3"/>
  <c r="S374" i="3" s="1"/>
  <c r="S382" i="3" s="1"/>
  <c r="W267" i="3"/>
  <c r="V267" i="3"/>
  <c r="AT264" i="3"/>
  <c r="W366" i="3"/>
  <c r="R311" i="3"/>
  <c r="R374" i="3" s="1"/>
  <c r="R645" i="3" s="1"/>
  <c r="AS308" i="3"/>
  <c r="AS311" i="3" s="1"/>
  <c r="AW244" i="3"/>
  <c r="AF232" i="3"/>
  <c r="AG232" i="3" s="1"/>
  <c r="AH232" i="3" s="1"/>
  <c r="AU232" i="3" s="1"/>
  <c r="AV232" i="3"/>
  <c r="AV236" i="3"/>
  <c r="AE240" i="3"/>
  <c r="AV240" i="3"/>
  <c r="Q918" i="3"/>
  <c r="Q16" i="7"/>
  <c r="P39" i="7"/>
  <c r="P40" i="7" s="1"/>
  <c r="P41" i="7" s="1"/>
  <c r="U15" i="1"/>
  <c r="U877" i="3"/>
  <c r="U17" i="7" s="1"/>
  <c r="Q914" i="3"/>
  <c r="Q51" i="7" s="1"/>
  <c r="Q53" i="7" s="1"/>
  <c r="Q65" i="7" s="1"/>
  <c r="Q902" i="3"/>
  <c r="Q903" i="3" s="1"/>
  <c r="Q904" i="3" s="1"/>
  <c r="S28" i="7"/>
  <c r="S27" i="7"/>
  <c r="U25" i="7"/>
  <c r="U24" i="7"/>
  <c r="S927" i="3"/>
  <c r="S62" i="7"/>
  <c r="S64" i="7" s="1"/>
  <c r="O58" i="7"/>
  <c r="O59" i="7" s="1"/>
  <c r="P916" i="3"/>
  <c r="P928" i="3" s="1"/>
  <c r="P51" i="7"/>
  <c r="S901" i="3"/>
  <c r="S37" i="7"/>
  <c r="S38" i="7" s="1"/>
  <c r="R901" i="3"/>
  <c r="R37" i="7"/>
  <c r="R38" i="7" s="1"/>
  <c r="P19" i="1"/>
  <c r="P21" i="1" s="1"/>
  <c r="P22" i="1" s="1"/>
  <c r="P921" i="3"/>
  <c r="P922" i="3" s="1"/>
  <c r="P55" i="7"/>
  <c r="P58" i="7" s="1"/>
  <c r="P59" i="7" s="1"/>
  <c r="S21" i="7"/>
  <c r="S22" i="7"/>
  <c r="R927" i="3"/>
  <c r="R62" i="7"/>
  <c r="R64" i="7" s="1"/>
  <c r="S891" i="3"/>
  <c r="S890" i="3"/>
  <c r="T887" i="3"/>
  <c r="T888" i="3"/>
  <c r="U885" i="3"/>
  <c r="U884" i="3"/>
  <c r="T462" i="3"/>
  <c r="T8" i="1"/>
  <c r="T9" i="1" s="1"/>
  <c r="T10" i="1" s="1"/>
  <c r="T640" i="3"/>
  <c r="T641" i="3" s="1"/>
  <c r="U638" i="3"/>
  <c r="U640" i="3" s="1"/>
  <c r="U641" i="3" s="1"/>
  <c r="W631" i="3"/>
  <c r="R815" i="3"/>
  <c r="U7" i="1"/>
  <c r="T504" i="3"/>
  <c r="O723" i="3"/>
  <c r="O653" i="3"/>
  <c r="O935" i="3" s="1"/>
  <c r="O72" i="7" s="1"/>
  <c r="T755" i="3"/>
  <c r="AA24" i="12"/>
  <c r="AA28" i="12" s="1"/>
  <c r="T24" i="12"/>
  <c r="T182" i="3"/>
  <c r="T187" i="3"/>
  <c r="T190" i="3"/>
  <c r="T188" i="3"/>
  <c r="T189" i="3"/>
  <c r="T186" i="3"/>
  <c r="U751" i="3"/>
  <c r="U755" i="3" s="1"/>
  <c r="W635" i="3"/>
  <c r="V635" i="3"/>
  <c r="T181" i="3"/>
  <c r="Q932" i="3"/>
  <c r="Q69" i="7" s="1"/>
  <c r="P652" i="3"/>
  <c r="Y534" i="3"/>
  <c r="T534" i="3"/>
  <c r="V534" i="3"/>
  <c r="W534" i="3"/>
  <c r="U534" i="3"/>
  <c r="AG533" i="3"/>
  <c r="AH533" i="3"/>
  <c r="AF533" i="3"/>
  <c r="AD533" i="3"/>
  <c r="AA533" i="3"/>
  <c r="R533" i="3"/>
  <c r="AB533" i="3"/>
  <c r="AC533" i="3"/>
  <c r="Y533" i="3"/>
  <c r="Z533" i="3"/>
  <c r="W533" i="3"/>
  <c r="X533" i="3"/>
  <c r="V533" i="3"/>
  <c r="S533" i="3"/>
  <c r="T533" i="3"/>
  <c r="U533" i="3"/>
  <c r="U886" i="3"/>
  <c r="Z534" i="3"/>
  <c r="AJ535" i="3" a="1"/>
  <c r="AJ535" i="3" s="1"/>
  <c r="Y535" i="3" s="1"/>
  <c r="AJ571" i="3" a="1"/>
  <c r="AJ571" i="3" s="1"/>
  <c r="AF534" i="3"/>
  <c r="AH534" i="3"/>
  <c r="AG534" i="3"/>
  <c r="AB534" i="3"/>
  <c r="AD534" i="3"/>
  <c r="AC534" i="3"/>
  <c r="AA534" i="3"/>
  <c r="X534" i="3"/>
  <c r="S534" i="3"/>
  <c r="U395" i="3"/>
  <c r="T934" i="3"/>
  <c r="T71" i="7" s="1"/>
  <c r="U396" i="3"/>
  <c r="U718" i="3"/>
  <c r="U43" i="13" s="1"/>
  <c r="U27" i="13"/>
  <c r="U29" i="13" s="1"/>
  <c r="U703" i="3"/>
  <c r="U695" i="3"/>
  <c r="U397" i="3"/>
  <c r="V405" i="3"/>
  <c r="V376" i="3"/>
  <c r="V647" i="3" s="1"/>
  <c r="AT647" i="3" s="1"/>
  <c r="AT933" i="3" s="1"/>
  <c r="AB70" i="7" s="1"/>
  <c r="V375" i="3"/>
  <c r="V646" i="3" s="1"/>
  <c r="AT646" i="3" s="1"/>
  <c r="AT877" i="3" s="1"/>
  <c r="AB17" i="7" s="1"/>
  <c r="V406" i="3"/>
  <c r="V701" i="3"/>
  <c r="V403" i="3"/>
  <c r="V883" i="3"/>
  <c r="V23" i="7" s="1"/>
  <c r="V402" i="3"/>
  <c r="V404" i="3"/>
  <c r="V739" i="3"/>
  <c r="V377" i="3"/>
  <c r="V648" i="3" s="1"/>
  <c r="AT648" i="3" s="1"/>
  <c r="AT934" i="3" s="1"/>
  <c r="AB71" i="7" s="1"/>
  <c r="V752" i="3"/>
  <c r="W376" i="3"/>
  <c r="W406" i="3"/>
  <c r="W405" i="3"/>
  <c r="W701" i="3"/>
  <c r="W375" i="3"/>
  <c r="W403" i="3"/>
  <c r="W883" i="3"/>
  <c r="W402" i="3"/>
  <c r="W404" i="3"/>
  <c r="W739" i="3"/>
  <c r="W377" i="3"/>
  <c r="W752" i="3"/>
  <c r="U11" i="12"/>
  <c r="U16" i="1"/>
  <c r="U933" i="3"/>
  <c r="U70" i="7" s="1"/>
  <c r="U17" i="1"/>
  <c r="U934" i="3"/>
  <c r="U71" i="7" s="1"/>
  <c r="O22" i="1"/>
  <c r="Q650" i="3"/>
  <c r="Q14" i="1"/>
  <c r="X8" i="1"/>
  <c r="X9" i="1" s="1"/>
  <c r="Y8" i="1"/>
  <c r="Y9" i="1" s="1"/>
  <c r="Z8" i="1"/>
  <c r="Z9" i="1" s="1"/>
  <c r="AA8" i="1"/>
  <c r="AA9" i="1" s="1"/>
  <c r="R805" i="3"/>
  <c r="S801" i="3" s="1"/>
  <c r="S805" i="3" s="1"/>
  <c r="T791" i="3"/>
  <c r="T795" i="3" s="1"/>
  <c r="U791" i="3" s="1"/>
  <c r="U795" i="3" s="1"/>
  <c r="V791" i="3" s="1"/>
  <c r="V795" i="3" s="1"/>
  <c r="R685" i="3"/>
  <c r="S30" i="12"/>
  <c r="T690" i="3"/>
  <c r="T16" i="13" s="1"/>
  <c r="T10" i="12"/>
  <c r="U779" i="3"/>
  <c r="T785" i="3"/>
  <c r="V631" i="3"/>
  <c r="Z228" i="3"/>
  <c r="V252" i="3" s="1"/>
  <c r="AE236" i="3"/>
  <c r="P807" i="3"/>
  <c r="P744" i="3" s="1"/>
  <c r="P17" i="12" s="1"/>
  <c r="P738" i="3"/>
  <c r="P12" i="12" s="1"/>
  <c r="R743" i="3"/>
  <c r="R669" i="3"/>
  <c r="Z431" i="3"/>
  <c r="AA431" i="3" s="1"/>
  <c r="S451" i="3"/>
  <c r="S666" i="3" s="1"/>
  <c r="V436" i="3"/>
  <c r="W436" i="3" s="1"/>
  <c r="R366" i="3"/>
  <c r="R806" i="3" s="1"/>
  <c r="S366" i="3"/>
  <c r="S806" i="3" s="1"/>
  <c r="S738" i="3" s="1"/>
  <c r="S12" i="12" s="1"/>
  <c r="Q366" i="3"/>
  <c r="Q806" i="3" s="1"/>
  <c r="T308" i="3"/>
  <c r="T311" i="3" s="1"/>
  <c r="T374" i="3" s="1"/>
  <c r="T803" i="3"/>
  <c r="U365" i="3"/>
  <c r="U460" i="3" s="1"/>
  <c r="U511" i="3" s="1"/>
  <c r="V365" i="3"/>
  <c r="V460" i="3" s="1"/>
  <c r="V275" i="3"/>
  <c r="V278" i="3" s="1"/>
  <c r="W275" i="3"/>
  <c r="W278" i="3" s="1"/>
  <c r="X249" i="3"/>
  <c r="X197" i="3"/>
  <c r="X196" i="3"/>
  <c r="X198" i="3"/>
  <c r="X908" i="3" s="1"/>
  <c r="X199" i="3"/>
  <c r="X909" i="3" s="1"/>
  <c r="T880" i="3"/>
  <c r="U175" i="3"/>
  <c r="X200" i="3"/>
  <c r="X910" i="3" s="1"/>
  <c r="T26" i="12"/>
  <c r="AW534" i="3" l="1"/>
  <c r="AV534" i="3"/>
  <c r="O916" i="3"/>
  <c r="O928" i="3" s="1"/>
  <c r="W393" i="3"/>
  <c r="AT402" i="3"/>
  <c r="V408" i="3"/>
  <c r="V393" i="3"/>
  <c r="AS686" i="3"/>
  <c r="R12" i="13"/>
  <c r="AA12" i="13" s="1"/>
  <c r="U828" i="3"/>
  <c r="U458" i="3"/>
  <c r="Y498" i="3" s="1"/>
  <c r="U665" i="3"/>
  <c r="W408" i="3"/>
  <c r="AW232" i="3"/>
  <c r="AW533" i="3"/>
  <c r="AU534" i="3"/>
  <c r="AT436" i="3"/>
  <c r="T875" i="3"/>
  <c r="T15" i="7" s="1"/>
  <c r="Z432" i="3"/>
  <c r="AA432" i="3" s="1"/>
  <c r="T451" i="3"/>
  <c r="T666" i="3" s="1"/>
  <c r="T35" i="1" s="1"/>
  <c r="T38" i="1" s="1"/>
  <c r="W435" i="3"/>
  <c r="X435" i="3" s="1"/>
  <c r="Y435" i="3" s="1"/>
  <c r="AU431" i="3"/>
  <c r="O39" i="7"/>
  <c r="O40" i="7" s="1"/>
  <c r="O41" i="7" s="1"/>
  <c r="O903" i="3"/>
  <c r="O904" i="3" s="1"/>
  <c r="R876" i="3"/>
  <c r="R16" i="7" s="1"/>
  <c r="AS645" i="3"/>
  <c r="R16" i="12"/>
  <c r="AA16" i="12" s="1"/>
  <c r="AS743" i="3"/>
  <c r="R551" i="3"/>
  <c r="R463" i="3" s="1"/>
  <c r="AS533" i="3"/>
  <c r="AS551" i="3" s="1"/>
  <c r="AT430" i="3"/>
  <c r="X430" i="3"/>
  <c r="Y430" i="3" s="1"/>
  <c r="Z430" i="3" s="1"/>
  <c r="AT534" i="3"/>
  <c r="AT435" i="3"/>
  <c r="AV533" i="3"/>
  <c r="S379" i="3"/>
  <c r="S387" i="3" s="1"/>
  <c r="R11" i="13"/>
  <c r="AA11" i="13" s="1"/>
  <c r="AS685" i="3"/>
  <c r="AJ438" i="3" a="1"/>
  <c r="AJ438" i="3" s="1"/>
  <c r="W438" i="3" s="1"/>
  <c r="X438" i="3" s="1"/>
  <c r="Y438" i="3" s="1"/>
  <c r="Z438" i="3" s="1"/>
  <c r="R379" i="3"/>
  <c r="R387" i="3" s="1"/>
  <c r="V11" i="12"/>
  <c r="AB11" i="12" s="1"/>
  <c r="AT739" i="3"/>
  <c r="AJ437" i="3" a="1"/>
  <c r="AJ437" i="3" s="1"/>
  <c r="V437" i="3" s="1"/>
  <c r="AT437" i="3" s="1"/>
  <c r="AT701" i="3"/>
  <c r="AT703" i="3" s="1"/>
  <c r="AU533" i="3"/>
  <c r="S645" i="3"/>
  <c r="S14" i="1" s="1"/>
  <c r="S394" i="3"/>
  <c r="AT460" i="3"/>
  <c r="W434" i="3"/>
  <c r="AT434" i="3"/>
  <c r="AT533" i="3"/>
  <c r="U21" i="13"/>
  <c r="R382" i="3"/>
  <c r="V25" i="12"/>
  <c r="AB25" i="12" s="1"/>
  <c r="AT752" i="3"/>
  <c r="S35" i="1"/>
  <c r="S38" i="1" s="1"/>
  <c r="AB431" i="3"/>
  <c r="AC431" i="3" s="1"/>
  <c r="AD431" i="3" s="1"/>
  <c r="AE431" i="3" s="1"/>
  <c r="U451" i="3"/>
  <c r="U666" i="3" s="1"/>
  <c r="U35" i="1" s="1"/>
  <c r="R394" i="3"/>
  <c r="AS374" i="3"/>
  <c r="W648" i="3"/>
  <c r="AT270" i="3"/>
  <c r="AT267" i="3"/>
  <c r="AT275" i="3"/>
  <c r="AT278" i="3" s="1"/>
  <c r="W646" i="3"/>
  <c r="AF240" i="3"/>
  <c r="AG240" i="3" s="1"/>
  <c r="AH240" i="3" s="1"/>
  <c r="V796" i="3"/>
  <c r="V753" i="3" s="1"/>
  <c r="AT753" i="3" s="1"/>
  <c r="AT252" i="3"/>
  <c r="AU228" i="3"/>
  <c r="AF236" i="3"/>
  <c r="AG236" i="3" s="1"/>
  <c r="AH236" i="3" s="1"/>
  <c r="AU236" i="3" s="1"/>
  <c r="Q39" i="7"/>
  <c r="Q40" i="7" s="1"/>
  <c r="Q41" i="7" s="1"/>
  <c r="V15" i="1"/>
  <c r="AB15" i="1" s="1"/>
  <c r="V877" i="3"/>
  <c r="V17" i="7" s="1"/>
  <c r="Q921" i="3"/>
  <c r="Q922" i="3" s="1"/>
  <c r="Q55" i="7"/>
  <c r="Q58" i="7" s="1"/>
  <c r="Q59" i="7" s="1"/>
  <c r="P53" i="7"/>
  <c r="P65" i="7" s="1"/>
  <c r="V25" i="7"/>
  <c r="V24" i="7"/>
  <c r="T882" i="3"/>
  <c r="T20" i="7"/>
  <c r="U888" i="3"/>
  <c r="U887" i="3"/>
  <c r="W884" i="3"/>
  <c r="W885" i="3"/>
  <c r="V885" i="3"/>
  <c r="V884" i="3"/>
  <c r="T881" i="3"/>
  <c r="T204" i="3"/>
  <c r="T889" i="3"/>
  <c r="T26" i="7" s="1"/>
  <c r="U925" i="3"/>
  <c r="U900" i="3"/>
  <c r="T925" i="3"/>
  <c r="T900" i="3"/>
  <c r="T920" i="3"/>
  <c r="T57" i="7" s="1"/>
  <c r="T931" i="3"/>
  <c r="T68" i="7" s="1"/>
  <c r="AJ572" i="3" a="1"/>
  <c r="AJ572" i="3" s="1"/>
  <c r="W638" i="3"/>
  <c r="U8" i="1"/>
  <c r="U9" i="1" s="1"/>
  <c r="U10" i="1" s="1"/>
  <c r="V638" i="3"/>
  <c r="V640" i="3" s="1"/>
  <c r="V641" i="3" s="1"/>
  <c r="T815" i="3"/>
  <c r="V7" i="1"/>
  <c r="AB7" i="1" s="1"/>
  <c r="S815" i="3"/>
  <c r="V511" i="3"/>
  <c r="T28" i="12"/>
  <c r="V504" i="3"/>
  <c r="U504" i="3"/>
  <c r="K724" i="3"/>
  <c r="K727" i="3" s="1"/>
  <c r="P653" i="3"/>
  <c r="P935" i="3" s="1"/>
  <c r="P72" i="7" s="1"/>
  <c r="U24" i="12"/>
  <c r="W751" i="3"/>
  <c r="U693" i="3"/>
  <c r="V751" i="3"/>
  <c r="U206" i="3"/>
  <c r="U207" i="3"/>
  <c r="U209" i="3"/>
  <c r="U208" i="3"/>
  <c r="U210" i="3"/>
  <c r="T203" i="3"/>
  <c r="T194" i="3"/>
  <c r="T193" i="3"/>
  <c r="R932" i="3"/>
  <c r="R69" i="7" s="1"/>
  <c r="Q652" i="3"/>
  <c r="U931" i="3"/>
  <c r="U68" i="7" s="1"/>
  <c r="U920" i="3"/>
  <c r="U57" i="7" s="1"/>
  <c r="AO533" i="3"/>
  <c r="S551" i="3"/>
  <c r="S463" i="3" s="1"/>
  <c r="V535" i="3"/>
  <c r="T535" i="3"/>
  <c r="U535" i="3"/>
  <c r="AF535" i="3"/>
  <c r="AG535" i="3"/>
  <c r="AE535" i="3"/>
  <c r="AD535" i="3"/>
  <c r="AH535" i="3"/>
  <c r="AB535" i="3"/>
  <c r="V886" i="3"/>
  <c r="AA535" i="3"/>
  <c r="AC535" i="3"/>
  <c r="W535" i="3"/>
  <c r="X535" i="3"/>
  <c r="Z535" i="3"/>
  <c r="AJ536" i="3" a="1"/>
  <c r="AJ536" i="3" s="1"/>
  <c r="V536" i="3" s="1"/>
  <c r="U462" i="3"/>
  <c r="W718" i="3"/>
  <c r="W703" i="3"/>
  <c r="W395" i="3"/>
  <c r="V395" i="3"/>
  <c r="V703" i="3"/>
  <c r="V718" i="3"/>
  <c r="V43" i="13" s="1"/>
  <c r="AB43" i="13" s="1"/>
  <c r="W396" i="3"/>
  <c r="V27" i="13"/>
  <c r="V29" i="13" s="1"/>
  <c r="W647" i="3"/>
  <c r="W691" i="3"/>
  <c r="W695" i="3"/>
  <c r="V396" i="3"/>
  <c r="AT396" i="3" s="1"/>
  <c r="V397" i="3"/>
  <c r="AT397" i="3" s="1"/>
  <c r="W886" i="3"/>
  <c r="W397" i="3"/>
  <c r="V691" i="3"/>
  <c r="V695" i="3"/>
  <c r="V21" i="13" s="1"/>
  <c r="V17" i="1"/>
  <c r="V934" i="3"/>
  <c r="V71" i="7" s="1"/>
  <c r="V16" i="1"/>
  <c r="V933" i="3"/>
  <c r="V70" i="7" s="1"/>
  <c r="Y10" i="1"/>
  <c r="AA10" i="1"/>
  <c r="X10" i="1"/>
  <c r="X15" i="1"/>
  <c r="AA15" i="1"/>
  <c r="Q19" i="1"/>
  <c r="Q21" i="1" s="1"/>
  <c r="Z10" i="1"/>
  <c r="R650" i="3"/>
  <c r="R14" i="1"/>
  <c r="X17" i="1"/>
  <c r="Y17" i="1"/>
  <c r="Z17" i="1"/>
  <c r="AA17" i="1"/>
  <c r="X16" i="1"/>
  <c r="Y16" i="1"/>
  <c r="Z16" i="1"/>
  <c r="AA16" i="1"/>
  <c r="AO568" i="3"/>
  <c r="AO567" i="3"/>
  <c r="AO570" i="3"/>
  <c r="T394" i="3"/>
  <c r="T399" i="3" s="1"/>
  <c r="X257" i="3"/>
  <c r="U797" i="3"/>
  <c r="U757" i="3" s="1"/>
  <c r="U30" i="12" s="1"/>
  <c r="T797" i="3"/>
  <c r="T757" i="3" s="1"/>
  <c r="T694" i="3" s="1"/>
  <c r="U784" i="3"/>
  <c r="X436" i="3"/>
  <c r="Y436" i="3" s="1"/>
  <c r="Z436" i="3" s="1"/>
  <c r="AA436" i="3" s="1"/>
  <c r="P692" i="3"/>
  <c r="AA228" i="3"/>
  <c r="S743" i="3"/>
  <c r="R807" i="3"/>
  <c r="R744" i="3" s="1"/>
  <c r="R738" i="3"/>
  <c r="AC344" i="3"/>
  <c r="Y366" i="3" s="1"/>
  <c r="Q807" i="3"/>
  <c r="Q744" i="3" s="1"/>
  <c r="Q17" i="12" s="1"/>
  <c r="Q738" i="3"/>
  <c r="Q12" i="12" s="1"/>
  <c r="S685" i="3"/>
  <c r="Q916" i="3"/>
  <c r="Q928" i="3" s="1"/>
  <c r="V433" i="3"/>
  <c r="AT433" i="3" s="1"/>
  <c r="S669" i="3"/>
  <c r="T645" i="3"/>
  <c r="T382" i="3"/>
  <c r="X250" i="3"/>
  <c r="X251" i="3"/>
  <c r="T801" i="3"/>
  <c r="T805" i="3" s="1"/>
  <c r="S807" i="3"/>
  <c r="S744" i="3" s="1"/>
  <c r="S17" i="12" s="1"/>
  <c r="T366" i="3"/>
  <c r="T806" i="3" s="1"/>
  <c r="T738" i="3" s="1"/>
  <c r="T12" i="12" s="1"/>
  <c r="T379" i="3"/>
  <c r="T387" i="3" s="1"/>
  <c r="V308" i="3"/>
  <c r="V311" i="3" s="1"/>
  <c r="V374" i="3" s="1"/>
  <c r="V803" i="3"/>
  <c r="U308" i="3"/>
  <c r="U311" i="3" s="1"/>
  <c r="U374" i="3" s="1"/>
  <c r="U803" i="3"/>
  <c r="W365" i="3"/>
  <c r="W460" i="3" s="1"/>
  <c r="AO350" i="3"/>
  <c r="X264" i="3"/>
  <c r="X793" i="3"/>
  <c r="X628" i="3"/>
  <c r="Y249" i="3"/>
  <c r="U180" i="3"/>
  <c r="U813" i="3" s="1"/>
  <c r="W791" i="3"/>
  <c r="W795" i="3" s="1"/>
  <c r="U26" i="12"/>
  <c r="T907" i="3" l="1"/>
  <c r="T44" i="7" s="1"/>
  <c r="W828" i="3"/>
  <c r="W665" i="3"/>
  <c r="W686" i="3" s="1"/>
  <c r="W458" i="3"/>
  <c r="AA498" i="3" s="1"/>
  <c r="U686" i="3"/>
  <c r="U12" i="13" s="1"/>
  <c r="U34" i="1"/>
  <c r="U38" i="1" s="1"/>
  <c r="AB432" i="3"/>
  <c r="AC432" i="3" s="1"/>
  <c r="AD432" i="3" s="1"/>
  <c r="AE432" i="3" s="1"/>
  <c r="T743" i="3"/>
  <c r="V665" i="3"/>
  <c r="V458" i="3"/>
  <c r="Z498" i="3" s="1"/>
  <c r="V828" i="3"/>
  <c r="AU432" i="3"/>
  <c r="AW240" i="3"/>
  <c r="R918" i="3"/>
  <c r="AV432" i="3"/>
  <c r="AV431" i="3"/>
  <c r="T685" i="3"/>
  <c r="T11" i="13" s="1"/>
  <c r="T669" i="3"/>
  <c r="W437" i="3"/>
  <c r="X437" i="3" s="1"/>
  <c r="Y437" i="3" s="1"/>
  <c r="S932" i="3"/>
  <c r="S69" i="7" s="1"/>
  <c r="S650" i="3"/>
  <c r="S652" i="3" s="1"/>
  <c r="AU430" i="3"/>
  <c r="R902" i="3"/>
  <c r="R903" i="3" s="1"/>
  <c r="R904" i="3" s="1"/>
  <c r="R914" i="3"/>
  <c r="R916" i="3" s="1"/>
  <c r="R928" i="3" s="1"/>
  <c r="AT695" i="3"/>
  <c r="AT374" i="3"/>
  <c r="AW535" i="3"/>
  <c r="V797" i="3"/>
  <c r="V757" i="3" s="1"/>
  <c r="AT757" i="3" s="1"/>
  <c r="Z435" i="3"/>
  <c r="AA435" i="3" s="1"/>
  <c r="AU435" i="3"/>
  <c r="R17" i="12"/>
  <c r="AA17" i="12" s="1"/>
  <c r="AS744" i="3"/>
  <c r="P18" i="13"/>
  <c r="AV535" i="3"/>
  <c r="V693" i="3"/>
  <c r="V19" i="13" s="1"/>
  <c r="AT751" i="3"/>
  <c r="AT755" i="3" s="1"/>
  <c r="U19" i="13"/>
  <c r="W877" i="3"/>
  <c r="X434" i="3"/>
  <c r="Y434" i="3" s="1"/>
  <c r="Z434" i="3" s="1"/>
  <c r="AA434" i="3" s="1"/>
  <c r="R12" i="12"/>
  <c r="AA12" i="12" s="1"/>
  <c r="AS738" i="3"/>
  <c r="AB21" i="13"/>
  <c r="V17" i="13"/>
  <c r="AB17" i="13" s="1"/>
  <c r="AT691" i="3"/>
  <c r="AT451" i="3"/>
  <c r="W933" i="3"/>
  <c r="AU535" i="3"/>
  <c r="S399" i="3"/>
  <c r="W934" i="3"/>
  <c r="AT535" i="3"/>
  <c r="AF431" i="3"/>
  <c r="AG431" i="3" s="1"/>
  <c r="AH431" i="3" s="1"/>
  <c r="AS431" i="3" s="1"/>
  <c r="AS451" i="3" s="1"/>
  <c r="AS876" i="3"/>
  <c r="AS650" i="3"/>
  <c r="AU438" i="3"/>
  <c r="T20" i="13"/>
  <c r="S876" i="3"/>
  <c r="R399" i="3"/>
  <c r="AS394" i="3"/>
  <c r="AA430" i="3"/>
  <c r="S11" i="13"/>
  <c r="AU436" i="3"/>
  <c r="X267" i="3"/>
  <c r="AO236" i="3"/>
  <c r="AT308" i="3"/>
  <c r="AT311" i="3" s="1"/>
  <c r="AO240" i="3"/>
  <c r="AW236" i="3"/>
  <c r="AU249" i="3"/>
  <c r="AU408" i="3" s="1"/>
  <c r="W252" i="3"/>
  <c r="W796" i="3" s="1"/>
  <c r="W753" i="3" s="1"/>
  <c r="W755" i="3" s="1"/>
  <c r="T876" i="3"/>
  <c r="AB16" i="1"/>
  <c r="T27" i="7"/>
  <c r="T28" i="7"/>
  <c r="R19" i="1"/>
  <c r="R21" i="1" s="1"/>
  <c r="R22" i="1" s="1"/>
  <c r="T901" i="3"/>
  <c r="T37" i="7"/>
  <c r="T38" i="7" s="1"/>
  <c r="T21" i="7"/>
  <c r="T22" i="7"/>
  <c r="R921" i="3"/>
  <c r="R922" i="3" s="1"/>
  <c r="R55" i="7"/>
  <c r="R58" i="7" s="1"/>
  <c r="R59" i="7" s="1"/>
  <c r="T927" i="3"/>
  <c r="T62" i="7"/>
  <c r="T64" i="7" s="1"/>
  <c r="U927" i="3"/>
  <c r="U62" i="7"/>
  <c r="U64" i="7" s="1"/>
  <c r="AB17" i="1"/>
  <c r="U901" i="3"/>
  <c r="U37" i="7"/>
  <c r="U38" i="7" s="1"/>
  <c r="T891" i="3"/>
  <c r="T890" i="3"/>
  <c r="W887" i="3"/>
  <c r="W888" i="3"/>
  <c r="V888" i="3"/>
  <c r="V887" i="3"/>
  <c r="V925" i="3"/>
  <c r="V900" i="3"/>
  <c r="W640" i="3"/>
  <c r="W641" i="3" s="1"/>
  <c r="AJ537" i="3" a="1"/>
  <c r="AJ537" i="3" s="1"/>
  <c r="Z537" i="3" s="1"/>
  <c r="AJ538" i="3" a="1"/>
  <c r="AJ538" i="3" s="1"/>
  <c r="Y538" i="3" s="1"/>
  <c r="V8" i="1"/>
  <c r="W504" i="3"/>
  <c r="W511" i="3"/>
  <c r="P723" i="3"/>
  <c r="Q653" i="3"/>
  <c r="Q935" i="3" s="1"/>
  <c r="Q72" i="7" s="1"/>
  <c r="W693" i="3"/>
  <c r="U28" i="12"/>
  <c r="V755" i="3"/>
  <c r="V24" i="12"/>
  <c r="AB24" i="12" s="1"/>
  <c r="U182" i="3"/>
  <c r="U187" i="3"/>
  <c r="U188" i="3"/>
  <c r="U189" i="3"/>
  <c r="U190" i="3"/>
  <c r="U186" i="3"/>
  <c r="X635" i="3"/>
  <c r="U181" i="3"/>
  <c r="T932" i="3"/>
  <c r="T69" i="7" s="1"/>
  <c r="R652" i="3"/>
  <c r="V931" i="3"/>
  <c r="V68" i="7" s="1"/>
  <c r="V920" i="3"/>
  <c r="V57" i="7" s="1"/>
  <c r="AH536" i="3"/>
  <c r="AG536" i="3"/>
  <c r="AE536" i="3"/>
  <c r="AF536" i="3"/>
  <c r="AC536" i="3"/>
  <c r="AA536" i="3"/>
  <c r="AB536" i="3"/>
  <c r="AJ574" i="3" a="1"/>
  <c r="AJ574" i="3" s="1"/>
  <c r="Y536" i="3"/>
  <c r="W536" i="3"/>
  <c r="X536" i="3"/>
  <c r="AD536" i="3"/>
  <c r="Z536" i="3"/>
  <c r="U536" i="3"/>
  <c r="AT536" i="3" s="1"/>
  <c r="W462" i="3"/>
  <c r="V462" i="3"/>
  <c r="AT462" i="3" s="1"/>
  <c r="AJ573" i="3" a="1"/>
  <c r="AJ573" i="3" s="1"/>
  <c r="AB27" i="13"/>
  <c r="AB29" i="13" s="1"/>
  <c r="X701" i="3"/>
  <c r="X405" i="3"/>
  <c r="X404" i="3"/>
  <c r="X375" i="3"/>
  <c r="X406" i="3"/>
  <c r="X883" i="3"/>
  <c r="X402" i="3"/>
  <c r="X752" i="3"/>
  <c r="X695" i="3" s="1"/>
  <c r="X739" i="3"/>
  <c r="X691" i="3" s="1"/>
  <c r="X377" i="3"/>
  <c r="X403" i="3"/>
  <c r="X376" i="3"/>
  <c r="AA14" i="1"/>
  <c r="X19" i="1"/>
  <c r="X21" i="1" s="1"/>
  <c r="S19" i="1"/>
  <c r="S21" i="1" s="1"/>
  <c r="Z19" i="1"/>
  <c r="Z21" i="1" s="1"/>
  <c r="Q22" i="1"/>
  <c r="Y19" i="1"/>
  <c r="Y21" i="1" s="1"/>
  <c r="T14" i="1"/>
  <c r="U694" i="3"/>
  <c r="U20" i="13" s="1"/>
  <c r="AO569" i="3"/>
  <c r="T30" i="12"/>
  <c r="U394" i="3"/>
  <c r="U399" i="3" s="1"/>
  <c r="V394" i="3"/>
  <c r="V399" i="3" s="1"/>
  <c r="Y257" i="3"/>
  <c r="AO534" i="3"/>
  <c r="AO535" i="3"/>
  <c r="V779" i="3"/>
  <c r="U785" i="3"/>
  <c r="U737" i="3"/>
  <c r="X631" i="3"/>
  <c r="S16" i="12"/>
  <c r="Q692" i="3"/>
  <c r="Q18" i="13" s="1"/>
  <c r="AB228" i="3"/>
  <c r="X252" i="3" s="1"/>
  <c r="X796" i="3" s="1"/>
  <c r="X753" i="3" s="1"/>
  <c r="R692" i="3"/>
  <c r="R18" i="13" s="1"/>
  <c r="S692" i="3"/>
  <c r="AD344" i="3"/>
  <c r="AA438" i="3"/>
  <c r="W433" i="3"/>
  <c r="V451" i="3"/>
  <c r="V666" i="3" s="1"/>
  <c r="V35" i="1" s="1"/>
  <c r="T650" i="3"/>
  <c r="V645" i="3"/>
  <c r="V382" i="3"/>
  <c r="Y250" i="3"/>
  <c r="Y251" i="3"/>
  <c r="U382" i="3"/>
  <c r="AB436" i="3"/>
  <c r="AC436" i="3" s="1"/>
  <c r="AD436" i="3" s="1"/>
  <c r="V379" i="3"/>
  <c r="V387" i="3" s="1"/>
  <c r="U379" i="3"/>
  <c r="U387" i="3" s="1"/>
  <c r="U645" i="3"/>
  <c r="U876" i="3" s="1"/>
  <c r="U801" i="3"/>
  <c r="U805" i="3" s="1"/>
  <c r="T807" i="3"/>
  <c r="T744" i="3" s="1"/>
  <c r="U366" i="3"/>
  <c r="U806" i="3" s="1"/>
  <c r="U738" i="3" s="1"/>
  <c r="U12" i="12" s="1"/>
  <c r="V366" i="3"/>
  <c r="V806" i="3" s="1"/>
  <c r="V738" i="3" s="1"/>
  <c r="W308" i="3"/>
  <c r="W803" i="3"/>
  <c r="AO347" i="3"/>
  <c r="X365" i="3"/>
  <c r="X460" i="3" s="1"/>
  <c r="AO352" i="3"/>
  <c r="Y264" i="3"/>
  <c r="Y267" i="3" s="1"/>
  <c r="X275" i="3"/>
  <c r="X278" i="3" s="1"/>
  <c r="Y628" i="3"/>
  <c r="Y793" i="3"/>
  <c r="Z249" i="3"/>
  <c r="Y197" i="3"/>
  <c r="U880" i="3"/>
  <c r="V175" i="3"/>
  <c r="Y198" i="3"/>
  <c r="Y908" i="3" s="1"/>
  <c r="Y199" i="3"/>
  <c r="Y909" i="3" s="1"/>
  <c r="Y200" i="3"/>
  <c r="Y910" i="3" s="1"/>
  <c r="Y196" i="3"/>
  <c r="U743" i="3"/>
  <c r="T16" i="12"/>
  <c r="V26" i="12"/>
  <c r="X791" i="3"/>
  <c r="X795" i="3" s="1"/>
  <c r="U685" i="3"/>
  <c r="U11" i="13" s="1"/>
  <c r="U669" i="3"/>
  <c r="AF432" i="3" l="1"/>
  <c r="AG432" i="3" s="1"/>
  <c r="X393" i="3"/>
  <c r="V686" i="3"/>
  <c r="V34" i="1"/>
  <c r="AB34" i="1" s="1"/>
  <c r="X408" i="3"/>
  <c r="V694" i="3"/>
  <c r="V20" i="13" s="1"/>
  <c r="R51" i="7"/>
  <c r="R53" i="7" s="1"/>
  <c r="R65" i="7" s="1"/>
  <c r="V30" i="12"/>
  <c r="AB30" i="12" s="1"/>
  <c r="AW431" i="3"/>
  <c r="AV436" i="3"/>
  <c r="AT694" i="3"/>
  <c r="R39" i="7"/>
  <c r="R40" i="7" s="1"/>
  <c r="R41" i="7" s="1"/>
  <c r="U875" i="3"/>
  <c r="U15" i="7" s="1"/>
  <c r="W797" i="3"/>
  <c r="W757" i="3" s="1"/>
  <c r="W694" i="3" s="1"/>
  <c r="AB19" i="13"/>
  <c r="AH432" i="3"/>
  <c r="AO432" i="3" s="1"/>
  <c r="W451" i="3"/>
  <c r="W666" i="3" s="1"/>
  <c r="S18" i="13"/>
  <c r="AS918" i="3"/>
  <c r="AA16" i="7"/>
  <c r="AS914" i="3"/>
  <c r="AS902" i="3"/>
  <c r="AA39" i="7" s="1"/>
  <c r="AT645" i="3"/>
  <c r="AV536" i="3"/>
  <c r="AW536" i="3"/>
  <c r="AU434" i="3"/>
  <c r="AT693" i="3"/>
  <c r="S914" i="3"/>
  <c r="S902" i="3"/>
  <c r="S918" i="3"/>
  <c r="S16" i="7"/>
  <c r="AB438" i="3"/>
  <c r="AC438" i="3" s="1"/>
  <c r="AB434" i="3"/>
  <c r="V12" i="12"/>
  <c r="AB12" i="12" s="1"/>
  <c r="AT738" i="3"/>
  <c r="AT394" i="3"/>
  <c r="AJ439" i="3" a="1"/>
  <c r="AJ439" i="3" s="1"/>
  <c r="X439" i="3" s="1"/>
  <c r="Y439" i="3" s="1"/>
  <c r="Z439" i="3" s="1"/>
  <c r="AS692" i="3"/>
  <c r="AT666" i="3"/>
  <c r="AO431" i="3"/>
  <c r="AB430" i="3"/>
  <c r="AC430" i="3" s="1"/>
  <c r="AD430" i="3" s="1"/>
  <c r="AE430" i="3" s="1"/>
  <c r="AU536" i="3"/>
  <c r="Z366" i="3"/>
  <c r="AV344" i="3"/>
  <c r="AV365" i="3" s="1"/>
  <c r="X647" i="3"/>
  <c r="X933" i="3" s="1"/>
  <c r="X646" i="3"/>
  <c r="W311" i="3"/>
  <c r="W374" i="3" s="1"/>
  <c r="W382" i="3" s="1"/>
  <c r="AU250" i="3"/>
  <c r="AU257" i="3"/>
  <c r="AU883" i="3" s="1"/>
  <c r="T918" i="3"/>
  <c r="T921" i="3" s="1"/>
  <c r="T922" i="3" s="1"/>
  <c r="T16" i="7"/>
  <c r="U918" i="3"/>
  <c r="U16" i="7"/>
  <c r="Z538" i="3"/>
  <c r="X538" i="3"/>
  <c r="W538" i="3"/>
  <c r="AF538" i="3"/>
  <c r="V876" i="3"/>
  <c r="U914" i="3"/>
  <c r="U902" i="3"/>
  <c r="U903" i="3" s="1"/>
  <c r="U904" i="3" s="1"/>
  <c r="T914" i="3"/>
  <c r="T916" i="3" s="1"/>
  <c r="T928" i="3" s="1"/>
  <c r="T902" i="3"/>
  <c r="T39" i="7" s="1"/>
  <c r="T40" i="7" s="1"/>
  <c r="T41" i="7" s="1"/>
  <c r="U882" i="3"/>
  <c r="U20" i="7"/>
  <c r="V927" i="3"/>
  <c r="V62" i="7"/>
  <c r="V64" i="7" s="1"/>
  <c r="AA19" i="1"/>
  <c r="AA21" i="1" s="1"/>
  <c r="AA22" i="1" s="1"/>
  <c r="V901" i="3"/>
  <c r="V37" i="7"/>
  <c r="V38" i="7" s="1"/>
  <c r="T19" i="1"/>
  <c r="T21" i="1" s="1"/>
  <c r="T22" i="1" s="1"/>
  <c r="V537" i="3"/>
  <c r="AT537" i="3" s="1"/>
  <c r="AT551" i="3" s="1"/>
  <c r="AH538" i="3"/>
  <c r="AA537" i="3"/>
  <c r="AG537" i="3"/>
  <c r="X886" i="3"/>
  <c r="X884" i="3"/>
  <c r="X885" i="3"/>
  <c r="AB537" i="3"/>
  <c r="W537" i="3"/>
  <c r="U881" i="3"/>
  <c r="U204" i="3"/>
  <c r="U889" i="3"/>
  <c r="U26" i="7" s="1"/>
  <c r="AE537" i="3"/>
  <c r="W925" i="3"/>
  <c r="W927" i="3" s="1"/>
  <c r="W900" i="3"/>
  <c r="W901" i="3" s="1"/>
  <c r="AF537" i="3"/>
  <c r="AH537" i="3"/>
  <c r="AD537" i="3"/>
  <c r="AC537" i="3"/>
  <c r="Y537" i="3"/>
  <c r="X537" i="3"/>
  <c r="W931" i="3"/>
  <c r="W920" i="3"/>
  <c r="AE538" i="3"/>
  <c r="AB538" i="3"/>
  <c r="AD538" i="3"/>
  <c r="X638" i="3"/>
  <c r="AB8" i="1"/>
  <c r="AB9" i="1" s="1"/>
  <c r="AB10" i="1" s="1"/>
  <c r="V9" i="1"/>
  <c r="V10" i="1" s="1"/>
  <c r="AA538" i="3"/>
  <c r="AC538" i="3"/>
  <c r="AG538" i="3"/>
  <c r="U815" i="3"/>
  <c r="X504" i="3"/>
  <c r="X511" i="3"/>
  <c r="S723" i="3"/>
  <c r="R723" i="3"/>
  <c r="L724" i="3"/>
  <c r="L727" i="3" s="1"/>
  <c r="Q723" i="3"/>
  <c r="S653" i="3"/>
  <c r="S935" i="3" s="1"/>
  <c r="S72" i="7" s="1"/>
  <c r="R653" i="3"/>
  <c r="R935" i="3" s="1"/>
  <c r="R72" i="7" s="1"/>
  <c r="V28" i="12"/>
  <c r="U203" i="3"/>
  <c r="V207" i="3"/>
  <c r="V210" i="3"/>
  <c r="V206" i="3"/>
  <c r="V209" i="3"/>
  <c r="V208" i="3"/>
  <c r="X751" i="3"/>
  <c r="X693" i="3" s="1"/>
  <c r="Y635" i="3"/>
  <c r="U194" i="3"/>
  <c r="U193" i="3"/>
  <c r="U932" i="3"/>
  <c r="U69" i="7" s="1"/>
  <c r="V932" i="3"/>
  <c r="V69" i="7" s="1"/>
  <c r="T652" i="3"/>
  <c r="AO536" i="3"/>
  <c r="X395" i="3"/>
  <c r="X703" i="3"/>
  <c r="X718" i="3"/>
  <c r="X397" i="3"/>
  <c r="Y405" i="3"/>
  <c r="Y375" i="3"/>
  <c r="Y646" i="3" s="1"/>
  <c r="Y877" i="3" s="1"/>
  <c r="Y404" i="3"/>
  <c r="Y406" i="3"/>
  <c r="Y883" i="3"/>
  <c r="Y402" i="3"/>
  <c r="Y408" i="3" s="1"/>
  <c r="Y828" i="3" s="1"/>
  <c r="Y752" i="3"/>
  <c r="Y695" i="3" s="1"/>
  <c r="Y739" i="3"/>
  <c r="Y691" i="3" s="1"/>
  <c r="Y376" i="3"/>
  <c r="Y647" i="3" s="1"/>
  <c r="Y377" i="3"/>
  <c r="Y648" i="3" s="1"/>
  <c r="Y701" i="3"/>
  <c r="AJ440" i="3" s="1" a="1"/>
  <c r="AJ440" i="3" s="1"/>
  <c r="Y440" i="3" s="1"/>
  <c r="Y403" i="3"/>
  <c r="X648" i="3"/>
  <c r="X396" i="3"/>
  <c r="AA18" i="13"/>
  <c r="U650" i="3"/>
  <c r="U14" i="1"/>
  <c r="V650" i="3"/>
  <c r="V14" i="1"/>
  <c r="Z22" i="1"/>
  <c r="X35" i="1"/>
  <c r="X38" i="1" s="1"/>
  <c r="AA35" i="1"/>
  <c r="AA38" i="1" s="1"/>
  <c r="AB35" i="1"/>
  <c r="AB38" i="1" s="1"/>
  <c r="S22" i="1"/>
  <c r="X22" i="1"/>
  <c r="Y22" i="1"/>
  <c r="AB20" i="13"/>
  <c r="Z257" i="3"/>
  <c r="V685" i="3"/>
  <c r="U10" i="12"/>
  <c r="U690" i="3"/>
  <c r="V784" i="3"/>
  <c r="V737" i="3" s="1"/>
  <c r="AT737" i="3" s="1"/>
  <c r="Y631" i="3"/>
  <c r="T692" i="3"/>
  <c r="T18" i="13" s="1"/>
  <c r="T17" i="12"/>
  <c r="X797" i="3"/>
  <c r="X757" i="3" s="1"/>
  <c r="X433" i="3"/>
  <c r="AC228" i="3"/>
  <c r="Y252" i="3" s="1"/>
  <c r="Y796" i="3" s="1"/>
  <c r="Y753" i="3" s="1"/>
  <c r="V669" i="3"/>
  <c r="AE344" i="3"/>
  <c r="AB435" i="3"/>
  <c r="Z437" i="3"/>
  <c r="AU437" i="3" s="1"/>
  <c r="AE436" i="3"/>
  <c r="Z250" i="3"/>
  <c r="Z251" i="3"/>
  <c r="W806" i="3"/>
  <c r="W738" i="3" s="1"/>
  <c r="V801" i="3"/>
  <c r="V805" i="3" s="1"/>
  <c r="U807" i="3"/>
  <c r="U744" i="3" s="1"/>
  <c r="X308" i="3"/>
  <c r="X311" i="3" s="1"/>
  <c r="X374" i="3" s="1"/>
  <c r="X803" i="3"/>
  <c r="AO349" i="3"/>
  <c r="Y365" i="3"/>
  <c r="Y460" i="3" s="1"/>
  <c r="Y275" i="3"/>
  <c r="Y278" i="3" s="1"/>
  <c r="Z264" i="3"/>
  <c r="Z267" i="3" s="1"/>
  <c r="AA249" i="3"/>
  <c r="Z628" i="3"/>
  <c r="Z793" i="3"/>
  <c r="V180" i="3"/>
  <c r="V813" i="3" s="1"/>
  <c r="Y791" i="3"/>
  <c r="Y795" i="3" s="1"/>
  <c r="U16" i="12"/>
  <c r="V743" i="3"/>
  <c r="AT743" i="3" s="1"/>
  <c r="AB26" i="12"/>
  <c r="AB28" i="12" s="1"/>
  <c r="AV430" i="3" l="1"/>
  <c r="Y458" i="3"/>
  <c r="AC498" i="3" s="1"/>
  <c r="X828" i="3"/>
  <c r="X665" i="3"/>
  <c r="X686" i="3" s="1"/>
  <c r="X458" i="3"/>
  <c r="AB498" i="3" s="1"/>
  <c r="V12" i="13"/>
  <c r="AB12" i="13" s="1"/>
  <c r="AT686" i="3"/>
  <c r="Y665" i="3"/>
  <c r="Y686" i="3" s="1"/>
  <c r="Y393" i="3"/>
  <c r="V38" i="1"/>
  <c r="AW432" i="3"/>
  <c r="U907" i="3"/>
  <c r="U44" i="7" s="1"/>
  <c r="X694" i="3"/>
  <c r="AU538" i="3"/>
  <c r="W379" i="3"/>
  <c r="W387" i="3" s="1"/>
  <c r="X451" i="3"/>
  <c r="X666" i="3" s="1"/>
  <c r="X685" i="3" s="1"/>
  <c r="W645" i="3"/>
  <c r="W876" i="3" s="1"/>
  <c r="W918" i="3" s="1"/>
  <c r="W921" i="3" s="1"/>
  <c r="AD438" i="3"/>
  <c r="AE438" i="3" s="1"/>
  <c r="AF438" i="3" s="1"/>
  <c r="AF430" i="3"/>
  <c r="AW537" i="3"/>
  <c r="U16" i="13"/>
  <c r="AU537" i="3"/>
  <c r="AT650" i="3"/>
  <c r="AT932" i="3"/>
  <c r="AB69" i="7" s="1"/>
  <c r="AT876" i="3"/>
  <c r="V11" i="13"/>
  <c r="AB11" i="13" s="1"/>
  <c r="AT685" i="3"/>
  <c r="AU439" i="3"/>
  <c r="AS916" i="3"/>
  <c r="AA51" i="7"/>
  <c r="AA53" i="7" s="1"/>
  <c r="S921" i="3"/>
  <c r="S922" i="3" s="1"/>
  <c r="S55" i="7"/>
  <c r="S58" i="7" s="1"/>
  <c r="S59" i="7" s="1"/>
  <c r="S39" i="7"/>
  <c r="S40" i="7" s="1"/>
  <c r="S41" i="7" s="1"/>
  <c r="S903" i="3"/>
  <c r="S904" i="3" s="1"/>
  <c r="S916" i="3"/>
  <c r="S928" i="3" s="1"/>
  <c r="S51" i="7"/>
  <c r="S53" i="7" s="1"/>
  <c r="S65" i="7" s="1"/>
  <c r="X934" i="3"/>
  <c r="AA55" i="7"/>
  <c r="AV537" i="3"/>
  <c r="AV538" i="3"/>
  <c r="AU884" i="3"/>
  <c r="AU886" i="3"/>
  <c r="AU887" i="3" s="1"/>
  <c r="X877" i="3"/>
  <c r="AC434" i="3"/>
  <c r="AF436" i="3"/>
  <c r="AG436" i="3" s="1"/>
  <c r="AH436" i="3" s="1"/>
  <c r="AW538" i="3"/>
  <c r="AU264" i="3"/>
  <c r="AA366" i="3"/>
  <c r="W394" i="3"/>
  <c r="T55" i="7"/>
  <c r="T58" i="7" s="1"/>
  <c r="T59" i="7" s="1"/>
  <c r="V918" i="3"/>
  <c r="V55" i="7" s="1"/>
  <c r="V58" i="7" s="1"/>
  <c r="V59" i="7" s="1"/>
  <c r="V16" i="7"/>
  <c r="U39" i="7"/>
  <c r="U40" i="7" s="1"/>
  <c r="U41" i="7" s="1"/>
  <c r="T51" i="7"/>
  <c r="T53" i="7" s="1"/>
  <c r="T65" i="7" s="1"/>
  <c r="T903" i="3"/>
  <c r="T904" i="3" s="1"/>
  <c r="V914" i="3"/>
  <c r="V916" i="3" s="1"/>
  <c r="V928" i="3" s="1"/>
  <c r="V902" i="3"/>
  <c r="V39" i="7" s="1"/>
  <c r="V40" i="7" s="1"/>
  <c r="V41" i="7" s="1"/>
  <c r="U19" i="1"/>
  <c r="U21" i="1" s="1"/>
  <c r="U22" i="1" s="1"/>
  <c r="U921" i="3"/>
  <c r="U922" i="3" s="1"/>
  <c r="U55" i="7"/>
  <c r="U27" i="7"/>
  <c r="U28" i="7"/>
  <c r="U21" i="7"/>
  <c r="U22" i="7"/>
  <c r="V19" i="1"/>
  <c r="V21" i="1" s="1"/>
  <c r="V22" i="1" s="1"/>
  <c r="U916" i="3"/>
  <c r="U928" i="3" s="1"/>
  <c r="U51" i="7"/>
  <c r="U891" i="3"/>
  <c r="U890" i="3"/>
  <c r="X887" i="3"/>
  <c r="X888" i="3"/>
  <c r="Y885" i="3"/>
  <c r="Y884" i="3"/>
  <c r="AO537" i="3"/>
  <c r="AO538" i="3"/>
  <c r="X640" i="3"/>
  <c r="X641" i="3" s="1"/>
  <c r="Y638" i="3"/>
  <c r="Y640" i="3" s="1"/>
  <c r="Y641" i="3" s="1"/>
  <c r="AJ575" i="3" a="1"/>
  <c r="AJ575" i="3" s="1"/>
  <c r="V815" i="3"/>
  <c r="Y504" i="3"/>
  <c r="Y511" i="3"/>
  <c r="O724" i="3"/>
  <c r="O727" i="3" s="1"/>
  <c r="N724" i="3"/>
  <c r="N727" i="3" s="1"/>
  <c r="M724" i="3"/>
  <c r="M727" i="3" s="1"/>
  <c r="T723" i="3"/>
  <c r="T653" i="3"/>
  <c r="T935" i="3" s="1"/>
  <c r="T72" i="7" s="1"/>
  <c r="V182" i="3"/>
  <c r="V187" i="3"/>
  <c r="V188" i="3"/>
  <c r="V189" i="3"/>
  <c r="V190" i="3"/>
  <c r="V186" i="3"/>
  <c r="Y751" i="3"/>
  <c r="Y693" i="3" s="1"/>
  <c r="X755" i="3"/>
  <c r="Z635" i="3"/>
  <c r="V181" i="3"/>
  <c r="V652" i="3"/>
  <c r="U652" i="3"/>
  <c r="Y396" i="3"/>
  <c r="AB14" i="1"/>
  <c r="Y933" i="3"/>
  <c r="AJ539" i="3" a="1"/>
  <c r="AJ539" i="3" s="1"/>
  <c r="AD539" i="3" s="1"/>
  <c r="Y395" i="3"/>
  <c r="Y886" i="3"/>
  <c r="Y397" i="3"/>
  <c r="Y703" i="3"/>
  <c r="Y718" i="3"/>
  <c r="Z375" i="3"/>
  <c r="AU375" i="3" s="1"/>
  <c r="Z405" i="3"/>
  <c r="Z406" i="3"/>
  <c r="Z404" i="3"/>
  <c r="Z883" i="3"/>
  <c r="Z402" i="3"/>
  <c r="Z393" i="3" s="1"/>
  <c r="Z752" i="3"/>
  <c r="Z739" i="3"/>
  <c r="Z376" i="3"/>
  <c r="Z647" i="3" s="1"/>
  <c r="AU647" i="3" s="1"/>
  <c r="Z377" i="3"/>
  <c r="Z648" i="3" s="1"/>
  <c r="AU648" i="3" s="1"/>
  <c r="Z403" i="3"/>
  <c r="Z701" i="3"/>
  <c r="Z703" i="3" s="1"/>
  <c r="X462" i="3"/>
  <c r="Y934" i="3"/>
  <c r="AO571" i="3"/>
  <c r="AO572" i="3"/>
  <c r="AO532" i="3"/>
  <c r="X382" i="3"/>
  <c r="X394" i="3"/>
  <c r="X399" i="3" s="1"/>
  <c r="AA257" i="3"/>
  <c r="V690" i="3"/>
  <c r="V16" i="13" s="1"/>
  <c r="V10" i="12"/>
  <c r="AB10" i="12" s="1"/>
  <c r="W779" i="3"/>
  <c r="V785" i="3"/>
  <c r="Y433" i="3"/>
  <c r="Z433" i="3" s="1"/>
  <c r="AA433" i="3" s="1"/>
  <c r="Z631" i="3"/>
  <c r="U692" i="3"/>
  <c r="U17" i="12"/>
  <c r="Y797" i="3"/>
  <c r="Y757" i="3" s="1"/>
  <c r="Y694" i="3" s="1"/>
  <c r="AD228" i="3"/>
  <c r="Z252" i="3" s="1"/>
  <c r="AF344" i="3"/>
  <c r="AB366" i="3" s="1"/>
  <c r="AA437" i="3"/>
  <c r="X379" i="3"/>
  <c r="X387" i="3" s="1"/>
  <c r="X645" i="3"/>
  <c r="X876" i="3" s="1"/>
  <c r="Z440" i="3"/>
  <c r="AA251" i="3"/>
  <c r="AA250" i="3"/>
  <c r="AA439" i="3"/>
  <c r="AC435" i="3"/>
  <c r="X806" i="3"/>
  <c r="X738" i="3" s="1"/>
  <c r="W801" i="3"/>
  <c r="W805" i="3" s="1"/>
  <c r="V807" i="3"/>
  <c r="V744" i="3" s="1"/>
  <c r="AT744" i="3" s="1"/>
  <c r="Y308" i="3"/>
  <c r="Y311" i="3" s="1"/>
  <c r="Y374" i="3" s="1"/>
  <c r="Y394" i="3" s="1"/>
  <c r="Y803" i="3"/>
  <c r="Z365" i="3"/>
  <c r="Z460" i="3" s="1"/>
  <c r="AU460" i="3" s="1"/>
  <c r="AO353" i="3"/>
  <c r="AO351" i="3"/>
  <c r="Z275" i="3"/>
  <c r="Z278" i="3" s="1"/>
  <c r="AA264" i="3"/>
  <c r="AA628" i="3"/>
  <c r="AA793" i="3"/>
  <c r="AB249" i="3"/>
  <c r="Z196" i="3"/>
  <c r="Z198" i="3"/>
  <c r="Z908" i="3" s="1"/>
  <c r="Z197" i="3"/>
  <c r="Z199" i="3"/>
  <c r="Z909" i="3" s="1"/>
  <c r="V880" i="3"/>
  <c r="W175" i="3"/>
  <c r="Z200" i="3"/>
  <c r="Z910" i="3" s="1"/>
  <c r="V16" i="12"/>
  <c r="AB16" i="12" s="1"/>
  <c r="W743" i="3"/>
  <c r="W685" i="3"/>
  <c r="W669" i="3"/>
  <c r="Z791" i="3"/>
  <c r="Z795" i="3" s="1"/>
  <c r="Z408" i="3" l="1"/>
  <c r="AV438" i="3"/>
  <c r="W932" i="3"/>
  <c r="V921" i="3"/>
  <c r="V922" i="3" s="1"/>
  <c r="W650" i="3"/>
  <c r="W652" i="3" s="1"/>
  <c r="AG438" i="3"/>
  <c r="AH438" i="3" s="1"/>
  <c r="AO438" i="3" s="1"/>
  <c r="AW438" i="3"/>
  <c r="AT690" i="3"/>
  <c r="AW436" i="3"/>
  <c r="X669" i="3"/>
  <c r="V875" i="3"/>
  <c r="V15" i="7" s="1"/>
  <c r="AU433" i="3"/>
  <c r="X743" i="3"/>
  <c r="X918" i="3"/>
  <c r="AD434" i="3"/>
  <c r="AV434" i="3"/>
  <c r="AE434" i="3"/>
  <c r="Z695" i="3"/>
  <c r="AU752" i="3"/>
  <c r="AB16" i="7"/>
  <c r="AT918" i="3"/>
  <c r="AT914" i="3"/>
  <c r="AT902" i="3"/>
  <c r="AB39" i="7" s="1"/>
  <c r="W914" i="3"/>
  <c r="W916" i="3" s="1"/>
  <c r="W928" i="3" s="1"/>
  <c r="AG430" i="3"/>
  <c r="AU377" i="3"/>
  <c r="W399" i="3"/>
  <c r="AB437" i="3"/>
  <c r="AC437" i="3" s="1"/>
  <c r="AU701" i="3"/>
  <c r="AU703" i="3" s="1"/>
  <c r="AO436" i="3"/>
  <c r="Z691" i="3"/>
  <c r="AU739" i="3"/>
  <c r="W902" i="3"/>
  <c r="W903" i="3" s="1"/>
  <c r="W904" i="3" s="1"/>
  <c r="U18" i="13"/>
  <c r="AB16" i="13"/>
  <c r="AU270" i="3"/>
  <c r="AU267" i="3"/>
  <c r="AU275" i="3"/>
  <c r="AU278" i="3" s="1"/>
  <c r="AA267" i="3"/>
  <c r="V51" i="7"/>
  <c r="V53" i="7" s="1"/>
  <c r="V65" i="7" s="1"/>
  <c r="Z796" i="3"/>
  <c r="Z753" i="3" s="1"/>
  <c r="AU753" i="3" s="1"/>
  <c r="AU252" i="3"/>
  <c r="AV228" i="3"/>
  <c r="AV249" i="3" s="1"/>
  <c r="AV408" i="3" s="1"/>
  <c r="X914" i="3"/>
  <c r="X916" i="3" s="1"/>
  <c r="X902" i="3"/>
  <c r="V903" i="3"/>
  <c r="V904" i="3" s="1"/>
  <c r="AB19" i="1"/>
  <c r="AB21" i="1" s="1"/>
  <c r="AB22" i="1" s="1"/>
  <c r="U53" i="7"/>
  <c r="U65" i="7" s="1"/>
  <c r="V882" i="3"/>
  <c r="V20" i="7"/>
  <c r="U58" i="7"/>
  <c r="U59" i="7" s="1"/>
  <c r="Z885" i="3"/>
  <c r="Z884" i="3"/>
  <c r="Y888" i="3"/>
  <c r="Y887" i="3"/>
  <c r="V881" i="3"/>
  <c r="V204" i="3"/>
  <c r="V889" i="3"/>
  <c r="V26" i="7" s="1"/>
  <c r="Y925" i="3"/>
  <c r="Y927" i="3" s="1"/>
  <c r="Y900" i="3"/>
  <c r="Y901" i="3" s="1"/>
  <c r="X925" i="3"/>
  <c r="X927" i="3" s="1"/>
  <c r="X900" i="3"/>
  <c r="X901" i="3" s="1"/>
  <c r="X920" i="3"/>
  <c r="X931" i="3"/>
  <c r="AJ540" i="3" a="1"/>
  <c r="AJ540" i="3" s="1"/>
  <c r="Z540" i="3" s="1"/>
  <c r="U723" i="3"/>
  <c r="Q724" i="3" s="1"/>
  <c r="Q727" i="3" s="1"/>
  <c r="Z638" i="3"/>
  <c r="Z504" i="3"/>
  <c r="Z511" i="3"/>
  <c r="P724" i="3"/>
  <c r="P727" i="3" s="1"/>
  <c r="V653" i="3"/>
  <c r="V935" i="3" s="1"/>
  <c r="V72" i="7" s="1"/>
  <c r="U653" i="3"/>
  <c r="U935" i="3" s="1"/>
  <c r="U72" i="7" s="1"/>
  <c r="Y755" i="3"/>
  <c r="Z751" i="3"/>
  <c r="AJ576" i="3" a="1"/>
  <c r="AJ576" i="3" s="1"/>
  <c r="V203" i="3"/>
  <c r="W207" i="3"/>
  <c r="W208" i="3"/>
  <c r="W209" i="3"/>
  <c r="W210" i="3"/>
  <c r="W206" i="3"/>
  <c r="AA635" i="3"/>
  <c r="Y462" i="3"/>
  <c r="V194" i="3"/>
  <c r="V193" i="3"/>
  <c r="AC539" i="3"/>
  <c r="Y399" i="3"/>
  <c r="AA539" i="3"/>
  <c r="Y931" i="3"/>
  <c r="Y920" i="3"/>
  <c r="AE539" i="3"/>
  <c r="AF539" i="3"/>
  <c r="AH539" i="3"/>
  <c r="AG539" i="3"/>
  <c r="AB539" i="3"/>
  <c r="Z539" i="3"/>
  <c r="X539" i="3"/>
  <c r="Y539" i="3"/>
  <c r="Z395" i="3"/>
  <c r="Z646" i="3"/>
  <c r="AJ441" i="3" a="1"/>
  <c r="AJ441" i="3" s="1"/>
  <c r="Z441" i="3" s="1"/>
  <c r="Z886" i="3"/>
  <c r="Z718" i="3"/>
  <c r="Z397" i="3"/>
  <c r="Z396" i="3"/>
  <c r="W922" i="3"/>
  <c r="AA406" i="3"/>
  <c r="AA405" i="3"/>
  <c r="AA404" i="3"/>
  <c r="AA403" i="3"/>
  <c r="AA752" i="3"/>
  <c r="AA695" i="3" s="1"/>
  <c r="AA739" i="3"/>
  <c r="AA691" i="3" s="1"/>
  <c r="AA377" i="3"/>
  <c r="AA883" i="3"/>
  <c r="AA701" i="3"/>
  <c r="AA375" i="3"/>
  <c r="AA376" i="3"/>
  <c r="AA402" i="3"/>
  <c r="Z933" i="3"/>
  <c r="X932" i="3"/>
  <c r="Z934" i="3"/>
  <c r="AO574" i="3"/>
  <c r="AO573" i="3"/>
  <c r="AB257" i="3"/>
  <c r="Y451" i="3"/>
  <c r="Y666" i="3" s="1"/>
  <c r="W784" i="3"/>
  <c r="AB433" i="3"/>
  <c r="AC433" i="3" s="1"/>
  <c r="AD433" i="3" s="1"/>
  <c r="AE433" i="3" s="1"/>
  <c r="AA631" i="3"/>
  <c r="V692" i="3"/>
  <c r="V18" i="13" s="1"/>
  <c r="V17" i="12"/>
  <c r="AB17" i="12" s="1"/>
  <c r="AE228" i="3"/>
  <c r="AG344" i="3"/>
  <c r="X650" i="3"/>
  <c r="AB439" i="3"/>
  <c r="AC439" i="3" s="1"/>
  <c r="Y379" i="3"/>
  <c r="Y387" i="3" s="1"/>
  <c r="Y382" i="3"/>
  <c r="AA440" i="3"/>
  <c r="AB250" i="3"/>
  <c r="AB251" i="3"/>
  <c r="AD435" i="3"/>
  <c r="AE435" i="3" s="1"/>
  <c r="X801" i="3"/>
  <c r="X805" i="3" s="1"/>
  <c r="W807" i="3"/>
  <c r="W744" i="3" s="1"/>
  <c r="W692" i="3" s="1"/>
  <c r="Y645" i="3"/>
  <c r="Z308" i="3"/>
  <c r="Z311" i="3" s="1"/>
  <c r="Z374" i="3" s="1"/>
  <c r="Z394" i="3" s="1"/>
  <c r="AU394" i="3" s="1"/>
  <c r="Z803" i="3"/>
  <c r="AA365" i="3"/>
  <c r="AA460" i="3" s="1"/>
  <c r="AO354" i="3"/>
  <c r="AA275" i="3"/>
  <c r="AA278" i="3" s="1"/>
  <c r="AB264" i="3"/>
  <c r="AB267" i="3" s="1"/>
  <c r="AC249" i="3"/>
  <c r="AB793" i="3"/>
  <c r="AB628" i="3"/>
  <c r="W180" i="3"/>
  <c r="AA791" i="3"/>
  <c r="AA795" i="3" s="1"/>
  <c r="AA393" i="3" l="1"/>
  <c r="AA408" i="3"/>
  <c r="Z828" i="3"/>
  <c r="Z458" i="3"/>
  <c r="AD498" i="3" s="1"/>
  <c r="Z665" i="3"/>
  <c r="Z797" i="3"/>
  <c r="Z757" i="3" s="1"/>
  <c r="V907" i="3"/>
  <c r="V44" i="7" s="1"/>
  <c r="Z694" i="3"/>
  <c r="AU757" i="3"/>
  <c r="Z693" i="3"/>
  <c r="AU751" i="3"/>
  <c r="AU755" i="3" s="1"/>
  <c r="AU539" i="3"/>
  <c r="AH430" i="3"/>
  <c r="AO430" i="3" s="1"/>
  <c r="Y876" i="3"/>
  <c r="Y918" i="3" s="1"/>
  <c r="Y921" i="3" s="1"/>
  <c r="AW539" i="3"/>
  <c r="AF433" i="3"/>
  <c r="AG433" i="3" s="1"/>
  <c r="AH433" i="3" s="1"/>
  <c r="AO433" i="3" s="1"/>
  <c r="Z451" i="3"/>
  <c r="Z666" i="3" s="1"/>
  <c r="Z669" i="3" s="1"/>
  <c r="AU441" i="3"/>
  <c r="Z877" i="3"/>
  <c r="AU646" i="3"/>
  <c r="AU877" i="3" s="1"/>
  <c r="Y685" i="3"/>
  <c r="AB51" i="7"/>
  <c r="AB53" i="7" s="1"/>
  <c r="AT916" i="3"/>
  <c r="AB55" i="7"/>
  <c r="AF435" i="3"/>
  <c r="AG435" i="3" s="1"/>
  <c r="AH435" i="3" s="1"/>
  <c r="AV435" i="3" s="1"/>
  <c r="AV539" i="3"/>
  <c r="AJ442" i="3" a="1"/>
  <c r="AJ442" i="3" s="1"/>
  <c r="AA442" i="3" s="1"/>
  <c r="AB442" i="3" s="1"/>
  <c r="AC442" i="3" s="1"/>
  <c r="AF434" i="3"/>
  <c r="AG434" i="3" s="1"/>
  <c r="AH434" i="3" s="1"/>
  <c r="AW434" i="3" s="1"/>
  <c r="AV433" i="3"/>
  <c r="AT692" i="3"/>
  <c r="AA647" i="3"/>
  <c r="AC366" i="3"/>
  <c r="AU374" i="3"/>
  <c r="AA646" i="3"/>
  <c r="AA648" i="3"/>
  <c r="AA934" i="3" s="1"/>
  <c r="AU308" i="3"/>
  <c r="AU311" i="3" s="1"/>
  <c r="AV250" i="3"/>
  <c r="AV257" i="3"/>
  <c r="AV883" i="3" s="1"/>
  <c r="AA252" i="3"/>
  <c r="AA796" i="3" s="1"/>
  <c r="AA753" i="3" s="1"/>
  <c r="V21" i="7"/>
  <c r="V22" i="7"/>
  <c r="V27" i="7"/>
  <c r="V28" i="7"/>
  <c r="V891" i="3"/>
  <c r="V890" i="3"/>
  <c r="AA886" i="3"/>
  <c r="AA885" i="3"/>
  <c r="AA884" i="3"/>
  <c r="Z888" i="3"/>
  <c r="Z887" i="3"/>
  <c r="AA540" i="3"/>
  <c r="AD540" i="3"/>
  <c r="AB540" i="3"/>
  <c r="AG540" i="3"/>
  <c r="AC540" i="3"/>
  <c r="AE540" i="3"/>
  <c r="AH540" i="3"/>
  <c r="Y540" i="3"/>
  <c r="AU540" i="3" s="1"/>
  <c r="AF540" i="3"/>
  <c r="X903" i="3"/>
  <c r="X904" i="3" s="1"/>
  <c r="X921" i="3"/>
  <c r="X922" i="3" s="1"/>
  <c r="AA638" i="3"/>
  <c r="AA640" i="3" s="1"/>
  <c r="AA641" i="3" s="1"/>
  <c r="AJ541" i="3" a="1"/>
  <c r="AJ541" i="3" s="1"/>
  <c r="Z541" i="3" s="1"/>
  <c r="AU541" i="3" s="1"/>
  <c r="Z640" i="3"/>
  <c r="Z641" i="3" s="1"/>
  <c r="AA504" i="3"/>
  <c r="AA511" i="3"/>
  <c r="W653" i="3"/>
  <c r="W935" i="3" s="1"/>
  <c r="V723" i="3"/>
  <c r="Z755" i="3"/>
  <c r="W182" i="3"/>
  <c r="W187" i="3"/>
  <c r="W189" i="3"/>
  <c r="W190" i="3"/>
  <c r="W188" i="3"/>
  <c r="W186" i="3"/>
  <c r="AA751" i="3"/>
  <c r="AA693" i="3" s="1"/>
  <c r="AB635" i="3"/>
  <c r="W181" i="3"/>
  <c r="X652" i="3"/>
  <c r="AA441" i="3"/>
  <c r="AO539" i="3"/>
  <c r="AA397" i="3"/>
  <c r="AA395" i="3"/>
  <c r="AA396" i="3"/>
  <c r="Z462" i="3"/>
  <c r="AJ577" i="3" a="1"/>
  <c r="AJ577" i="3" s="1"/>
  <c r="Z399" i="3"/>
  <c r="AA718" i="3"/>
  <c r="AA703" i="3"/>
  <c r="X928" i="3"/>
  <c r="AB406" i="3"/>
  <c r="AB404" i="3"/>
  <c r="AB405" i="3"/>
  <c r="AB403" i="3"/>
  <c r="AB752" i="3"/>
  <c r="AB695" i="3" s="1"/>
  <c r="AB701" i="3"/>
  <c r="AJ443" i="3" s="1" a="1"/>
  <c r="AJ443" i="3" s="1"/>
  <c r="AB443" i="3" s="1"/>
  <c r="AB376" i="3"/>
  <c r="AB647" i="3" s="1"/>
  <c r="AB739" i="3"/>
  <c r="AB691" i="3" s="1"/>
  <c r="AB377" i="3"/>
  <c r="AB648" i="3" s="1"/>
  <c r="AB375" i="3"/>
  <c r="AB646" i="3" s="1"/>
  <c r="AB877" i="3" s="1"/>
  <c r="AB883" i="3"/>
  <c r="AB402" i="3"/>
  <c r="AB408" i="3" s="1"/>
  <c r="AB828" i="3" s="1"/>
  <c r="Y650" i="3"/>
  <c r="Y932" i="3"/>
  <c r="Y18" i="13"/>
  <c r="Z18" i="13"/>
  <c r="AB18" i="13"/>
  <c r="Y743" i="3"/>
  <c r="Y669" i="3"/>
  <c r="AO576" i="3"/>
  <c r="AC257" i="3"/>
  <c r="W785" i="3"/>
  <c r="X779" i="3"/>
  <c r="W737" i="3"/>
  <c r="W690" i="3" s="1"/>
  <c r="AB631" i="3"/>
  <c r="AF228" i="3"/>
  <c r="AB252" i="3" s="1"/>
  <c r="AB796" i="3" s="1"/>
  <c r="AB753" i="3" s="1"/>
  <c r="AH344" i="3"/>
  <c r="AO344" i="3" s="1"/>
  <c r="AD439" i="3"/>
  <c r="AB440" i="3"/>
  <c r="AC440" i="3" s="1"/>
  <c r="AD437" i="3"/>
  <c r="AE437" i="3" s="1"/>
  <c r="Z645" i="3"/>
  <c r="Z876" i="3" s="1"/>
  <c r="Z382" i="3"/>
  <c r="AC250" i="3"/>
  <c r="AC251" i="3"/>
  <c r="Z806" i="3"/>
  <c r="Z738" i="3" s="1"/>
  <c r="AU738" i="3" s="1"/>
  <c r="Y806" i="3"/>
  <c r="Y738" i="3" s="1"/>
  <c r="Y801" i="3"/>
  <c r="Y805" i="3" s="1"/>
  <c r="X807" i="3"/>
  <c r="X744" i="3" s="1"/>
  <c r="X692" i="3" s="1"/>
  <c r="Z379" i="3"/>
  <c r="Z387" i="3" s="1"/>
  <c r="AB275" i="3"/>
  <c r="AB278" i="3" s="1"/>
  <c r="AA308" i="3"/>
  <c r="AA803" i="3"/>
  <c r="AO355" i="3"/>
  <c r="AB365" i="3"/>
  <c r="AB460" i="3" s="1"/>
  <c r="AC264" i="3"/>
  <c r="AC267" i="3" s="1"/>
  <c r="AD249" i="3"/>
  <c r="AC628" i="3"/>
  <c r="AC793" i="3"/>
  <c r="AA198" i="3"/>
  <c r="AA908" i="3" s="1"/>
  <c r="AA200" i="3"/>
  <c r="AA910" i="3" s="1"/>
  <c r="AA197" i="3"/>
  <c r="AA196" i="3"/>
  <c r="AA199" i="3"/>
  <c r="AA909" i="3" s="1"/>
  <c r="W880" i="3"/>
  <c r="X175" i="3"/>
  <c r="AB791" i="3"/>
  <c r="AB795" i="3" s="1"/>
  <c r="AW430" i="3" l="1"/>
  <c r="AW433" i="3"/>
  <c r="AB458" i="3"/>
  <c r="AF498" i="3" s="1"/>
  <c r="AA828" i="3"/>
  <c r="AA458" i="3"/>
  <c r="AE498" i="3" s="1"/>
  <c r="AA665" i="3"/>
  <c r="AA686" i="3" s="1"/>
  <c r="Z686" i="3"/>
  <c r="AU665" i="3"/>
  <c r="AB665" i="3"/>
  <c r="AB686" i="3" s="1"/>
  <c r="AB393" i="3"/>
  <c r="AW435" i="3"/>
  <c r="Z743" i="3"/>
  <c r="AU743" i="3" s="1"/>
  <c r="AO435" i="3"/>
  <c r="AU666" i="3"/>
  <c r="AU669" i="3" s="1"/>
  <c r="Z685" i="3"/>
  <c r="AU685" i="3" s="1"/>
  <c r="AO434" i="3"/>
  <c r="W875" i="3"/>
  <c r="W907" i="3" s="1"/>
  <c r="AU645" i="3"/>
  <c r="AU650" i="3" s="1"/>
  <c r="AA877" i="3"/>
  <c r="Z918" i="3"/>
  <c r="AE439" i="3"/>
  <c r="AV439" i="3"/>
  <c r="Y902" i="3"/>
  <c r="Y903" i="3" s="1"/>
  <c r="Y904" i="3" s="1"/>
  <c r="AW540" i="3"/>
  <c r="AB441" i="3"/>
  <c r="AC441" i="3" s="1"/>
  <c r="AD441" i="3" s="1"/>
  <c r="AA933" i="3"/>
  <c r="AV540" i="3"/>
  <c r="AF437" i="3"/>
  <c r="AG437" i="3" s="1"/>
  <c r="AH437" i="3" s="1"/>
  <c r="Y914" i="3"/>
  <c r="Y916" i="3" s="1"/>
  <c r="Y928" i="3" s="1"/>
  <c r="W723" i="3"/>
  <c r="S724" i="3" s="1"/>
  <c r="S727" i="3" s="1"/>
  <c r="AU551" i="3"/>
  <c r="AV884" i="3"/>
  <c r="AV886" i="3"/>
  <c r="AV887" i="3" s="1"/>
  <c r="AV437" i="3"/>
  <c r="AA311" i="3"/>
  <c r="AA374" i="3" s="1"/>
  <c r="AA645" i="3" s="1"/>
  <c r="AW344" i="3"/>
  <c r="AW365" i="3" s="1"/>
  <c r="AA797" i="3"/>
  <c r="AA757" i="3" s="1"/>
  <c r="AA694" i="3" s="1"/>
  <c r="Z914" i="3"/>
  <c r="Z916" i="3" s="1"/>
  <c r="Z902" i="3"/>
  <c r="AB885" i="3"/>
  <c r="AB884" i="3"/>
  <c r="AA888" i="3"/>
  <c r="AA887" i="3"/>
  <c r="W881" i="3"/>
  <c r="W882" i="3"/>
  <c r="W204" i="3"/>
  <c r="W889" i="3"/>
  <c r="AO540" i="3"/>
  <c r="Z925" i="3"/>
  <c r="Z927" i="3" s="1"/>
  <c r="Z900" i="3"/>
  <c r="Z901" i="3" s="1"/>
  <c r="AA925" i="3"/>
  <c r="AA927" i="3" s="1"/>
  <c r="AA900" i="3"/>
  <c r="AA901" i="3" s="1"/>
  <c r="AH541" i="3"/>
  <c r="AF541" i="3"/>
  <c r="AG541" i="3"/>
  <c r="AA541" i="3"/>
  <c r="AE541" i="3"/>
  <c r="AC541" i="3"/>
  <c r="AD541" i="3"/>
  <c r="AB541" i="3"/>
  <c r="Z920" i="3"/>
  <c r="Z931" i="3"/>
  <c r="AB638" i="3"/>
  <c r="AB640" i="3" s="1"/>
  <c r="AB641" i="3" s="1"/>
  <c r="AJ578" i="3" a="1"/>
  <c r="AJ578" i="3" s="1"/>
  <c r="AB504" i="3"/>
  <c r="AB511" i="3"/>
  <c r="R724" i="3"/>
  <c r="R727" i="3" s="1"/>
  <c r="X653" i="3"/>
  <c r="X935" i="3" s="1"/>
  <c r="AA755" i="3"/>
  <c r="W203" i="3"/>
  <c r="X210" i="3"/>
  <c r="X206" i="3"/>
  <c r="X207" i="3"/>
  <c r="X209" i="3"/>
  <c r="X208" i="3"/>
  <c r="AB751" i="3"/>
  <c r="AB693" i="3" s="1"/>
  <c r="AC635" i="3"/>
  <c r="W194" i="3"/>
  <c r="W193" i="3"/>
  <c r="AA451" i="3"/>
  <c r="AA666" i="3" s="1"/>
  <c r="Y652" i="3"/>
  <c r="AA931" i="3"/>
  <c r="AA920" i="3"/>
  <c r="AJ542" i="3" a="1"/>
  <c r="AJ542" i="3" s="1"/>
  <c r="AC542" i="3" s="1"/>
  <c r="AA462" i="3"/>
  <c r="AB933" i="3"/>
  <c r="AB395" i="3"/>
  <c r="AB397" i="3"/>
  <c r="AB396" i="3"/>
  <c r="AC403" i="3"/>
  <c r="AC405" i="3"/>
  <c r="AC404" i="3"/>
  <c r="AC752" i="3"/>
  <c r="AC695" i="3" s="1"/>
  <c r="AC739" i="3"/>
  <c r="AC691" i="3" s="1"/>
  <c r="AC377" i="3"/>
  <c r="AC648" i="3" s="1"/>
  <c r="AC701" i="3"/>
  <c r="AC718" i="3" s="1"/>
  <c r="AC376" i="3"/>
  <c r="AC406" i="3"/>
  <c r="AC375" i="3"/>
  <c r="AC646" i="3" s="1"/>
  <c r="AC877" i="3" s="1"/>
  <c r="AC883" i="3"/>
  <c r="AC402" i="3"/>
  <c r="AC408" i="3" s="1"/>
  <c r="AC828" i="3" s="1"/>
  <c r="AB703" i="3"/>
  <c r="AB718" i="3"/>
  <c r="AB886" i="3"/>
  <c r="Z650" i="3"/>
  <c r="Z932" i="3"/>
  <c r="AB934" i="3"/>
  <c r="AC665" i="3"/>
  <c r="AC686" i="3" s="1"/>
  <c r="AC458" i="3"/>
  <c r="AG498" i="3" s="1"/>
  <c r="AO575" i="3"/>
  <c r="AD257" i="3"/>
  <c r="AD366" i="3"/>
  <c r="X784" i="3"/>
  <c r="AC631" i="3"/>
  <c r="AB797" i="3"/>
  <c r="AB757" i="3" s="1"/>
  <c r="AG228" i="3"/>
  <c r="AC252" i="3" s="1"/>
  <c r="AC796" i="3" s="1"/>
  <c r="AC753" i="3" s="1"/>
  <c r="Y922" i="3"/>
  <c r="AD442" i="3"/>
  <c r="AV442" i="3" s="1"/>
  <c r="AD440" i="3"/>
  <c r="AD250" i="3"/>
  <c r="AD251" i="3"/>
  <c r="AC443" i="3"/>
  <c r="AD443" i="3" s="1"/>
  <c r="AA806" i="3"/>
  <c r="AA738" i="3" s="1"/>
  <c r="Z801" i="3"/>
  <c r="Z805" i="3" s="1"/>
  <c r="Y807" i="3"/>
  <c r="Y744" i="3" s="1"/>
  <c r="Y692" i="3" s="1"/>
  <c r="AB308" i="3"/>
  <c r="AB311" i="3" s="1"/>
  <c r="AB374" i="3" s="1"/>
  <c r="AB803" i="3"/>
  <c r="AC275" i="3"/>
  <c r="AC278" i="3" s="1"/>
  <c r="AO356" i="3"/>
  <c r="AO358" i="3"/>
  <c r="AC365" i="3"/>
  <c r="AC460" i="3" s="1"/>
  <c r="AD264" i="3"/>
  <c r="AD267" i="3" s="1"/>
  <c r="AE249" i="3"/>
  <c r="AD793" i="3"/>
  <c r="AD628" i="3"/>
  <c r="AV628" i="3" s="1"/>
  <c r="AV631" i="3" s="1"/>
  <c r="X180" i="3"/>
  <c r="AO232" i="3"/>
  <c r="AC791" i="3"/>
  <c r="AC795" i="3" s="1"/>
  <c r="AC393" i="3" l="1"/>
  <c r="AW541" i="3"/>
  <c r="AB451" i="3"/>
  <c r="AB666" i="3" s="1"/>
  <c r="AB685" i="3" s="1"/>
  <c r="AU876" i="3"/>
  <c r="AW437" i="3"/>
  <c r="AA382" i="3"/>
  <c r="AA379" i="3"/>
  <c r="AA387" i="3" s="1"/>
  <c r="AV441" i="3"/>
  <c r="AE441" i="3"/>
  <c r="AF441" i="3" s="1"/>
  <c r="AO437" i="3"/>
  <c r="AE440" i="3"/>
  <c r="AF440" i="3" s="1"/>
  <c r="AG440" i="3" s="1"/>
  <c r="AH440" i="3" s="1"/>
  <c r="AU440" i="3" s="1"/>
  <c r="AU451" i="3" s="1"/>
  <c r="AV440" i="3"/>
  <c r="AA876" i="3"/>
  <c r="AA918" i="3" s="1"/>
  <c r="AA921" i="3" s="1"/>
  <c r="AF439" i="3"/>
  <c r="AG439" i="3" s="1"/>
  <c r="AH439" i="3" s="1"/>
  <c r="AW439" i="3" s="1"/>
  <c r="Z921" i="3"/>
  <c r="Z922" i="3" s="1"/>
  <c r="AV541" i="3"/>
  <c r="AA685" i="3"/>
  <c r="AU918" i="3"/>
  <c r="AU914" i="3"/>
  <c r="AU916" i="3" s="1"/>
  <c r="AU902" i="3"/>
  <c r="AB694" i="3"/>
  <c r="AA394" i="3"/>
  <c r="AV264" i="3"/>
  <c r="W891" i="3"/>
  <c r="W890" i="3"/>
  <c r="AB888" i="3"/>
  <c r="AB887" i="3"/>
  <c r="AC884" i="3"/>
  <c r="AC885" i="3"/>
  <c r="Z903" i="3"/>
  <c r="Z904" i="3" s="1"/>
  <c r="AB925" i="3"/>
  <c r="AB927" i="3" s="1"/>
  <c r="AB900" i="3"/>
  <c r="AB901" i="3" s="1"/>
  <c r="AC638" i="3"/>
  <c r="AC640" i="3" s="1"/>
  <c r="AC641" i="3" s="1"/>
  <c r="AB462" i="3"/>
  <c r="AC504" i="3"/>
  <c r="AC511" i="3"/>
  <c r="Y653" i="3"/>
  <c r="Y935" i="3" s="1"/>
  <c r="AB755" i="3"/>
  <c r="X182" i="3"/>
  <c r="X187" i="3"/>
  <c r="X190" i="3"/>
  <c r="X189" i="3"/>
  <c r="X188" i="3"/>
  <c r="X186" i="3"/>
  <c r="AC751" i="3"/>
  <c r="AC693" i="3" s="1"/>
  <c r="AD635" i="3"/>
  <c r="AA669" i="3"/>
  <c r="AA743" i="3"/>
  <c r="AB743" i="3" s="1"/>
  <c r="X181" i="3"/>
  <c r="AC396" i="3"/>
  <c r="Z652" i="3"/>
  <c r="AF542" i="3"/>
  <c r="AH542" i="3"/>
  <c r="AJ543" i="3" a="1"/>
  <c r="AJ543" i="3" s="1"/>
  <c r="AG543" i="3" s="1"/>
  <c r="AE542" i="3"/>
  <c r="AG542" i="3"/>
  <c r="AA542" i="3"/>
  <c r="AB931" i="3"/>
  <c r="AB920" i="3"/>
  <c r="AD542" i="3"/>
  <c r="AC886" i="3"/>
  <c r="AB542" i="3"/>
  <c r="AJ579" i="3" a="1"/>
  <c r="AJ579" i="3" s="1"/>
  <c r="AJ444" i="3" a="1"/>
  <c r="AJ444" i="3" s="1"/>
  <c r="AC444" i="3" s="1"/>
  <c r="AC397" i="3"/>
  <c r="AC647" i="3"/>
  <c r="AC934" i="3"/>
  <c r="AC395" i="3"/>
  <c r="AD404" i="3"/>
  <c r="AV404" i="3" s="1"/>
  <c r="AD402" i="3"/>
  <c r="AD405" i="3"/>
  <c r="AD883" i="3"/>
  <c r="AD403" i="3"/>
  <c r="AD752" i="3"/>
  <c r="AD739" i="3"/>
  <c r="AD377" i="3"/>
  <c r="AD648" i="3" s="1"/>
  <c r="AV648" i="3" s="1"/>
  <c r="AV934" i="3" s="1"/>
  <c r="AD701" i="3"/>
  <c r="AJ445" i="3" s="1" a="1"/>
  <c r="AJ445" i="3" s="1"/>
  <c r="AD445" i="3" s="1"/>
  <c r="AV445" i="3" s="1"/>
  <c r="AD406" i="3"/>
  <c r="AD375" i="3"/>
  <c r="AV375" i="3" s="1"/>
  <c r="AD376" i="3"/>
  <c r="AD647" i="3" s="1"/>
  <c r="AC703" i="3"/>
  <c r="AA932" i="3"/>
  <c r="AO541" i="3"/>
  <c r="AB382" i="3"/>
  <c r="AB394" i="3"/>
  <c r="AB399" i="3" s="1"/>
  <c r="AE257" i="3"/>
  <c r="Y779" i="3"/>
  <c r="X785" i="3"/>
  <c r="X737" i="3"/>
  <c r="X690" i="3" s="1"/>
  <c r="AD631" i="3"/>
  <c r="AA650" i="3"/>
  <c r="AC797" i="3"/>
  <c r="AC757" i="3" s="1"/>
  <c r="AC694" i="3" s="1"/>
  <c r="AH228" i="3"/>
  <c r="AD252" i="3" s="1"/>
  <c r="Z928" i="3"/>
  <c r="AE443" i="3"/>
  <c r="AE250" i="3"/>
  <c r="AE251" i="3"/>
  <c r="AE442" i="3"/>
  <c r="AC806" i="3"/>
  <c r="AC738" i="3" s="1"/>
  <c r="AB806" i="3"/>
  <c r="AB738" i="3" s="1"/>
  <c r="AA801" i="3"/>
  <c r="AA805" i="3" s="1"/>
  <c r="Z807" i="3"/>
  <c r="Z744" i="3" s="1"/>
  <c r="AB379" i="3"/>
  <c r="AB387" i="3" s="1"/>
  <c r="AB645" i="3"/>
  <c r="AB876" i="3" s="1"/>
  <c r="AB918" i="3" s="1"/>
  <c r="AC308" i="3"/>
  <c r="AC311" i="3" s="1"/>
  <c r="AC374" i="3" s="1"/>
  <c r="AC394" i="3" s="1"/>
  <c r="AC803" i="3"/>
  <c r="AD275" i="3"/>
  <c r="AD278" i="3" s="1"/>
  <c r="AO357" i="3"/>
  <c r="AD365" i="3"/>
  <c r="AD460" i="3" s="1"/>
  <c r="AE264" i="3"/>
  <c r="AE628" i="3"/>
  <c r="AE793" i="3"/>
  <c r="AF249" i="3"/>
  <c r="AB197" i="3"/>
  <c r="AB199" i="3"/>
  <c r="AB909" i="3" s="1"/>
  <c r="X880" i="3"/>
  <c r="AB196" i="3"/>
  <c r="Y175" i="3"/>
  <c r="AB198" i="3"/>
  <c r="AB908" i="3" s="1"/>
  <c r="AB200" i="3"/>
  <c r="AB910" i="3" s="1"/>
  <c r="AD791" i="3"/>
  <c r="AD795" i="3" s="1"/>
  <c r="AD408" i="3" l="1"/>
  <c r="AB669" i="3"/>
  <c r="AD393" i="3"/>
  <c r="AG441" i="3"/>
  <c r="AH441" i="3" s="1"/>
  <c r="AW441" i="3"/>
  <c r="AO439" i="3"/>
  <c r="X875" i="3"/>
  <c r="X907" i="3" s="1"/>
  <c r="AA914" i="3"/>
  <c r="AA916" i="3" s="1"/>
  <c r="AA928" i="3" s="1"/>
  <c r="AF442" i="3"/>
  <c r="AG442" i="3" s="1"/>
  <c r="AH442" i="3" s="1"/>
  <c r="AW442" i="3" s="1"/>
  <c r="AF443" i="3"/>
  <c r="AG443" i="3" s="1"/>
  <c r="AC933" i="3"/>
  <c r="AV647" i="3"/>
  <c r="AV933" i="3" s="1"/>
  <c r="X723" i="3"/>
  <c r="T724" i="3" s="1"/>
  <c r="T727" i="3" s="1"/>
  <c r="AV542" i="3"/>
  <c r="AW542" i="3"/>
  <c r="AW440" i="3"/>
  <c r="AD444" i="3"/>
  <c r="AE444" i="3" s="1"/>
  <c r="AV701" i="3"/>
  <c r="AV703" i="3" s="1"/>
  <c r="Z692" i="3"/>
  <c r="AU744" i="3"/>
  <c r="AD691" i="3"/>
  <c r="AV739" i="3"/>
  <c r="AA902" i="3"/>
  <c r="AA903" i="3" s="1"/>
  <c r="AA904" i="3" s="1"/>
  <c r="AD695" i="3"/>
  <c r="AV752" i="3"/>
  <c r="AA399" i="3"/>
  <c r="AE267" i="3"/>
  <c r="AV377" i="3"/>
  <c r="AV270" i="3"/>
  <c r="AV267" i="3"/>
  <c r="AV275" i="3"/>
  <c r="AV278" i="3" s="1"/>
  <c r="AD796" i="3"/>
  <c r="AD753" i="3" s="1"/>
  <c r="AV753" i="3" s="1"/>
  <c r="AV252" i="3"/>
  <c r="AW228" i="3"/>
  <c r="AW249" i="3" s="1"/>
  <c r="AW408" i="3" s="1"/>
  <c r="AB914" i="3"/>
  <c r="AB916" i="3" s="1"/>
  <c r="AB902" i="3"/>
  <c r="AB903" i="3" s="1"/>
  <c r="AB904" i="3" s="1"/>
  <c r="AD886" i="3"/>
  <c r="AD885" i="3"/>
  <c r="AD884" i="3"/>
  <c r="AC888" i="3"/>
  <c r="AC887" i="3"/>
  <c r="X881" i="3"/>
  <c r="X882" i="3"/>
  <c r="X204" i="3"/>
  <c r="X889" i="3"/>
  <c r="AC925" i="3"/>
  <c r="AC927" i="3" s="1"/>
  <c r="AC900" i="3"/>
  <c r="AC901" i="3" s="1"/>
  <c r="AB921" i="3"/>
  <c r="AD638" i="3"/>
  <c r="AD640" i="3" s="1"/>
  <c r="AD641" i="3" s="1"/>
  <c r="AJ544" i="3" a="1"/>
  <c r="AJ544" i="3" s="1"/>
  <c r="AE544" i="3" s="1"/>
  <c r="AD504" i="3"/>
  <c r="AD511" i="3"/>
  <c r="Z653" i="3"/>
  <c r="Z935" i="3" s="1"/>
  <c r="AC755" i="3"/>
  <c r="X203" i="3"/>
  <c r="Y208" i="3"/>
  <c r="Y210" i="3"/>
  <c r="Y206" i="3"/>
  <c r="Y209" i="3"/>
  <c r="Y207" i="3"/>
  <c r="AD751" i="3"/>
  <c r="AE635" i="3"/>
  <c r="AB543" i="3"/>
  <c r="AC462" i="3"/>
  <c r="AJ580" i="3" a="1"/>
  <c r="AJ580" i="3" s="1"/>
  <c r="AC543" i="3"/>
  <c r="AD543" i="3"/>
  <c r="X194" i="3"/>
  <c r="X193" i="3"/>
  <c r="AH543" i="3"/>
  <c r="AE543" i="3"/>
  <c r="AF543" i="3"/>
  <c r="AC451" i="3"/>
  <c r="AC666" i="3" s="1"/>
  <c r="AA652" i="3"/>
  <c r="AO542" i="3"/>
  <c r="AD395" i="3"/>
  <c r="AV395" i="3" s="1"/>
  <c r="AC931" i="3"/>
  <c r="AC920" i="3"/>
  <c r="AC399" i="3"/>
  <c r="AD934" i="3"/>
  <c r="AD933" i="3"/>
  <c r="AA922" i="3"/>
  <c r="AD703" i="3"/>
  <c r="AE405" i="3"/>
  <c r="AE883" i="3"/>
  <c r="AE402" i="3"/>
  <c r="AE404" i="3"/>
  <c r="AE403" i="3"/>
  <c r="AE739" i="3"/>
  <c r="AE691" i="3" s="1"/>
  <c r="AE377" i="3"/>
  <c r="AE406" i="3"/>
  <c r="AE701" i="3"/>
  <c r="AE375" i="3"/>
  <c r="AE376" i="3"/>
  <c r="AE752" i="3"/>
  <c r="AE695" i="3" s="1"/>
  <c r="AD646" i="3"/>
  <c r="AD396" i="3"/>
  <c r="AD397" i="3"/>
  <c r="AV397" i="3" s="1"/>
  <c r="AD718" i="3"/>
  <c r="AB650" i="3"/>
  <c r="AB932" i="3"/>
  <c r="AO577" i="3"/>
  <c r="AF257" i="3"/>
  <c r="Y784" i="3"/>
  <c r="AE631" i="3"/>
  <c r="AO440" i="3"/>
  <c r="AC645" i="3"/>
  <c r="AC876" i="3" s="1"/>
  <c r="AC918" i="3" s="1"/>
  <c r="AC382" i="3"/>
  <c r="AF250" i="3"/>
  <c r="AF251" i="3"/>
  <c r="AE445" i="3"/>
  <c r="AC379" i="3"/>
  <c r="AC387" i="3" s="1"/>
  <c r="AB801" i="3"/>
  <c r="AB805" i="3" s="1"/>
  <c r="AA807" i="3"/>
  <c r="AA744" i="3" s="1"/>
  <c r="AA692" i="3" s="1"/>
  <c r="AD308" i="3"/>
  <c r="AD311" i="3" s="1"/>
  <c r="AD374" i="3" s="1"/>
  <c r="AD394" i="3" s="1"/>
  <c r="AV394" i="3" s="1"/>
  <c r="AD803" i="3"/>
  <c r="AO359" i="3"/>
  <c r="AO360" i="3"/>
  <c r="AE365" i="3"/>
  <c r="AE460" i="3" s="1"/>
  <c r="AE275" i="3"/>
  <c r="AE278" i="3" s="1"/>
  <c r="AF264" i="3"/>
  <c r="AF267" i="3" s="1"/>
  <c r="AF628" i="3"/>
  <c r="AF793" i="3"/>
  <c r="AH249" i="3"/>
  <c r="AG249" i="3"/>
  <c r="Y180" i="3"/>
  <c r="AE791" i="3"/>
  <c r="AE393" i="3" l="1"/>
  <c r="AE408" i="3"/>
  <c r="AD828" i="3"/>
  <c r="AD458" i="3"/>
  <c r="AH498" i="3" s="1"/>
  <c r="AD665" i="3"/>
  <c r="AH443" i="3"/>
  <c r="AV443" i="3" s="1"/>
  <c r="AD877" i="3"/>
  <c r="AV646" i="3"/>
  <c r="AV877" i="3" s="1"/>
  <c r="AJ446" i="3" a="1"/>
  <c r="AJ446" i="3" s="1"/>
  <c r="AE446" i="3" s="1"/>
  <c r="AF446" i="3" s="1"/>
  <c r="AG446" i="3" s="1"/>
  <c r="AH446" i="3" s="1"/>
  <c r="AV543" i="3"/>
  <c r="AD693" i="3"/>
  <c r="AV751" i="3"/>
  <c r="AV755" i="3" s="1"/>
  <c r="AF445" i="3"/>
  <c r="AG445" i="3" s="1"/>
  <c r="AV444" i="3"/>
  <c r="AV451" i="3" s="1"/>
  <c r="AF444" i="3"/>
  <c r="AG444" i="3" s="1"/>
  <c r="AH444" i="3" s="1"/>
  <c r="AD451" i="3"/>
  <c r="AD666" i="3" s="1"/>
  <c r="AD685" i="3" s="1"/>
  <c r="AC743" i="3"/>
  <c r="AW543" i="3"/>
  <c r="AE647" i="3"/>
  <c r="AE933" i="3" s="1"/>
  <c r="AE646" i="3"/>
  <c r="AD797" i="3"/>
  <c r="AD757" i="3" s="1"/>
  <c r="AV308" i="3"/>
  <c r="AV311" i="3" s="1"/>
  <c r="AV374" i="3"/>
  <c r="AW250" i="3"/>
  <c r="AW257" i="3"/>
  <c r="AW883" i="3" s="1"/>
  <c r="AC914" i="3"/>
  <c r="AC902" i="3"/>
  <c r="AC903" i="3" s="1"/>
  <c r="AC904" i="3" s="1"/>
  <c r="X891" i="3"/>
  <c r="X890" i="3"/>
  <c r="AE886" i="3"/>
  <c r="AE885" i="3"/>
  <c r="AE884" i="3"/>
  <c r="AD887" i="3"/>
  <c r="AD888" i="3"/>
  <c r="AD925" i="3"/>
  <c r="AD927" i="3" s="1"/>
  <c r="AD900" i="3"/>
  <c r="AD901" i="3" s="1"/>
  <c r="AC921" i="3"/>
  <c r="AH544" i="3"/>
  <c r="AD544" i="3"/>
  <c r="AC544" i="3"/>
  <c r="AG544" i="3"/>
  <c r="AF544" i="3"/>
  <c r="AW544" i="3" s="1"/>
  <c r="AE638" i="3"/>
  <c r="AE640" i="3" s="1"/>
  <c r="AE641" i="3" s="1"/>
  <c r="AJ545" i="3" a="1"/>
  <c r="AJ545" i="3" s="1"/>
  <c r="AD545" i="3" s="1"/>
  <c r="AV545" i="3" s="1"/>
  <c r="AE504" i="3"/>
  <c r="AE511" i="3"/>
  <c r="AA653" i="3"/>
  <c r="AA935" i="3" s="1"/>
  <c r="AD755" i="3"/>
  <c r="AE751" i="3"/>
  <c r="AE693" i="3" s="1"/>
  <c r="Y182" i="3"/>
  <c r="Y187" i="3"/>
  <c r="Y190" i="3"/>
  <c r="Y189" i="3"/>
  <c r="Y188" i="3"/>
  <c r="Y186" i="3"/>
  <c r="AF635" i="3"/>
  <c r="AC669" i="3"/>
  <c r="AC685" i="3"/>
  <c r="AO543" i="3"/>
  <c r="Y181" i="3"/>
  <c r="AB652" i="3"/>
  <c r="AJ581" i="3" a="1"/>
  <c r="AJ581" i="3" s="1"/>
  <c r="AD931" i="3"/>
  <c r="AD920" i="3"/>
  <c r="AD462" i="3"/>
  <c r="AE397" i="3"/>
  <c r="AE395" i="3"/>
  <c r="AE648" i="3"/>
  <c r="AD399" i="3"/>
  <c r="AE396" i="3"/>
  <c r="AF403" i="3"/>
  <c r="AF402" i="3"/>
  <c r="AF404" i="3"/>
  <c r="AF883" i="3"/>
  <c r="AF739" i="3"/>
  <c r="AF691" i="3" s="1"/>
  <c r="AF377" i="3"/>
  <c r="AF648" i="3" s="1"/>
  <c r="AF376" i="3"/>
  <c r="AF647" i="3" s="1"/>
  <c r="AF406" i="3"/>
  <c r="AF701" i="3"/>
  <c r="AJ447" i="3" s="1" a="1"/>
  <c r="AJ447" i="3" s="1"/>
  <c r="AF447" i="3" s="1"/>
  <c r="AF405" i="3"/>
  <c r="AF375" i="3"/>
  <c r="AF646" i="3" s="1"/>
  <c r="AF877" i="3" s="1"/>
  <c r="AF752" i="3"/>
  <c r="AF695" i="3" s="1"/>
  <c r="AE718" i="3"/>
  <c r="AE703" i="3"/>
  <c r="AC650" i="3"/>
  <c r="AC932" i="3"/>
  <c r="AO579" i="3"/>
  <c r="AG257" i="3"/>
  <c r="AH257" i="3"/>
  <c r="AE795" i="3"/>
  <c r="AE797" i="3" s="1"/>
  <c r="AE757" i="3" s="1"/>
  <c r="Z779" i="3"/>
  <c r="Y785" i="3"/>
  <c r="Y737" i="3"/>
  <c r="Y690" i="3" s="1"/>
  <c r="AF631" i="3"/>
  <c r="AG250" i="3"/>
  <c r="AG251" i="3"/>
  <c r="AH251" i="3"/>
  <c r="AH250" i="3"/>
  <c r="AD645" i="3"/>
  <c r="AD382" i="3"/>
  <c r="AB922" i="3"/>
  <c r="AB928" i="3"/>
  <c r="AF275" i="3"/>
  <c r="AF278" i="3" s="1"/>
  <c r="AD806" i="3"/>
  <c r="AD738" i="3" s="1"/>
  <c r="AV738" i="3" s="1"/>
  <c r="AC801" i="3"/>
  <c r="AC805" i="3" s="1"/>
  <c r="AB807" i="3"/>
  <c r="AB744" i="3" s="1"/>
  <c r="AB692" i="3" s="1"/>
  <c r="AD379" i="3"/>
  <c r="AD387" i="3" s="1"/>
  <c r="AE308" i="3"/>
  <c r="AE803" i="3"/>
  <c r="AO361" i="3"/>
  <c r="AF365" i="3"/>
  <c r="AF460" i="3" s="1"/>
  <c r="AG264" i="3"/>
  <c r="AG267" i="3" s="1"/>
  <c r="AH264" i="3"/>
  <c r="AO228" i="3"/>
  <c r="AG628" i="3"/>
  <c r="AG793" i="3"/>
  <c r="AH628" i="3"/>
  <c r="AH793" i="3"/>
  <c r="AO441" i="3"/>
  <c r="Y880" i="3"/>
  <c r="AC196" i="3"/>
  <c r="Z175" i="3"/>
  <c r="AC198" i="3"/>
  <c r="AC908" i="3" s="1"/>
  <c r="AC199" i="3"/>
  <c r="AC909" i="3" s="1"/>
  <c r="AC200" i="3"/>
  <c r="AC910" i="3" s="1"/>
  <c r="AC197" i="3"/>
  <c r="AF408" i="3" l="1"/>
  <c r="AV665" i="3"/>
  <c r="AD686" i="3"/>
  <c r="AE828" i="3"/>
  <c r="AE665" i="3"/>
  <c r="AE686" i="3" s="1"/>
  <c r="AE458" i="3"/>
  <c r="AF393" i="3"/>
  <c r="AO443" i="3"/>
  <c r="AD743" i="3"/>
  <c r="AV743" i="3" s="1"/>
  <c r="AW443" i="3"/>
  <c r="AD669" i="3"/>
  <c r="AV666" i="3"/>
  <c r="AV669" i="3" s="1"/>
  <c r="AV685" i="3"/>
  <c r="AE694" i="3"/>
  <c r="AH445" i="3"/>
  <c r="AO445" i="3" s="1"/>
  <c r="AW445" i="3"/>
  <c r="AG447" i="3"/>
  <c r="AH447" i="3" s="1"/>
  <c r="AW447" i="3" s="1"/>
  <c r="AW884" i="3"/>
  <c r="AW886" i="3"/>
  <c r="AW887" i="3" s="1"/>
  <c r="AD876" i="3"/>
  <c r="AD918" i="3" s="1"/>
  <c r="AD921" i="3" s="1"/>
  <c r="AV645" i="3"/>
  <c r="AO444" i="3"/>
  <c r="AD694" i="3"/>
  <c r="AV757" i="3"/>
  <c r="AE451" i="3"/>
  <c r="AE666" i="3" s="1"/>
  <c r="AE669" i="3" s="1"/>
  <c r="AW444" i="3"/>
  <c r="Y723" i="3"/>
  <c r="U724" i="3" s="1"/>
  <c r="U727" i="3" s="1"/>
  <c r="AW446" i="3"/>
  <c r="AE877" i="3"/>
  <c r="AP628" i="3"/>
  <c r="AP631" i="3" s="1"/>
  <c r="AQ628" i="3"/>
  <c r="AQ631" i="3" s="1"/>
  <c r="AR628" i="3"/>
  <c r="AR631" i="3" s="1"/>
  <c r="AS628" i="3"/>
  <c r="AS631" i="3" s="1"/>
  <c r="AU628" i="3"/>
  <c r="AU631" i="3" s="1"/>
  <c r="AE934" i="3"/>
  <c r="AV544" i="3"/>
  <c r="AV551" i="3" s="1"/>
  <c r="AW628" i="3"/>
  <c r="AW631" i="3" s="1"/>
  <c r="AW264" i="3"/>
  <c r="AH267" i="3"/>
  <c r="AP264" i="3"/>
  <c r="AE311" i="3"/>
  <c r="AE374" i="3" s="1"/>
  <c r="AE379" i="3" s="1"/>
  <c r="AE387" i="3" s="1"/>
  <c r="Y203" i="3"/>
  <c r="Y875" i="3"/>
  <c r="Y907" i="3" s="1"/>
  <c r="AF885" i="3"/>
  <c r="AF884" i="3"/>
  <c r="AE888" i="3"/>
  <c r="AE887" i="3"/>
  <c r="Y881" i="3"/>
  <c r="Y882" i="3"/>
  <c r="Y204" i="3"/>
  <c r="Y889" i="3"/>
  <c r="AE925" i="3"/>
  <c r="AE927" i="3" s="1"/>
  <c r="AE900" i="3"/>
  <c r="AE901" i="3" s="1"/>
  <c r="AO544" i="3"/>
  <c r="AF545" i="3"/>
  <c r="AE545" i="3"/>
  <c r="AG545" i="3"/>
  <c r="AH545" i="3"/>
  <c r="AF638" i="3"/>
  <c r="AF640" i="3" s="1"/>
  <c r="AF641" i="3" s="1"/>
  <c r="AH631" i="3"/>
  <c r="AJ582" i="3" a="1"/>
  <c r="AJ582" i="3" s="1"/>
  <c r="AF504" i="3"/>
  <c r="AF511" i="3"/>
  <c r="AB653" i="3"/>
  <c r="AB935" i="3" s="1"/>
  <c r="AE755" i="3"/>
  <c r="Z206" i="3"/>
  <c r="Z208" i="3"/>
  <c r="Z210" i="3"/>
  <c r="Z207" i="3"/>
  <c r="Z209" i="3"/>
  <c r="AF751" i="3"/>
  <c r="AF693" i="3" s="1"/>
  <c r="AH635" i="3"/>
  <c r="AG635" i="3"/>
  <c r="Y194" i="3"/>
  <c r="Y193" i="3"/>
  <c r="AJ546" i="3" a="1"/>
  <c r="AJ546" i="3" s="1"/>
  <c r="AG546" i="3" s="1"/>
  <c r="AC652" i="3"/>
  <c r="AE931" i="3"/>
  <c r="AE920" i="3"/>
  <c r="AF397" i="3"/>
  <c r="AF886" i="3"/>
  <c r="AF396" i="3"/>
  <c r="AE462" i="3"/>
  <c r="AG883" i="3"/>
  <c r="AG404" i="3"/>
  <c r="AG403" i="3"/>
  <c r="AG402" i="3"/>
  <c r="AG393" i="3" s="1"/>
  <c r="AG739" i="3"/>
  <c r="AG691" i="3" s="1"/>
  <c r="AG377" i="3"/>
  <c r="AG648" i="3" s="1"/>
  <c r="AG376" i="3"/>
  <c r="AG647" i="3" s="1"/>
  <c r="AG701" i="3"/>
  <c r="AG406" i="3"/>
  <c r="AG375" i="3"/>
  <c r="AG405" i="3"/>
  <c r="AG752" i="3"/>
  <c r="AG695" i="3" s="1"/>
  <c r="AF934" i="3"/>
  <c r="AF395" i="3"/>
  <c r="AF703" i="3"/>
  <c r="AH404" i="3"/>
  <c r="AH402" i="3"/>
  <c r="AH403" i="3"/>
  <c r="AH883" i="3"/>
  <c r="AH752" i="3"/>
  <c r="AW752" i="3" s="1"/>
  <c r="AH739" i="3"/>
  <c r="AW739" i="3" s="1"/>
  <c r="AH377" i="3"/>
  <c r="AH376" i="3"/>
  <c r="AH701" i="3"/>
  <c r="AH375" i="3"/>
  <c r="AH405" i="3"/>
  <c r="AH406" i="3"/>
  <c r="AF933" i="3"/>
  <c r="AF718" i="3"/>
  <c r="AD650" i="3"/>
  <c r="AD932" i="3"/>
  <c r="AO581" i="3"/>
  <c r="AO580" i="3"/>
  <c r="AO578" i="3"/>
  <c r="AF791" i="3"/>
  <c r="AF795" i="3" s="1"/>
  <c r="AF797" i="3" s="1"/>
  <c r="AF757" i="3" s="1"/>
  <c r="AF694" i="3" s="1"/>
  <c r="Z784" i="3"/>
  <c r="AG631" i="3"/>
  <c r="AC916" i="3"/>
  <c r="AC928" i="3" s="1"/>
  <c r="AC922" i="3"/>
  <c r="AD801" i="3"/>
  <c r="AD805" i="3" s="1"/>
  <c r="AC807" i="3"/>
  <c r="AC744" i="3" s="1"/>
  <c r="AC692" i="3" s="1"/>
  <c r="AF308" i="3"/>
  <c r="AF311" i="3" s="1"/>
  <c r="AF374" i="3" s="1"/>
  <c r="AF803" i="3"/>
  <c r="AO362" i="3"/>
  <c r="AG365" i="3"/>
  <c r="AG460" i="3" s="1"/>
  <c r="AG275" i="3"/>
  <c r="AG278" i="3" s="1"/>
  <c r="AH275" i="3"/>
  <c r="AH278" i="3" s="1"/>
  <c r="AF451" i="3"/>
  <c r="AF666" i="3" s="1"/>
  <c r="AF685" i="3" s="1"/>
  <c r="AO442" i="3"/>
  <c r="AO446" i="3"/>
  <c r="Z180" i="3"/>
  <c r="AE382" i="3" l="1"/>
  <c r="AE645" i="3"/>
  <c r="AH393" i="3"/>
  <c r="AG408" i="3"/>
  <c r="AH408" i="3"/>
  <c r="AF828" i="3"/>
  <c r="AF458" i="3"/>
  <c r="AF665" i="3"/>
  <c r="AF686" i="3" s="1"/>
  <c r="AW403" i="3"/>
  <c r="AO447" i="3"/>
  <c r="AW635" i="3"/>
  <c r="AW638" i="3" s="1"/>
  <c r="AD902" i="3"/>
  <c r="AD903" i="3" s="1"/>
  <c r="AD904" i="3" s="1"/>
  <c r="AD914" i="3"/>
  <c r="AD916" i="3" s="1"/>
  <c r="AD928" i="3" s="1"/>
  <c r="AW375" i="3"/>
  <c r="AW405" i="3"/>
  <c r="AW406" i="3"/>
  <c r="AP665" i="3"/>
  <c r="AP669" i="3" s="1"/>
  <c r="AS665" i="3"/>
  <c r="AS669" i="3" s="1"/>
  <c r="AT665" i="3"/>
  <c r="AT669" i="3" s="1"/>
  <c r="AE743" i="3"/>
  <c r="AF743" i="3" s="1"/>
  <c r="AW404" i="3"/>
  <c r="AP404" i="3"/>
  <c r="AQ404" i="3"/>
  <c r="AR404" i="3"/>
  <c r="AS404" i="3"/>
  <c r="AT404" i="3"/>
  <c r="AU404" i="3"/>
  <c r="AR458" i="3"/>
  <c r="AS458" i="3"/>
  <c r="AT458" i="3"/>
  <c r="AU458" i="3"/>
  <c r="AV458" i="3"/>
  <c r="AW402" i="3"/>
  <c r="AE685" i="3"/>
  <c r="AP406" i="3"/>
  <c r="AQ406" i="3"/>
  <c r="AR406" i="3"/>
  <c r="AS406" i="3"/>
  <c r="AT406" i="3"/>
  <c r="AU406" i="3"/>
  <c r="AV406" i="3"/>
  <c r="AU934" i="3"/>
  <c r="AU933" i="3"/>
  <c r="AU932" i="3"/>
  <c r="AE876" i="3"/>
  <c r="AE918" i="3" s="1"/>
  <c r="AE921" i="3" s="1"/>
  <c r="AG703" i="3"/>
  <c r="AW701" i="3"/>
  <c r="AW703" i="3" s="1"/>
  <c r="AV650" i="3"/>
  <c r="AV932" i="3"/>
  <c r="AV876" i="3"/>
  <c r="AW545" i="3"/>
  <c r="AS933" i="3"/>
  <c r="AA70" i="7" s="1"/>
  <c r="AS934" i="3"/>
  <c r="AA71" i="7" s="1"/>
  <c r="AS932" i="3"/>
  <c r="AA69" i="7" s="1"/>
  <c r="AH703" i="3"/>
  <c r="AP701" i="3"/>
  <c r="AP703" i="3" s="1"/>
  <c r="AQ701" i="3"/>
  <c r="AQ703" i="3" s="1"/>
  <c r="AP640" i="3"/>
  <c r="AP933" i="3"/>
  <c r="X70" i="7" s="1"/>
  <c r="AP934" i="3"/>
  <c r="X71" i="7" s="1"/>
  <c r="AP402" i="3"/>
  <c r="AQ402" i="3"/>
  <c r="AR402" i="3"/>
  <c r="AU402" i="3"/>
  <c r="AV402" i="3"/>
  <c r="AQ635" i="3"/>
  <c r="AQ638" i="3" s="1"/>
  <c r="AQ640" i="3" s="1"/>
  <c r="AR635" i="3"/>
  <c r="AR638" i="3" s="1"/>
  <c r="AR640" i="3" s="1"/>
  <c r="AS635" i="3"/>
  <c r="AS638" i="3" s="1"/>
  <c r="AS640" i="3" s="1"/>
  <c r="AT635" i="3"/>
  <c r="AT638" i="3" s="1"/>
  <c r="AT640" i="3" s="1"/>
  <c r="AU635" i="3"/>
  <c r="AU638" i="3" s="1"/>
  <c r="AU640" i="3" s="1"/>
  <c r="AV635" i="3"/>
  <c r="AV638" i="3" s="1"/>
  <c r="AV640" i="3" s="1"/>
  <c r="AW640" i="3"/>
  <c r="AP405" i="3"/>
  <c r="AQ405" i="3"/>
  <c r="AR405" i="3"/>
  <c r="AS405" i="3"/>
  <c r="AT405" i="3"/>
  <c r="AU405" i="3"/>
  <c r="AV405" i="3"/>
  <c r="AQ403" i="3"/>
  <c r="AR403" i="3"/>
  <c r="AS403" i="3"/>
  <c r="AT403" i="3"/>
  <c r="AU403" i="3"/>
  <c r="AV403" i="3"/>
  <c r="AH646" i="3"/>
  <c r="AQ375" i="3"/>
  <c r="AT375" i="3"/>
  <c r="AP267" i="3"/>
  <c r="AP270" i="3"/>
  <c r="AP275" i="3"/>
  <c r="AP278" i="3" s="1"/>
  <c r="AP376" i="3"/>
  <c r="AQ376" i="3"/>
  <c r="AS376" i="3"/>
  <c r="AT376" i="3"/>
  <c r="AU376" i="3"/>
  <c r="AU379" i="3" s="1"/>
  <c r="AU387" i="3" s="1"/>
  <c r="AV376" i="3"/>
  <c r="AV379" i="3" s="1"/>
  <c r="AV387" i="3" s="1"/>
  <c r="AH648" i="3"/>
  <c r="AQ377" i="3"/>
  <c r="AS377" i="3"/>
  <c r="AT377" i="3"/>
  <c r="AW377" i="3"/>
  <c r="AE394" i="3"/>
  <c r="AW376" i="3"/>
  <c r="AW270" i="3"/>
  <c r="AW267" i="3"/>
  <c r="AW275" i="3"/>
  <c r="AW278" i="3" s="1"/>
  <c r="AO545" i="3"/>
  <c r="Y891" i="3"/>
  <c r="Y890" i="3"/>
  <c r="AH885" i="3"/>
  <c r="AH884" i="3"/>
  <c r="AG886" i="3"/>
  <c r="AG885" i="3"/>
  <c r="AG884" i="3"/>
  <c r="AF888" i="3"/>
  <c r="AF887" i="3"/>
  <c r="AF925" i="3"/>
  <c r="AF927" i="3" s="1"/>
  <c r="AF900" i="3"/>
  <c r="AF901" i="3" s="1"/>
  <c r="AJ547" i="3" a="1"/>
  <c r="AJ547" i="3" s="1"/>
  <c r="AH547" i="3" s="1"/>
  <c r="AG638" i="3"/>
  <c r="AH638" i="3"/>
  <c r="AG504" i="3"/>
  <c r="AG511" i="3"/>
  <c r="AC653" i="3"/>
  <c r="AC935" i="3" s="1"/>
  <c r="AF755" i="3"/>
  <c r="AG751" i="3"/>
  <c r="AG693" i="3" s="1"/>
  <c r="AH751" i="3"/>
  <c r="AW751" i="3" s="1"/>
  <c r="AW755" i="3" s="1"/>
  <c r="Z182" i="3"/>
  <c r="Z187" i="3"/>
  <c r="Z189" i="3"/>
  <c r="Z190" i="3"/>
  <c r="Z188" i="3"/>
  <c r="Z186" i="3"/>
  <c r="AG933" i="3"/>
  <c r="AG934" i="3"/>
  <c r="AE546" i="3"/>
  <c r="AF546" i="3"/>
  <c r="AH546" i="3"/>
  <c r="Z181" i="3"/>
  <c r="AF462" i="3"/>
  <c r="AJ583" i="3" a="1"/>
  <c r="AJ583" i="3" s="1"/>
  <c r="AO583" i="3" s="1"/>
  <c r="AG395" i="3"/>
  <c r="AH691" i="3"/>
  <c r="AH695" i="3"/>
  <c r="AD652" i="3"/>
  <c r="AF931" i="3"/>
  <c r="AF920" i="3"/>
  <c r="AG646" i="3"/>
  <c r="AG396" i="3"/>
  <c r="AH397" i="3"/>
  <c r="AH396" i="3"/>
  <c r="AJ448" i="3" a="1"/>
  <c r="AJ448" i="3" s="1"/>
  <c r="AG448" i="3" s="1"/>
  <c r="AJ449" i="3" a="1"/>
  <c r="AJ449" i="3" s="1"/>
  <c r="AH449" i="3" s="1"/>
  <c r="AG718" i="3"/>
  <c r="AH718" i="3"/>
  <c r="AH395" i="3"/>
  <c r="AH647" i="3"/>
  <c r="AH886" i="3"/>
  <c r="AG397" i="3"/>
  <c r="AE932" i="3"/>
  <c r="AO582" i="3"/>
  <c r="AG791" i="3"/>
  <c r="AG795" i="3" s="1"/>
  <c r="AG797" i="3" s="1"/>
  <c r="AG757" i="3" s="1"/>
  <c r="AG694" i="3" s="1"/>
  <c r="AF382" i="3"/>
  <c r="AF394" i="3"/>
  <c r="AF399" i="3" s="1"/>
  <c r="AF379" i="3"/>
  <c r="AF387" i="3" s="1"/>
  <c r="AA779" i="3"/>
  <c r="Z785" i="3"/>
  <c r="Z737" i="3"/>
  <c r="AF645" i="3"/>
  <c r="AF876" i="3" s="1"/>
  <c r="AF918" i="3" s="1"/>
  <c r="AE650" i="3"/>
  <c r="AD922" i="3"/>
  <c r="AE801" i="3"/>
  <c r="AE805" i="3" s="1"/>
  <c r="AD807" i="3"/>
  <c r="AD744" i="3" s="1"/>
  <c r="AG308" i="3"/>
  <c r="AG311" i="3" s="1"/>
  <c r="AG374" i="3" s="1"/>
  <c r="AG394" i="3" s="1"/>
  <c r="AG803" i="3"/>
  <c r="AO363" i="3"/>
  <c r="AH365" i="3"/>
  <c r="AH460" i="3" s="1"/>
  <c r="AF669" i="3"/>
  <c r="AD196" i="3"/>
  <c r="AD199" i="3"/>
  <c r="AD909" i="3" s="1"/>
  <c r="AA175" i="3"/>
  <c r="AD198" i="3"/>
  <c r="AD908" i="3" s="1"/>
  <c r="AD200" i="3"/>
  <c r="AD910" i="3" s="1"/>
  <c r="Z880" i="3"/>
  <c r="AD197" i="3"/>
  <c r="AH828" i="3" l="1"/>
  <c r="AH665" i="3"/>
  <c r="AH686" i="3" s="1"/>
  <c r="AH458" i="3"/>
  <c r="AG828" i="3"/>
  <c r="AG665" i="3"/>
  <c r="AG458" i="3"/>
  <c r="AW458" i="3" s="1"/>
  <c r="AE902" i="3"/>
  <c r="AE903" i="3" s="1"/>
  <c r="AE904" i="3" s="1"/>
  <c r="AE914" i="3"/>
  <c r="AE916" i="3" s="1"/>
  <c r="AE928" i="3" s="1"/>
  <c r="AW397" i="3"/>
  <c r="Z875" i="3"/>
  <c r="Z907" i="3" s="1"/>
  <c r="AR641" i="3"/>
  <c r="AU641" i="3"/>
  <c r="AU652" i="3"/>
  <c r="AH933" i="3"/>
  <c r="AQ647" i="3"/>
  <c r="AQ933" i="3" s="1"/>
  <c r="Y70" i="7" s="1"/>
  <c r="AR647" i="3"/>
  <c r="AR933" i="3" s="1"/>
  <c r="Z70" i="7" s="1"/>
  <c r="AW647" i="3"/>
  <c r="AW933" i="3" s="1"/>
  <c r="AH448" i="3"/>
  <c r="AH451" i="3" s="1"/>
  <c r="AH666" i="3" s="1"/>
  <c r="AH685" i="3" s="1"/>
  <c r="AV914" i="3"/>
  <c r="AV916" i="3" s="1"/>
  <c r="AV902" i="3"/>
  <c r="AV918" i="3"/>
  <c r="AV641" i="3"/>
  <c r="AV652" i="3"/>
  <c r="AU691" i="3"/>
  <c r="AV691" i="3"/>
  <c r="AW395" i="3"/>
  <c r="AT641" i="3"/>
  <c r="AT652" i="3"/>
  <c r="AP460" i="3"/>
  <c r="AQ460" i="3"/>
  <c r="AS460" i="3"/>
  <c r="AV460" i="3"/>
  <c r="AW460" i="3"/>
  <c r="AW396" i="3"/>
  <c r="AE399" i="3"/>
  <c r="AQ641" i="3"/>
  <c r="Z690" i="3"/>
  <c r="AU737" i="3"/>
  <c r="AQ686" i="3"/>
  <c r="AR686" i="3"/>
  <c r="AU686" i="3"/>
  <c r="AV686" i="3"/>
  <c r="AH877" i="3"/>
  <c r="AQ646" i="3"/>
  <c r="AR646" i="3"/>
  <c r="AR877" i="3" s="1"/>
  <c r="Z17" i="7" s="1"/>
  <c r="AO449" i="3"/>
  <c r="AW449" i="3"/>
  <c r="AP396" i="3"/>
  <c r="AQ396" i="3"/>
  <c r="AR396" i="3"/>
  <c r="AS396" i="3"/>
  <c r="AU396" i="3"/>
  <c r="AV396" i="3"/>
  <c r="AV399" i="3" s="1"/>
  <c r="AS652" i="3"/>
  <c r="AS641" i="3"/>
  <c r="AQ397" i="3"/>
  <c r="AR397" i="3"/>
  <c r="AS397" i="3"/>
  <c r="AU397" i="3"/>
  <c r="AG877" i="3"/>
  <c r="AW646" i="3"/>
  <c r="AW877" i="3" s="1"/>
  <c r="AQ648" i="3"/>
  <c r="AQ934" i="3" s="1"/>
  <c r="Y71" i="7" s="1"/>
  <c r="AR648" i="3"/>
  <c r="AR934" i="3" s="1"/>
  <c r="Z71" i="7" s="1"/>
  <c r="AH934" i="3"/>
  <c r="AW691" i="3"/>
  <c r="AP641" i="3"/>
  <c r="AQ395" i="3"/>
  <c r="AR395" i="3"/>
  <c r="AS395" i="3"/>
  <c r="AT395" i="3"/>
  <c r="AT399" i="3" s="1"/>
  <c r="AU395" i="3"/>
  <c r="AD692" i="3"/>
  <c r="AV744" i="3"/>
  <c r="AW641" i="3"/>
  <c r="AU695" i="3"/>
  <c r="AV695" i="3"/>
  <c r="AW695" i="3"/>
  <c r="AW546" i="3"/>
  <c r="AW648" i="3"/>
  <c r="AW934" i="3" s="1"/>
  <c r="AS379" i="3"/>
  <c r="AS387" i="3" s="1"/>
  <c r="AQ379" i="3"/>
  <c r="AQ387" i="3" s="1"/>
  <c r="AT379" i="3"/>
  <c r="AT387" i="3" s="1"/>
  <c r="AF902" i="3"/>
  <c r="AF903" i="3" s="1"/>
  <c r="AF904" i="3" s="1"/>
  <c r="AF914" i="3"/>
  <c r="AF916" i="3" s="1"/>
  <c r="AF928" i="3" s="1"/>
  <c r="AG888" i="3"/>
  <c r="AG887" i="3"/>
  <c r="AH888" i="3"/>
  <c r="AH887" i="3"/>
  <c r="Z881" i="3"/>
  <c r="Z882" i="3"/>
  <c r="Z204" i="3"/>
  <c r="Z889" i="3"/>
  <c r="AF547" i="3"/>
  <c r="AF921" i="3"/>
  <c r="AG547" i="3"/>
  <c r="AG640" i="3"/>
  <c r="AG641" i="3" s="1"/>
  <c r="AH462" i="3"/>
  <c r="AG462" i="3"/>
  <c r="AW462" i="3" s="1"/>
  <c r="AH640" i="3"/>
  <c r="AH641" i="3" s="1"/>
  <c r="AH693" i="3"/>
  <c r="AH504" i="3"/>
  <c r="AH511" i="3"/>
  <c r="AD653" i="3"/>
  <c r="AD935" i="3" s="1"/>
  <c r="AG755" i="3"/>
  <c r="Z203" i="3"/>
  <c r="AA208" i="3"/>
  <c r="AA207" i="3"/>
  <c r="AA210" i="3"/>
  <c r="AA206" i="3"/>
  <c r="AA209" i="3"/>
  <c r="AO546" i="3"/>
  <c r="Z194" i="3"/>
  <c r="Z193" i="3"/>
  <c r="AE652" i="3"/>
  <c r="AJ548" i="3" a="1"/>
  <c r="AJ548" i="3" s="1"/>
  <c r="AH548" i="3" s="1"/>
  <c r="AJ549" i="3" a="1"/>
  <c r="AJ549" i="3" s="1"/>
  <c r="AH549" i="3" s="1"/>
  <c r="AJ584" i="3" a="1"/>
  <c r="AJ584" i="3" s="1"/>
  <c r="AO584" i="3" s="1"/>
  <c r="AJ585" i="3" a="1"/>
  <c r="AJ585" i="3" s="1"/>
  <c r="AO585" i="3" s="1"/>
  <c r="AG451" i="3"/>
  <c r="AG666" i="3" s="1"/>
  <c r="AG399" i="3"/>
  <c r="AE922" i="3"/>
  <c r="AF650" i="3"/>
  <c r="AF932" i="3"/>
  <c r="AH791" i="3"/>
  <c r="AH795" i="3" s="1"/>
  <c r="AH797" i="3" s="1"/>
  <c r="AH757" i="3" s="1"/>
  <c r="AA784" i="3"/>
  <c r="AH755" i="3"/>
  <c r="AG645" i="3"/>
  <c r="AG876" i="3" s="1"/>
  <c r="AG382" i="3"/>
  <c r="AF801" i="3"/>
  <c r="AF805" i="3" s="1"/>
  <c r="AE807" i="3"/>
  <c r="AE744" i="3" s="1"/>
  <c r="AE692" i="3" s="1"/>
  <c r="AG379" i="3"/>
  <c r="AG387" i="3" s="1"/>
  <c r="AH308" i="3"/>
  <c r="AH311" i="3" s="1"/>
  <c r="AH374" i="3" s="1"/>
  <c r="AH803" i="3"/>
  <c r="AA180" i="3"/>
  <c r="AW448" i="3" l="1"/>
  <c r="AG686" i="3"/>
  <c r="AW686" i="3" s="1"/>
  <c r="AW665" i="3"/>
  <c r="AO448" i="3"/>
  <c r="AW451" i="3"/>
  <c r="AG918" i="3"/>
  <c r="AT931" i="3"/>
  <c r="AB68" i="7" s="1"/>
  <c r="AT925" i="3"/>
  <c r="AT900" i="3"/>
  <c r="AT920" i="3"/>
  <c r="AV931" i="3"/>
  <c r="AV925" i="3"/>
  <c r="AV927" i="3" s="1"/>
  <c r="AV928" i="3" s="1"/>
  <c r="AV900" i="3"/>
  <c r="AV901" i="3" s="1"/>
  <c r="AV903" i="3" s="1"/>
  <c r="AV904" i="3" s="1"/>
  <c r="AV920" i="3"/>
  <c r="AU399" i="3"/>
  <c r="AV921" i="3"/>
  <c r="AV922" i="3" s="1"/>
  <c r="AS925" i="3"/>
  <c r="AS931" i="3"/>
  <c r="AA68" i="7" s="1"/>
  <c r="AS900" i="3"/>
  <c r="AS920" i="3"/>
  <c r="AT653" i="3"/>
  <c r="AT935" i="3" s="1"/>
  <c r="AB72" i="7" s="1"/>
  <c r="AH694" i="3"/>
  <c r="AW757" i="3"/>
  <c r="AV653" i="3"/>
  <c r="AV935" i="3" s="1"/>
  <c r="AG685" i="3"/>
  <c r="AW685" i="3" s="1"/>
  <c r="AW666" i="3"/>
  <c r="AW669" i="3" s="1"/>
  <c r="AQ399" i="3"/>
  <c r="AO549" i="3"/>
  <c r="AW549" i="3"/>
  <c r="AU931" i="3"/>
  <c r="AU900" i="3"/>
  <c r="AU901" i="3" s="1"/>
  <c r="AU903" i="3" s="1"/>
  <c r="AU904" i="3" s="1"/>
  <c r="AU925" i="3"/>
  <c r="AU927" i="3" s="1"/>
  <c r="AU928" i="3" s="1"/>
  <c r="AU920" i="3"/>
  <c r="AU921" i="3" s="1"/>
  <c r="AU922" i="3" s="1"/>
  <c r="AS653" i="3"/>
  <c r="AS935" i="3" s="1"/>
  <c r="AA72" i="7" s="1"/>
  <c r="AW931" i="3"/>
  <c r="AW900" i="3"/>
  <c r="AW901" i="3" s="1"/>
  <c r="AW925" i="3"/>
  <c r="AW927" i="3" s="1"/>
  <c r="AW920" i="3"/>
  <c r="AQ462" i="3"/>
  <c r="AR462" i="3"/>
  <c r="AS462" i="3"/>
  <c r="AU462" i="3"/>
  <c r="AV462" i="3"/>
  <c r="AQ877" i="3"/>
  <c r="AQ932" i="3"/>
  <c r="Y69" i="7" s="1"/>
  <c r="AQ650" i="3"/>
  <c r="AQ652" i="3" s="1"/>
  <c r="AP931" i="3"/>
  <c r="X68" i="7" s="1"/>
  <c r="AP900" i="3"/>
  <c r="AP925" i="3"/>
  <c r="AP920" i="3"/>
  <c r="X57" i="7" s="1"/>
  <c r="AU653" i="3"/>
  <c r="AU935" i="3" s="1"/>
  <c r="AQ920" i="3"/>
  <c r="Y57" i="7" s="1"/>
  <c r="AQ900" i="3"/>
  <c r="AQ931" i="3"/>
  <c r="Y68" i="7" s="1"/>
  <c r="AQ925" i="3"/>
  <c r="AU693" i="3"/>
  <c r="AV693" i="3"/>
  <c r="AW693" i="3"/>
  <c r="AS399" i="3"/>
  <c r="AR399" i="3"/>
  <c r="AW547" i="3"/>
  <c r="Z723" i="3"/>
  <c r="V724" i="3" s="1"/>
  <c r="V727" i="3" s="1"/>
  <c r="AU690" i="3"/>
  <c r="AR920" i="3"/>
  <c r="Z57" i="7" s="1"/>
  <c r="AR900" i="3"/>
  <c r="AR925" i="3"/>
  <c r="AR931" i="3"/>
  <c r="Z68" i="7" s="1"/>
  <c r="AW308" i="3"/>
  <c r="AW311" i="3" s="1"/>
  <c r="AP374" i="3"/>
  <c r="AP379" i="3" s="1"/>
  <c r="AP387" i="3" s="1"/>
  <c r="AW374" i="3"/>
  <c r="AW379" i="3" s="1"/>
  <c r="AW387" i="3" s="1"/>
  <c r="AG914" i="3"/>
  <c r="AG916" i="3" s="1"/>
  <c r="AG902" i="3"/>
  <c r="AO547" i="3"/>
  <c r="Z891" i="3"/>
  <c r="Z890" i="3"/>
  <c r="AG925" i="3"/>
  <c r="AG927" i="3" s="1"/>
  <c r="AG900" i="3"/>
  <c r="AG901" i="3" s="1"/>
  <c r="AH925" i="3"/>
  <c r="AH927" i="3" s="1"/>
  <c r="AH900" i="3"/>
  <c r="AH901" i="3" s="1"/>
  <c r="AG920" i="3"/>
  <c r="AG921" i="3" s="1"/>
  <c r="AG931" i="3"/>
  <c r="AH931" i="3"/>
  <c r="AH920" i="3"/>
  <c r="AE653" i="3"/>
  <c r="AE935" i="3" s="1"/>
  <c r="AF652" i="3"/>
  <c r="AA182" i="3"/>
  <c r="AA187" i="3"/>
  <c r="AA190" i="3"/>
  <c r="AA189" i="3"/>
  <c r="AA188" i="3"/>
  <c r="AA186" i="3"/>
  <c r="AA181" i="3"/>
  <c r="AG548" i="3"/>
  <c r="AG743" i="3"/>
  <c r="AH743" i="3" s="1"/>
  <c r="AW743" i="3" s="1"/>
  <c r="AG669" i="3"/>
  <c r="AG650" i="3"/>
  <c r="AG932" i="3"/>
  <c r="AF922" i="3"/>
  <c r="AH382" i="3"/>
  <c r="AH394" i="3"/>
  <c r="AB779" i="3"/>
  <c r="AA785" i="3"/>
  <c r="AA737" i="3"/>
  <c r="AA690" i="3" s="1"/>
  <c r="AH669" i="3"/>
  <c r="AH379" i="3"/>
  <c r="AH387" i="3" s="1"/>
  <c r="AH645" i="3"/>
  <c r="AW645" i="3" s="1"/>
  <c r="AG801" i="3"/>
  <c r="AG805" i="3" s="1"/>
  <c r="AF807" i="3"/>
  <c r="AF744" i="3" s="1"/>
  <c r="AF692" i="3" s="1"/>
  <c r="AE196" i="3"/>
  <c r="AB175" i="3"/>
  <c r="AA880" i="3"/>
  <c r="AE199" i="3"/>
  <c r="AE909" i="3" s="1"/>
  <c r="AE200" i="3"/>
  <c r="AE910" i="3" s="1"/>
  <c r="AE198" i="3"/>
  <c r="AE908" i="3" s="1"/>
  <c r="AE197" i="3"/>
  <c r="AA875" i="3" l="1"/>
  <c r="AA907" i="3" s="1"/>
  <c r="AW650" i="3"/>
  <c r="AW652" i="3" s="1"/>
  <c r="AW932" i="3"/>
  <c r="AW876" i="3"/>
  <c r="Y37" i="7"/>
  <c r="Y38" i="7" s="1"/>
  <c r="Y40" i="7" s="1"/>
  <c r="Y41" i="7" s="1"/>
  <c r="AQ901" i="3"/>
  <c r="AQ903" i="3" s="1"/>
  <c r="AQ904" i="3" s="1"/>
  <c r="AU694" i="3"/>
  <c r="AV694" i="3"/>
  <c r="AW694" i="3"/>
  <c r="AQ653" i="3"/>
  <c r="AQ935" i="3" s="1"/>
  <c r="Y72" i="7" s="1"/>
  <c r="AA37" i="7"/>
  <c r="AA38" i="7" s="1"/>
  <c r="AA40" i="7" s="1"/>
  <c r="AA41" i="7" s="1"/>
  <c r="AS901" i="3"/>
  <c r="AS903" i="3" s="1"/>
  <c r="AS904" i="3" s="1"/>
  <c r="AA62" i="7"/>
  <c r="AA64" i="7" s="1"/>
  <c r="AA65" i="7" s="1"/>
  <c r="AS927" i="3"/>
  <c r="AS928" i="3" s="1"/>
  <c r="Z37" i="7"/>
  <c r="Z38" i="7" s="1"/>
  <c r="AR901" i="3"/>
  <c r="AB37" i="7"/>
  <c r="AB38" i="7" s="1"/>
  <c r="AB40" i="7" s="1"/>
  <c r="AB41" i="7" s="1"/>
  <c r="AT901" i="3"/>
  <c r="AT903" i="3" s="1"/>
  <c r="AT904" i="3" s="1"/>
  <c r="Y62" i="7"/>
  <c r="Y64" i="7" s="1"/>
  <c r="AQ927" i="3"/>
  <c r="AA723" i="3"/>
  <c r="W724" i="3" s="1"/>
  <c r="W727" i="3" s="1"/>
  <c r="X62" i="7"/>
  <c r="X64" i="7" s="1"/>
  <c r="AP927" i="3"/>
  <c r="AA57" i="7"/>
  <c r="AA58" i="7" s="1"/>
  <c r="AA59" i="7" s="1"/>
  <c r="AS921" i="3"/>
  <c r="AS922" i="3" s="1"/>
  <c r="AO548" i="3"/>
  <c r="AW548" i="3"/>
  <c r="AW551" i="3" s="1"/>
  <c r="Z62" i="7"/>
  <c r="Z64" i="7" s="1"/>
  <c r="AR927" i="3"/>
  <c r="AB62" i="7"/>
  <c r="AB64" i="7" s="1"/>
  <c r="AB65" i="7" s="1"/>
  <c r="AT927" i="3"/>
  <c r="AT928" i="3" s="1"/>
  <c r="AH876" i="3"/>
  <c r="AH918" i="3" s="1"/>
  <c r="AH921" i="3" s="1"/>
  <c r="AH922" i="3" s="1"/>
  <c r="AP645" i="3"/>
  <c r="AR645" i="3"/>
  <c r="X37" i="7"/>
  <c r="X38" i="7" s="1"/>
  <c r="AP901" i="3"/>
  <c r="AH399" i="3"/>
  <c r="AP394" i="3"/>
  <c r="AP399" i="3" s="1"/>
  <c r="AW394" i="3"/>
  <c r="AW399" i="3" s="1"/>
  <c r="Y17" i="7"/>
  <c r="AQ918" i="3"/>
  <c r="AQ914" i="3"/>
  <c r="AB57" i="7"/>
  <c r="AB58" i="7" s="1"/>
  <c r="AB59" i="7" s="1"/>
  <c r="AT921" i="3"/>
  <c r="AT922" i="3" s="1"/>
  <c r="AH902" i="3"/>
  <c r="AH903" i="3" s="1"/>
  <c r="AH904" i="3" s="1"/>
  <c r="AH914" i="3"/>
  <c r="AA881" i="3"/>
  <c r="AA882" i="3"/>
  <c r="AA204" i="3"/>
  <c r="AA889" i="3"/>
  <c r="AG903" i="3"/>
  <c r="AG904" i="3" s="1"/>
  <c r="AF653" i="3"/>
  <c r="AF935" i="3" s="1"/>
  <c r="AG652" i="3"/>
  <c r="AB206" i="3"/>
  <c r="AB208" i="3"/>
  <c r="AB207" i="3"/>
  <c r="AB209" i="3"/>
  <c r="AB210" i="3"/>
  <c r="AA203" i="3"/>
  <c r="AA194" i="3"/>
  <c r="AA193" i="3"/>
  <c r="AH650" i="3"/>
  <c r="AH932" i="3"/>
  <c r="AB784" i="3"/>
  <c r="AG928" i="3"/>
  <c r="AG922" i="3"/>
  <c r="AH801" i="3"/>
  <c r="AG807" i="3"/>
  <c r="AG744" i="3" s="1"/>
  <c r="AG692" i="3" s="1"/>
  <c r="AB180" i="3"/>
  <c r="AQ916" i="3" l="1"/>
  <c r="AQ928" i="3" s="1"/>
  <c r="Y51" i="7"/>
  <c r="Y53" i="7" s="1"/>
  <c r="Y65" i="7" s="1"/>
  <c r="Y55" i="7"/>
  <c r="Y58" i="7" s="1"/>
  <c r="Y59" i="7" s="1"/>
  <c r="AQ921" i="3"/>
  <c r="AQ922" i="3" s="1"/>
  <c r="AR932" i="3"/>
  <c r="Z69" i="7" s="1"/>
  <c r="AR876" i="3"/>
  <c r="AR650" i="3"/>
  <c r="AR652" i="3" s="1"/>
  <c r="AP876" i="3"/>
  <c r="AP932" i="3"/>
  <c r="X69" i="7" s="1"/>
  <c r="AP650" i="3"/>
  <c r="AP652" i="3" s="1"/>
  <c r="AW914" i="3"/>
  <c r="AW916" i="3" s="1"/>
  <c r="AW928" i="3" s="1"/>
  <c r="AW918" i="3"/>
  <c r="AW921" i="3" s="1"/>
  <c r="AW922" i="3" s="1"/>
  <c r="AW902" i="3"/>
  <c r="AW903" i="3" s="1"/>
  <c r="AW904" i="3" s="1"/>
  <c r="AW653" i="3"/>
  <c r="AW935" i="3" s="1"/>
  <c r="AA890" i="3"/>
  <c r="AA891" i="3"/>
  <c r="AG653" i="3"/>
  <c r="AG935" i="3" s="1"/>
  <c r="AH652" i="3"/>
  <c r="AB182" i="3"/>
  <c r="AB187" i="3"/>
  <c r="AB190" i="3"/>
  <c r="AB189" i="3"/>
  <c r="AB188" i="3"/>
  <c r="AB186" i="3"/>
  <c r="AB181" i="3"/>
  <c r="AH805" i="3"/>
  <c r="AH807" i="3" s="1"/>
  <c r="AH744" i="3" s="1"/>
  <c r="AC779" i="3"/>
  <c r="AB785" i="3"/>
  <c r="AB737" i="3"/>
  <c r="AB690" i="3" s="1"/>
  <c r="AH916" i="3"/>
  <c r="AH928" i="3" s="1"/>
  <c r="AF196" i="3"/>
  <c r="AC175" i="3"/>
  <c r="AB880" i="3"/>
  <c r="AF200" i="3"/>
  <c r="AF910" i="3" s="1"/>
  <c r="AF197" i="3"/>
  <c r="AF198" i="3"/>
  <c r="AF908" i="3" s="1"/>
  <c r="AF199" i="3"/>
  <c r="AF909" i="3" s="1"/>
  <c r="AB875" i="3" l="1"/>
  <c r="AB907" i="3" s="1"/>
  <c r="AP653" i="3"/>
  <c r="AP935" i="3" s="1"/>
  <c r="X72" i="7" s="1"/>
  <c r="AP902" i="3"/>
  <c r="AP918" i="3"/>
  <c r="AP914" i="3"/>
  <c r="X16" i="7"/>
  <c r="AH692" i="3"/>
  <c r="AW744" i="3"/>
  <c r="AB723" i="3"/>
  <c r="AR653" i="3"/>
  <c r="AR935" i="3" s="1"/>
  <c r="Z72" i="7" s="1"/>
  <c r="Z16" i="7"/>
  <c r="AR918" i="3"/>
  <c r="AR914" i="3"/>
  <c r="AR902" i="3"/>
  <c r="AB881" i="3"/>
  <c r="AB882" i="3"/>
  <c r="AB204" i="3"/>
  <c r="AB889" i="3"/>
  <c r="X724" i="3"/>
  <c r="X727" i="3" s="1"/>
  <c r="AH653" i="3"/>
  <c r="AH935" i="3" s="1"/>
  <c r="AC206" i="3"/>
  <c r="AC208" i="3"/>
  <c r="AC209" i="3"/>
  <c r="AC207" i="3"/>
  <c r="AC210" i="3"/>
  <c r="AB203" i="3"/>
  <c r="AB194" i="3"/>
  <c r="AB193" i="3"/>
  <c r="AC784" i="3"/>
  <c r="AC180" i="3"/>
  <c r="AU692" i="3" l="1"/>
  <c r="AV692" i="3"/>
  <c r="AW692" i="3"/>
  <c r="Z39" i="7"/>
  <c r="Z40" i="7" s="1"/>
  <c r="Z41" i="7" s="1"/>
  <c r="AR903" i="3"/>
  <c r="AR904" i="3" s="1"/>
  <c r="Z55" i="7"/>
  <c r="Z58" i="7" s="1"/>
  <c r="Z59" i="7" s="1"/>
  <c r="AR921" i="3"/>
  <c r="AR922" i="3" s="1"/>
  <c r="AP916" i="3"/>
  <c r="AP928" i="3" s="1"/>
  <c r="X51" i="7"/>
  <c r="X53" i="7" s="1"/>
  <c r="X65" i="7" s="1"/>
  <c r="AR916" i="3"/>
  <c r="AR928" i="3" s="1"/>
  <c r="Z51" i="7"/>
  <c r="Z53" i="7" s="1"/>
  <c r="Z65" i="7" s="1"/>
  <c r="AP921" i="3"/>
  <c r="AP922" i="3" s="1"/>
  <c r="X55" i="7"/>
  <c r="X58" i="7" s="1"/>
  <c r="X59" i="7" s="1"/>
  <c r="X39" i="7"/>
  <c r="X40" i="7" s="1"/>
  <c r="X41" i="7" s="1"/>
  <c r="AP903" i="3"/>
  <c r="AP904" i="3" s="1"/>
  <c r="AB891" i="3"/>
  <c r="AB890" i="3"/>
  <c r="AC182" i="3"/>
  <c r="AC187" i="3"/>
  <c r="AC190" i="3"/>
  <c r="AC189" i="3"/>
  <c r="AC188" i="3"/>
  <c r="AC186" i="3"/>
  <c r="AC181" i="3"/>
  <c r="AD779" i="3"/>
  <c r="AC785" i="3"/>
  <c r="AC737" i="3"/>
  <c r="AC690" i="3" s="1"/>
  <c r="AC880" i="3"/>
  <c r="AD175" i="3"/>
  <c r="AG198" i="3"/>
  <c r="AG908" i="3" s="1"/>
  <c r="AG196" i="3"/>
  <c r="AG197" i="3"/>
  <c r="AG200" i="3"/>
  <c r="AG910" i="3" s="1"/>
  <c r="AG199" i="3"/>
  <c r="AG909" i="3" s="1"/>
  <c r="AC875" i="3" l="1"/>
  <c r="AC907" i="3" s="1"/>
  <c r="AC723" i="3"/>
  <c r="AC881" i="3"/>
  <c r="AC882" i="3"/>
  <c r="AC204" i="3"/>
  <c r="AC889" i="3"/>
  <c r="Y724" i="3"/>
  <c r="Y727" i="3" s="1"/>
  <c r="AD206" i="3"/>
  <c r="AD208" i="3"/>
  <c r="AD207" i="3"/>
  <c r="AD210" i="3"/>
  <c r="AD209" i="3"/>
  <c r="AC203" i="3"/>
  <c r="AC194" i="3"/>
  <c r="AC193" i="3"/>
  <c r="AD784" i="3"/>
  <c r="AD180" i="3"/>
  <c r="AC890" i="3" l="1"/>
  <c r="AC891" i="3"/>
  <c r="AD182" i="3"/>
  <c r="AD187" i="3"/>
  <c r="AD190" i="3"/>
  <c r="AD189" i="3"/>
  <c r="AD188" i="3"/>
  <c r="AD186" i="3"/>
  <c r="AD181" i="3"/>
  <c r="AE779" i="3"/>
  <c r="AD785" i="3"/>
  <c r="AD737" i="3"/>
  <c r="AH198" i="3"/>
  <c r="AH908" i="3" s="1"/>
  <c r="AH199" i="3"/>
  <c r="AH909" i="3" s="1"/>
  <c r="AE175" i="3"/>
  <c r="AD880" i="3"/>
  <c r="AH196" i="3"/>
  <c r="AH200" i="3"/>
  <c r="AH910" i="3" s="1"/>
  <c r="AH197" i="3"/>
  <c r="AD875" i="3" l="1"/>
  <c r="AD907" i="3" s="1"/>
  <c r="AD690" i="3"/>
  <c r="AV737" i="3"/>
  <c r="AD881" i="3"/>
  <c r="AD882" i="3"/>
  <c r="AD204" i="3"/>
  <c r="AD889" i="3"/>
  <c r="AE180" i="3"/>
  <c r="AE181" i="3" s="1"/>
  <c r="AE208" i="3"/>
  <c r="AE209" i="3"/>
  <c r="AE207" i="3"/>
  <c r="AE210" i="3"/>
  <c r="AE206" i="3"/>
  <c r="AD203" i="3"/>
  <c r="AD194" i="3"/>
  <c r="AD193" i="3"/>
  <c r="AE784" i="3"/>
  <c r="AD723" i="3" l="1"/>
  <c r="Z724" i="3" s="1"/>
  <c r="Z727" i="3" s="1"/>
  <c r="AV690" i="3"/>
  <c r="AE203" i="3"/>
  <c r="AE875" i="3"/>
  <c r="AE907" i="3" s="1"/>
  <c r="AD891" i="3"/>
  <c r="AD890" i="3"/>
  <c r="AE880" i="3"/>
  <c r="AF175" i="3"/>
  <c r="AF207" i="3" s="1"/>
  <c r="AE182" i="3"/>
  <c r="AE889" i="3" s="1"/>
  <c r="AE187" i="3"/>
  <c r="AE188" i="3"/>
  <c r="AE189" i="3"/>
  <c r="AE190" i="3"/>
  <c r="AE186" i="3"/>
  <c r="AF180" i="3"/>
  <c r="AF880" i="3" s="1"/>
  <c r="AE193" i="3"/>
  <c r="AF779" i="3"/>
  <c r="AE785" i="3"/>
  <c r="AE737" i="3"/>
  <c r="AE690" i="3" s="1"/>
  <c r="AF209" i="3" l="1"/>
  <c r="AF208" i="3"/>
  <c r="AE723" i="3"/>
  <c r="AE891" i="3"/>
  <c r="AE890" i="3"/>
  <c r="AF881" i="3"/>
  <c r="AF882" i="3"/>
  <c r="AE881" i="3"/>
  <c r="AE882" i="3"/>
  <c r="AA724" i="3"/>
  <c r="AA727" i="3" s="1"/>
  <c r="AG175" i="3"/>
  <c r="AG180" i="3" s="1"/>
  <c r="AG181" i="3" s="1"/>
  <c r="AF210" i="3"/>
  <c r="AF181" i="3"/>
  <c r="AF206" i="3"/>
  <c r="AF182" i="3"/>
  <c r="AF889" i="3" s="1"/>
  <c r="AF187" i="3"/>
  <c r="AF188" i="3"/>
  <c r="AF189" i="3"/>
  <c r="AF190" i="3"/>
  <c r="AF186" i="3"/>
  <c r="AE204" i="3"/>
  <c r="AE194" i="3"/>
  <c r="AF784" i="3"/>
  <c r="AG875" i="3" l="1"/>
  <c r="AG907" i="3" s="1"/>
  <c r="AF203" i="3"/>
  <c r="AF875" i="3"/>
  <c r="AF907" i="3" s="1"/>
  <c r="AF891" i="3"/>
  <c r="AF890" i="3"/>
  <c r="AG206" i="3"/>
  <c r="AF193" i="3"/>
  <c r="AG210" i="3"/>
  <c r="AG207" i="3"/>
  <c r="AG209" i="3"/>
  <c r="AG208" i="3"/>
  <c r="AG182" i="3"/>
  <c r="AG187" i="3"/>
  <c r="AG188" i="3"/>
  <c r="AG189" i="3"/>
  <c r="AG190" i="3"/>
  <c r="AG186" i="3"/>
  <c r="AF204" i="3"/>
  <c r="AF194" i="3"/>
  <c r="AG880" i="3"/>
  <c r="AH175" i="3"/>
  <c r="AH180" i="3" s="1"/>
  <c r="AG203" i="3"/>
  <c r="AG193" i="3"/>
  <c r="AG779" i="3"/>
  <c r="AF785" i="3"/>
  <c r="AF737" i="3"/>
  <c r="AF690" i="3" s="1"/>
  <c r="AF723" i="3" l="1"/>
  <c r="AG881" i="3"/>
  <c r="AG882" i="3"/>
  <c r="AG204" i="3"/>
  <c r="AG889" i="3"/>
  <c r="AB724" i="3"/>
  <c r="AB727" i="3" s="1"/>
  <c r="AH210" i="3"/>
  <c r="AH208" i="3"/>
  <c r="AG194" i="3"/>
  <c r="AH207" i="3"/>
  <c r="AH209" i="3"/>
  <c r="AH206" i="3"/>
  <c r="AH182" i="3"/>
  <c r="AH187" i="3"/>
  <c r="AH188" i="3"/>
  <c r="AH189" i="3"/>
  <c r="AH190" i="3"/>
  <c r="AH186" i="3"/>
  <c r="AH181" i="3"/>
  <c r="AH880" i="3"/>
  <c r="AG784" i="3"/>
  <c r="C659" i="3"/>
  <c r="AH203" i="3" l="1"/>
  <c r="AH875" i="3"/>
  <c r="AH907" i="3" s="1"/>
  <c r="AG891" i="3"/>
  <c r="AG890" i="3"/>
  <c r="AH881" i="3"/>
  <c r="AH882" i="3"/>
  <c r="AH204" i="3"/>
  <c r="AH889" i="3"/>
  <c r="AH194" i="3"/>
  <c r="AH193" i="3"/>
  <c r="C661" i="3"/>
  <c r="AH779" i="3"/>
  <c r="AG785" i="3"/>
  <c r="AG737" i="3"/>
  <c r="AG690" i="3" s="1"/>
  <c r="AG723" i="3" l="1"/>
  <c r="AC724" i="3" s="1"/>
  <c r="AC727" i="3" s="1"/>
  <c r="AH891" i="3"/>
  <c r="AH890" i="3"/>
  <c r="C671" i="3"/>
  <c r="AH784" i="3"/>
  <c r="AH785" i="3" s="1"/>
  <c r="C457" i="3" l="1"/>
  <c r="AH737" i="3"/>
  <c r="AH690" i="3" l="1"/>
  <c r="AW737" i="3"/>
  <c r="AH723" i="3" l="1"/>
  <c r="AD724" i="3" s="1"/>
  <c r="AD727" i="3" s="1"/>
  <c r="AW690" i="3"/>
  <c r="E551" i="3"/>
  <c r="E463" i="3" s="1"/>
  <c r="AP463" i="3" s="1"/>
  <c r="AO561" i="3"/>
  <c r="AO560" i="3"/>
  <c r="AO559" i="3"/>
  <c r="T551" i="3"/>
  <c r="T463" i="3" s="1"/>
  <c r="E505" i="3" l="1"/>
  <c r="E512" i="3"/>
  <c r="F505" i="3"/>
  <c r="F512" i="3"/>
  <c r="G505" i="3"/>
  <c r="G512" i="3"/>
  <c r="H512" i="3"/>
  <c r="H505" i="3"/>
  <c r="I505" i="3"/>
  <c r="I512" i="3"/>
  <c r="J512" i="3"/>
  <c r="J505" i="3"/>
  <c r="K505" i="3"/>
  <c r="K512" i="3"/>
  <c r="L505" i="3"/>
  <c r="L512" i="3"/>
  <c r="M505" i="3"/>
  <c r="M512" i="3"/>
  <c r="N505" i="3"/>
  <c r="N512" i="3"/>
  <c r="O505" i="3"/>
  <c r="O512" i="3"/>
  <c r="Q512" i="3"/>
  <c r="Q505" i="3"/>
  <c r="P512" i="3"/>
  <c r="P505" i="3"/>
  <c r="R512" i="3"/>
  <c r="R505" i="3"/>
  <c r="S512" i="3"/>
  <c r="S505" i="3"/>
  <c r="T512" i="3"/>
  <c r="T505" i="3"/>
  <c r="AO558" i="3"/>
  <c r="AO557" i="3"/>
  <c r="AO555" i="3"/>
  <c r="AO556" i="3" l="1"/>
  <c r="U551" i="3" l="1"/>
  <c r="U463" i="3" s="1"/>
  <c r="V551" i="3"/>
  <c r="V463" i="3" s="1"/>
  <c r="V505" i="3" l="1"/>
  <c r="V512" i="3"/>
  <c r="U512" i="3"/>
  <c r="U505" i="3"/>
  <c r="W551" i="3"/>
  <c r="W463" i="3" s="1"/>
  <c r="W512" i="3" l="1"/>
  <c r="W505" i="3"/>
  <c r="X551" i="3"/>
  <c r="X463" i="3" s="1"/>
  <c r="X512" i="3" l="1"/>
  <c r="X505" i="3"/>
  <c r="Y551" i="3"/>
  <c r="Y463" i="3" s="1"/>
  <c r="Z551" i="3"/>
  <c r="Z463" i="3" s="1"/>
  <c r="Z505" i="3" l="1"/>
  <c r="Z512" i="3"/>
  <c r="Y505" i="3"/>
  <c r="Y512" i="3"/>
  <c r="AA551" i="3"/>
  <c r="AA463" i="3" s="1"/>
  <c r="AA512" i="3" l="1"/>
  <c r="AA505" i="3"/>
  <c r="AB551" i="3"/>
  <c r="AB463" i="3" s="1"/>
  <c r="AB505" i="3" l="1"/>
  <c r="AB512" i="3"/>
  <c r="AC551" i="3"/>
  <c r="AC463" i="3" s="1"/>
  <c r="AC512" i="3" l="1"/>
  <c r="AC505" i="3"/>
  <c r="AD551" i="3"/>
  <c r="AD463" i="3" s="1"/>
  <c r="AD512" i="3" l="1"/>
  <c r="AD505" i="3"/>
  <c r="AE551" i="3"/>
  <c r="AE463" i="3" s="1"/>
  <c r="AE505" i="3" l="1"/>
  <c r="AE512" i="3"/>
  <c r="AF551" i="3"/>
  <c r="AF463" i="3" s="1"/>
  <c r="AF512" i="3" l="1"/>
  <c r="AF505" i="3"/>
  <c r="AG551" i="3"/>
  <c r="AG463" i="3" s="1"/>
  <c r="AG512" i="3" l="1"/>
  <c r="AG505" i="3"/>
  <c r="AO554" i="3"/>
  <c r="AH551" i="3" l="1"/>
  <c r="AH463" i="3" s="1"/>
  <c r="AO518" i="3"/>
  <c r="AQ463" i="3" l="1"/>
  <c r="AR463" i="3"/>
  <c r="AS463" i="3"/>
  <c r="AT463" i="3"/>
  <c r="AU463" i="3"/>
  <c r="AV463" i="3"/>
  <c r="AW463" i="3"/>
  <c r="AH505" i="3"/>
  <c r="AH512" i="3"/>
  <c r="C710" i="3" l="1"/>
  <c r="C765" i="3"/>
  <c r="C33" i="13"/>
  <c r="C35" i="13" l="1"/>
  <c r="C38" i="12"/>
  <c r="C818" i="3" l="1"/>
  <c r="C842" i="3" s="1"/>
  <c r="C824" i="3" l="1"/>
  <c r="C825" i="3" s="1"/>
  <c r="C834" i="3" s="1"/>
  <c r="C829" i="3"/>
  <c r="C830" i="3" s="1"/>
  <c r="C835" i="3" s="1"/>
  <c r="AJ588" i="3" s="1" a="1"/>
  <c r="AJ588" i="3" s="1"/>
  <c r="C588" i="3" s="1"/>
  <c r="C621" i="3" l="1"/>
  <c r="D588" i="3"/>
  <c r="C850" i="3"/>
  <c r="C849" i="3"/>
  <c r="C837" i="3"/>
  <c r="D833" i="3" s="1"/>
  <c r="E588" i="3" l="1"/>
  <c r="C852" i="3"/>
  <c r="C855" i="3" s="1"/>
  <c r="C459" i="3"/>
  <c r="C838" i="3"/>
  <c r="F588" i="3" l="1"/>
  <c r="AP588" i="3"/>
  <c r="C510" i="3"/>
  <c r="C857" i="3"/>
  <c r="C856" i="3"/>
  <c r="C465" i="3"/>
  <c r="C493" i="3" s="1"/>
  <c r="C466" i="3" s="1"/>
  <c r="C503" i="3"/>
  <c r="C507" i="3" s="1"/>
  <c r="C472" i="3" s="1"/>
  <c r="G588" i="3" l="1"/>
  <c r="C467" i="3"/>
  <c r="C469" i="3" s="1"/>
  <c r="C492" i="3"/>
  <c r="C495" i="3" s="1"/>
  <c r="H588" i="3" l="1"/>
  <c r="C480" i="3"/>
  <c r="C513" i="3"/>
  <c r="C515" i="3" s="1"/>
  <c r="C473" i="3" s="1"/>
  <c r="C474" i="3" s="1"/>
  <c r="C476" i="3" s="1"/>
  <c r="D491" i="3"/>
  <c r="I588" i="3" l="1"/>
  <c r="C758" i="3"/>
  <c r="C745" i="3"/>
  <c r="C18" i="12" s="1"/>
  <c r="C477" i="3"/>
  <c r="J588" i="3" l="1"/>
  <c r="C481" i="3"/>
  <c r="C482" i="3" s="1"/>
  <c r="C687" i="3"/>
  <c r="C760" i="3"/>
  <c r="C31" i="12"/>
  <c r="C33" i="12" s="1"/>
  <c r="K588" i="3" l="1"/>
  <c r="AQ588" i="3"/>
  <c r="C13" i="13"/>
  <c r="C672" i="3"/>
  <c r="C483" i="3"/>
  <c r="L588" i="3" l="1"/>
  <c r="C673" i="3"/>
  <c r="C674" i="3" s="1"/>
  <c r="C41" i="1"/>
  <c r="C683" i="3"/>
  <c r="C764" i="3"/>
  <c r="C936" i="3"/>
  <c r="C73" i="7" s="1"/>
  <c r="M588" i="3" l="1"/>
  <c r="C42" i="1"/>
  <c r="C43" i="1" s="1"/>
  <c r="C37" i="12"/>
  <c r="C40" i="12" s="1"/>
  <c r="C42" i="12" s="1"/>
  <c r="C767" i="3"/>
  <c r="C769" i="3" s="1"/>
  <c r="C9" i="13"/>
  <c r="C23" i="13" s="1"/>
  <c r="C37" i="13" s="1"/>
  <c r="C697" i="3"/>
  <c r="N588" i="3" l="1"/>
  <c r="AR588" i="3"/>
  <c r="C46" i="12"/>
  <c r="C45" i="1"/>
  <c r="C712" i="3"/>
  <c r="C717" i="3"/>
  <c r="O588" i="3" l="1"/>
  <c r="C819" i="3"/>
  <c r="C820" i="3" s="1"/>
  <c r="C844" i="3" s="1"/>
  <c r="C714" i="3"/>
  <c r="C42" i="13"/>
  <c r="C719" i="3"/>
  <c r="C47" i="13"/>
  <c r="P588" i="3" l="1"/>
  <c r="C40" i="13"/>
  <c r="C736" i="3"/>
  <c r="D713" i="3"/>
  <c r="C44" i="13"/>
  <c r="C45" i="13" s="1"/>
  <c r="C720" i="3"/>
  <c r="C937" i="3" s="1"/>
  <c r="C74" i="7" s="1"/>
  <c r="Q588" i="3" l="1"/>
  <c r="D39" i="13"/>
  <c r="D816" i="3"/>
  <c r="D818" i="3" s="1"/>
  <c r="D842" i="3" s="1"/>
  <c r="D728" i="3"/>
  <c r="D729" i="3" s="1"/>
  <c r="D708" i="3" s="1"/>
  <c r="D657" i="3"/>
  <c r="C741" i="3"/>
  <c r="C747" i="3" s="1"/>
  <c r="C771" i="3" s="1"/>
  <c r="C9" i="12"/>
  <c r="C14" i="12" s="1"/>
  <c r="C20" i="12" s="1"/>
  <c r="C44" i="12" s="1"/>
  <c r="R588" i="3" l="1"/>
  <c r="AS588" i="3" s="1"/>
  <c r="D26" i="1"/>
  <c r="D28" i="1" s="1"/>
  <c r="D30" i="1" s="1"/>
  <c r="D40" i="1" s="1"/>
  <c r="D659" i="3"/>
  <c r="D661" i="3" s="1"/>
  <c r="D671" i="3" s="1"/>
  <c r="D457" i="3" s="1"/>
  <c r="D829" i="3"/>
  <c r="D830" i="3" s="1"/>
  <c r="D835" i="3" s="1"/>
  <c r="AJ589" i="3" s="1" a="1"/>
  <c r="AJ589" i="3" s="1"/>
  <c r="D589" i="3" s="1"/>
  <c r="D824" i="3"/>
  <c r="D823" i="3"/>
  <c r="D765" i="3"/>
  <c r="D38" i="12" s="1"/>
  <c r="D33" i="13"/>
  <c r="D35" i="13" s="1"/>
  <c r="D710" i="3"/>
  <c r="E589" i="3" l="1"/>
  <c r="F589" i="3" s="1"/>
  <c r="D621" i="3"/>
  <c r="S588" i="3"/>
  <c r="D850" i="3"/>
  <c r="D825" i="3"/>
  <c r="D834" i="3" s="1"/>
  <c r="AP589" i="3" l="1"/>
  <c r="G589" i="3"/>
  <c r="T588" i="3"/>
  <c r="D837" i="3"/>
  <c r="E833" i="3" s="1"/>
  <c r="D849" i="3"/>
  <c r="U588" i="3" l="1"/>
  <c r="H589" i="3"/>
  <c r="I589" i="3" s="1"/>
  <c r="D852" i="3"/>
  <c r="J589" i="3" l="1"/>
  <c r="AQ589" i="3" s="1"/>
  <c r="V588" i="3"/>
  <c r="AT588" i="3" s="1"/>
  <c r="D855" i="3"/>
  <c r="D860" i="3" s="1"/>
  <c r="D857" i="3"/>
  <c r="D862" i="3" s="1"/>
  <c r="D856" i="3"/>
  <c r="D861" i="3" s="1"/>
  <c r="W588" i="3" l="1"/>
  <c r="K589" i="3"/>
  <c r="D459" i="3"/>
  <c r="L589" i="3" l="1"/>
  <c r="X588" i="3"/>
  <c r="D465" i="3"/>
  <c r="D503" i="3"/>
  <c r="D507" i="3" s="1"/>
  <c r="D472" i="3" s="1"/>
  <c r="D510" i="3"/>
  <c r="Y588" i="3" l="1"/>
  <c r="M589" i="3"/>
  <c r="D493" i="3"/>
  <c r="D466" i="3" s="1"/>
  <c r="D492" i="3"/>
  <c r="N589" i="3" l="1"/>
  <c r="Z588" i="3"/>
  <c r="D467" i="3"/>
  <c r="D469" i="3" s="1"/>
  <c r="D495" i="3"/>
  <c r="D513" i="3" s="1"/>
  <c r="D515" i="3" s="1"/>
  <c r="D473" i="3" s="1"/>
  <c r="D474" i="3" s="1"/>
  <c r="D476" i="3" s="1"/>
  <c r="AA588" i="3" l="1"/>
  <c r="AU588" i="3"/>
  <c r="O589" i="3"/>
  <c r="AR589" i="3"/>
  <c r="E491" i="3"/>
  <c r="D480" i="3"/>
  <c r="D745" i="3"/>
  <c r="D18" i="12" s="1"/>
  <c r="D477" i="3"/>
  <c r="D758" i="3"/>
  <c r="P589" i="3" l="1"/>
  <c r="AB588" i="3"/>
  <c r="D31" i="12"/>
  <c r="D33" i="12" s="1"/>
  <c r="D760" i="3"/>
  <c r="D481" i="3"/>
  <c r="D482" i="3" s="1"/>
  <c r="D687" i="3"/>
  <c r="Q589" i="3" l="1"/>
  <c r="AC588" i="3"/>
  <c r="D13" i="13"/>
  <c r="D672" i="3"/>
  <c r="D483" i="3"/>
  <c r="AD588" i="3" l="1"/>
  <c r="AV588" i="3"/>
  <c r="R589" i="3"/>
  <c r="AS589" i="3" s="1"/>
  <c r="D673" i="3"/>
  <c r="D674" i="3" s="1"/>
  <c r="D41" i="1"/>
  <c r="D764" i="3"/>
  <c r="D936" i="3"/>
  <c r="D73" i="7" s="1"/>
  <c r="D683" i="3"/>
  <c r="S589" i="3" l="1"/>
  <c r="AE588" i="3"/>
  <c r="D42" i="1"/>
  <c r="D43" i="1" s="1"/>
  <c r="D697" i="3"/>
  <c r="D9" i="13"/>
  <c r="D23" i="13" s="1"/>
  <c r="D37" i="13" s="1"/>
  <c r="D767" i="3"/>
  <c r="D769" i="3" s="1"/>
  <c r="D37" i="12"/>
  <c r="D40" i="12" s="1"/>
  <c r="D42" i="12" s="1"/>
  <c r="D46" i="12" l="1"/>
  <c r="AF588" i="3"/>
  <c r="T589" i="3"/>
  <c r="D45" i="1"/>
  <c r="D712" i="3"/>
  <c r="D719" i="3"/>
  <c r="D717" i="3"/>
  <c r="D42" i="13" s="1"/>
  <c r="U589" i="3" l="1"/>
  <c r="AG588" i="3"/>
  <c r="D44" i="13"/>
  <c r="D45" i="13" s="1"/>
  <c r="D720" i="3"/>
  <c r="D937" i="3" s="1"/>
  <c r="D74" i="7" s="1"/>
  <c r="D714" i="3"/>
  <c r="D819" i="3"/>
  <c r="D820" i="3" s="1"/>
  <c r="D844" i="3" s="1"/>
  <c r="D47" i="13"/>
  <c r="AH588" i="3" l="1"/>
  <c r="V589" i="3"/>
  <c r="AT589" i="3"/>
  <c r="E713" i="3"/>
  <c r="D40" i="13"/>
  <c r="D736" i="3"/>
  <c r="W589" i="3" l="1"/>
  <c r="AO588" i="3"/>
  <c r="AW588" i="3"/>
  <c r="D741" i="3"/>
  <c r="D747" i="3" s="1"/>
  <c r="D771" i="3" s="1"/>
  <c r="D9" i="12"/>
  <c r="D14" i="12" s="1"/>
  <c r="D20" i="12" s="1"/>
  <c r="D44" i="12" s="1"/>
  <c r="E39" i="13"/>
  <c r="E728" i="3"/>
  <c r="E729" i="3" s="1"/>
  <c r="E708" i="3" s="1"/>
  <c r="E657" i="3"/>
  <c r="E816" i="3"/>
  <c r="E818" i="3" s="1"/>
  <c r="E842" i="3" s="1"/>
  <c r="X589" i="3" l="1"/>
  <c r="E829" i="3"/>
  <c r="E830" i="3" s="1"/>
  <c r="E835" i="3" s="1"/>
  <c r="AJ590" i="3" s="1" a="1"/>
  <c r="AJ590" i="3" s="1"/>
  <c r="E590" i="3" s="1"/>
  <c r="E824" i="3"/>
  <c r="E659" i="3"/>
  <c r="E661" i="3" s="1"/>
  <c r="E671" i="3" s="1"/>
  <c r="E457" i="3" s="1"/>
  <c r="E26" i="1"/>
  <c r="E28" i="1" s="1"/>
  <c r="E30" i="1" s="1"/>
  <c r="E40" i="1" s="1"/>
  <c r="E765" i="3"/>
  <c r="E38" i="12" s="1"/>
  <c r="E710" i="3"/>
  <c r="E823" i="3"/>
  <c r="E33" i="13"/>
  <c r="E35" i="13" s="1"/>
  <c r="Y589" i="3" l="1"/>
  <c r="F590" i="3"/>
  <c r="AP590" i="3" s="1"/>
  <c r="E621" i="3"/>
  <c r="E850" i="3"/>
  <c r="E825" i="3"/>
  <c r="E834" i="3" s="1"/>
  <c r="G590" i="3" l="1"/>
  <c r="H590" i="3" s="1"/>
  <c r="I590" i="3" s="1"/>
  <c r="J590" i="3" s="1"/>
  <c r="AQ590" i="3" s="1"/>
  <c r="Z589" i="3"/>
  <c r="E459" i="3"/>
  <c r="E510" i="3" s="1"/>
  <c r="E837" i="3"/>
  <c r="F833" i="3" s="1"/>
  <c r="E849" i="3"/>
  <c r="K590" i="3" l="1"/>
  <c r="AA589" i="3"/>
  <c r="AU589" i="3"/>
  <c r="E503" i="3"/>
  <c r="E507" i="3" s="1"/>
  <c r="E472" i="3" s="1"/>
  <c r="E465" i="3"/>
  <c r="E493" i="3" s="1"/>
  <c r="E466" i="3" s="1"/>
  <c r="E852" i="3"/>
  <c r="AB589" i="3" l="1"/>
  <c r="L590" i="3"/>
  <c r="E492" i="3"/>
  <c r="E467" i="3"/>
  <c r="E469" i="3" s="1"/>
  <c r="E855" i="3"/>
  <c r="E860" i="3" s="1"/>
  <c r="E857" i="3"/>
  <c r="E862" i="3" s="1"/>
  <c r="E856" i="3"/>
  <c r="E861" i="3" s="1"/>
  <c r="E495" i="3"/>
  <c r="F491" i="3" s="1"/>
  <c r="M590" i="3" l="1"/>
  <c r="AC589" i="3"/>
  <c r="E480" i="3"/>
  <c r="E513" i="3"/>
  <c r="E515" i="3" s="1"/>
  <c r="E473" i="3" s="1"/>
  <c r="E474" i="3" s="1"/>
  <c r="E476" i="3" s="1"/>
  <c r="E745" i="3" s="1"/>
  <c r="E18" i="12" s="1"/>
  <c r="AD589" i="3" l="1"/>
  <c r="AV589" i="3"/>
  <c r="N590" i="3"/>
  <c r="AR590" i="3"/>
  <c r="E477" i="3"/>
  <c r="E481" i="3" s="1"/>
  <c r="E482" i="3" s="1"/>
  <c r="E758" i="3"/>
  <c r="E31" i="12" s="1"/>
  <c r="E33" i="12" s="1"/>
  <c r="O590" i="3" l="1"/>
  <c r="AE589" i="3"/>
  <c r="E760" i="3"/>
  <c r="E687" i="3"/>
  <c r="E672" i="3"/>
  <c r="E483" i="3"/>
  <c r="AF589" i="3" l="1"/>
  <c r="P590" i="3"/>
  <c r="E13" i="13"/>
  <c r="E673" i="3"/>
  <c r="E41" i="1"/>
  <c r="E683" i="3"/>
  <c r="E674" i="3" l="1"/>
  <c r="E936" i="3" s="1"/>
  <c r="E73" i="7" s="1"/>
  <c r="Q590" i="3"/>
  <c r="AG589" i="3"/>
  <c r="E764" i="3"/>
  <c r="E42" i="1"/>
  <c r="E43" i="1" s="1"/>
  <c r="E697" i="3"/>
  <c r="E9" i="13"/>
  <c r="E23" i="13" s="1"/>
  <c r="E37" i="13" s="1"/>
  <c r="E37" i="12"/>
  <c r="E40" i="12" s="1"/>
  <c r="E42" i="12" s="1"/>
  <c r="E767" i="3"/>
  <c r="E769" i="3" s="1"/>
  <c r="AH589" i="3" l="1"/>
  <c r="AW589" i="3"/>
  <c r="R590" i="3"/>
  <c r="AS590" i="3"/>
  <c r="E46" i="12"/>
  <c r="E45" i="1"/>
  <c r="E719" i="3"/>
  <c r="E717" i="3"/>
  <c r="E42" i="13" s="1"/>
  <c r="E712" i="3"/>
  <c r="S590" i="3" l="1"/>
  <c r="AO589" i="3"/>
  <c r="E720" i="3"/>
  <c r="E937" i="3" s="1"/>
  <c r="E74" i="7" s="1"/>
  <c r="E44" i="13"/>
  <c r="E45" i="13" s="1"/>
  <c r="E47" i="13"/>
  <c r="E819" i="3"/>
  <c r="E820" i="3" s="1"/>
  <c r="E844" i="3" s="1"/>
  <c r="E714" i="3"/>
  <c r="T590" i="3" l="1"/>
  <c r="F713" i="3"/>
  <c r="E736" i="3"/>
  <c r="E40" i="13"/>
  <c r="U590" i="3" l="1"/>
  <c r="E741" i="3"/>
  <c r="E747" i="3" s="1"/>
  <c r="E771" i="3" s="1"/>
  <c r="E9" i="12"/>
  <c r="E14" i="12" s="1"/>
  <c r="E20" i="12" s="1"/>
  <c r="E44" i="12" s="1"/>
  <c r="F39" i="13"/>
  <c r="F816" i="3"/>
  <c r="F818" i="3" s="1"/>
  <c r="F842" i="3" s="1"/>
  <c r="F728" i="3"/>
  <c r="F729" i="3" s="1"/>
  <c r="F708" i="3" s="1"/>
  <c r="F657" i="3"/>
  <c r="V590" i="3" l="1"/>
  <c r="F765" i="3"/>
  <c r="F33" i="13"/>
  <c r="F823" i="3"/>
  <c r="F710" i="3"/>
  <c r="F659" i="3"/>
  <c r="F661" i="3" s="1"/>
  <c r="F671" i="3" s="1"/>
  <c r="F457" i="3" s="1"/>
  <c r="F26" i="1"/>
  <c r="F829" i="3"/>
  <c r="F830" i="3" s="1"/>
  <c r="F835" i="3" s="1"/>
  <c r="AJ591" i="3" s="1" a="1"/>
  <c r="AJ591" i="3" s="1"/>
  <c r="F591" i="3" s="1"/>
  <c r="F824" i="3"/>
  <c r="G591" i="3" l="1"/>
  <c r="H591" i="3" s="1"/>
  <c r="AP591" i="3"/>
  <c r="AP621" i="3" s="1"/>
  <c r="F621" i="3"/>
  <c r="W590" i="3"/>
  <c r="AT590" i="3"/>
  <c r="F38" i="12"/>
  <c r="X38" i="12" s="1"/>
  <c r="AP765" i="3"/>
  <c r="F850" i="3"/>
  <c r="F28" i="1"/>
  <c r="F30" i="1" s="1"/>
  <c r="F40" i="1" s="1"/>
  <c r="X26" i="1"/>
  <c r="X28" i="1" s="1"/>
  <c r="X30" i="1" s="1"/>
  <c r="X40" i="1" s="1"/>
  <c r="F825" i="3"/>
  <c r="F834" i="3" s="1"/>
  <c r="X33" i="13"/>
  <c r="X35" i="13" s="1"/>
  <c r="F35" i="13"/>
  <c r="I591" i="3" l="1"/>
  <c r="J591" i="3" s="1"/>
  <c r="X590" i="3"/>
  <c r="F459" i="3"/>
  <c r="F465" i="3" s="1"/>
  <c r="F492" i="3" s="1"/>
  <c r="F837" i="3"/>
  <c r="G833" i="3" s="1"/>
  <c r="F849" i="3"/>
  <c r="K591" i="3" l="1"/>
  <c r="L591" i="3" s="1"/>
  <c r="M591" i="3" s="1"/>
  <c r="N591" i="3" s="1"/>
  <c r="AQ591" i="3"/>
  <c r="Y590" i="3"/>
  <c r="F503" i="3"/>
  <c r="F507" i="3" s="1"/>
  <c r="F472" i="3" s="1"/>
  <c r="F493" i="3"/>
  <c r="F466" i="3" s="1"/>
  <c r="F467" i="3" s="1"/>
  <c r="F469" i="3" s="1"/>
  <c r="F510" i="3"/>
  <c r="AP466" i="3"/>
  <c r="F852" i="3"/>
  <c r="Z590" i="3" l="1"/>
  <c r="F495" i="3"/>
  <c r="F513" i="3" s="1"/>
  <c r="F515" i="3" s="1"/>
  <c r="F473" i="3" s="1"/>
  <c r="F474" i="3" s="1"/>
  <c r="F476" i="3" s="1"/>
  <c r="AR591" i="3"/>
  <c r="O591" i="3"/>
  <c r="F480" i="3"/>
  <c r="AP469" i="3"/>
  <c r="F855" i="3"/>
  <c r="F860" i="3" s="1"/>
  <c r="F857" i="3"/>
  <c r="F862" i="3" s="1"/>
  <c r="F856" i="3"/>
  <c r="F861" i="3" s="1"/>
  <c r="P591" i="3" l="1"/>
  <c r="G491" i="3"/>
  <c r="AA590" i="3"/>
  <c r="AU590" i="3"/>
  <c r="F758" i="3"/>
  <c r="AP758" i="3" s="1"/>
  <c r="AP760" i="3" s="1"/>
  <c r="F477" i="3"/>
  <c r="F745" i="3"/>
  <c r="Q591" i="3" l="1"/>
  <c r="AB590" i="3"/>
  <c r="F18" i="12"/>
  <c r="X18" i="12" s="1"/>
  <c r="AP745" i="3"/>
  <c r="F481" i="3"/>
  <c r="F482" i="3" s="1"/>
  <c r="F687" i="3"/>
  <c r="F31" i="12"/>
  <c r="F760" i="3"/>
  <c r="AC590" i="3" l="1"/>
  <c r="R591" i="3"/>
  <c r="F13" i="13"/>
  <c r="X13" i="13" s="1"/>
  <c r="AP687" i="3"/>
  <c r="F33" i="12"/>
  <c r="X31" i="12"/>
  <c r="X33" i="12" s="1"/>
  <c r="F672" i="3"/>
  <c r="F483" i="3"/>
  <c r="S591" i="3" l="1"/>
  <c r="AS591" i="3"/>
  <c r="AD590" i="3"/>
  <c r="AV590" i="3"/>
  <c r="F673" i="3"/>
  <c r="F41" i="1"/>
  <c r="F683" i="3"/>
  <c r="F764" i="3"/>
  <c r="AP764" i="3" s="1"/>
  <c r="AP767" i="3" s="1"/>
  <c r="AP769" i="3" s="1"/>
  <c r="F674" i="3" l="1"/>
  <c r="F936" i="3" s="1"/>
  <c r="F73" i="7" s="1"/>
  <c r="AE590" i="3"/>
  <c r="T591" i="3"/>
  <c r="X41" i="1"/>
  <c r="X42" i="1" s="1"/>
  <c r="X43" i="1" s="1"/>
  <c r="F42" i="1"/>
  <c r="F43" i="1" s="1"/>
  <c r="F9" i="13"/>
  <c r="F697" i="3"/>
  <c r="F767" i="3"/>
  <c r="F769" i="3" s="1"/>
  <c r="F37" i="12"/>
  <c r="U591" i="3" l="1"/>
  <c r="AF590" i="3"/>
  <c r="F45" i="1"/>
  <c r="X37" i="12"/>
  <c r="X40" i="12" s="1"/>
  <c r="X42" i="12" s="1"/>
  <c r="F40" i="12"/>
  <c r="F42" i="12" s="1"/>
  <c r="F46" i="12" s="1"/>
  <c r="F717" i="3"/>
  <c r="F42" i="13" s="1"/>
  <c r="X42" i="13" s="1"/>
  <c r="F712" i="3"/>
  <c r="F719" i="3"/>
  <c r="X9" i="13"/>
  <c r="X23" i="13" s="1"/>
  <c r="X37" i="13" s="1"/>
  <c r="F23" i="13"/>
  <c r="F37" i="13" s="1"/>
  <c r="AG590" i="3" l="1"/>
  <c r="V591" i="3"/>
  <c r="AT591" i="3" s="1"/>
  <c r="X40" i="13"/>
  <c r="Y39" i="13" s="1"/>
  <c r="F47" i="13"/>
  <c r="F819" i="3"/>
  <c r="F820" i="3" s="1"/>
  <c r="F844" i="3" s="1"/>
  <c r="F714" i="3"/>
  <c r="F44" i="13"/>
  <c r="F720" i="3"/>
  <c r="F937" i="3" s="1"/>
  <c r="F74" i="7" s="1"/>
  <c r="W591" i="3" l="1"/>
  <c r="AH590" i="3"/>
  <c r="AW590" i="3"/>
  <c r="F45" i="13"/>
  <c r="X44" i="13"/>
  <c r="X45" i="13" s="1"/>
  <c r="G713" i="3"/>
  <c r="F40" i="13"/>
  <c r="F736" i="3"/>
  <c r="AP736" i="3" s="1"/>
  <c r="AP741" i="3" s="1"/>
  <c r="AP747" i="3" s="1"/>
  <c r="AP771" i="3" s="1"/>
  <c r="X591" i="3" l="1"/>
  <c r="AO590" i="3"/>
  <c r="F741" i="3"/>
  <c r="F747" i="3" s="1"/>
  <c r="F771" i="3" s="1"/>
  <c r="F9" i="12"/>
  <c r="G657" i="3"/>
  <c r="G816" i="3"/>
  <c r="G818" i="3" s="1"/>
  <c r="G842" i="3" s="1"/>
  <c r="G728" i="3"/>
  <c r="G729" i="3" s="1"/>
  <c r="G708" i="3" s="1"/>
  <c r="G39" i="13"/>
  <c r="G824" i="3" l="1"/>
  <c r="G499" i="3"/>
  <c r="G500" i="3" s="1"/>
  <c r="Y591" i="3"/>
  <c r="G829" i="3"/>
  <c r="G830" i="3" s="1"/>
  <c r="G835" i="3" s="1"/>
  <c r="AJ592" i="3" s="1" a="1"/>
  <c r="AJ592" i="3" s="1"/>
  <c r="G592" i="3" s="1"/>
  <c r="G843" i="3"/>
  <c r="G710" i="3"/>
  <c r="G765" i="3"/>
  <c r="G38" i="12" s="1"/>
  <c r="G823" i="3"/>
  <c r="G825" i="3" s="1"/>
  <c r="G834" i="3" s="1"/>
  <c r="G33" i="13"/>
  <c r="G35" i="13" s="1"/>
  <c r="X9" i="12"/>
  <c r="X14" i="12" s="1"/>
  <c r="X20" i="12" s="1"/>
  <c r="X44" i="12" s="1"/>
  <c r="F14" i="12"/>
  <c r="F20" i="12" s="1"/>
  <c r="F44" i="12" s="1"/>
  <c r="G26" i="1"/>
  <c r="G28" i="1" s="1"/>
  <c r="G30" i="1" s="1"/>
  <c r="G40" i="1" s="1"/>
  <c r="G659" i="3"/>
  <c r="G661" i="3" s="1"/>
  <c r="G671" i="3" s="1"/>
  <c r="G457" i="3" s="1"/>
  <c r="H592" i="3" l="1"/>
  <c r="I592" i="3" s="1"/>
  <c r="G621" i="3"/>
  <c r="G459" i="3" s="1"/>
  <c r="G510" i="3" s="1"/>
  <c r="Z591" i="3"/>
  <c r="G850" i="3"/>
  <c r="G837" i="3"/>
  <c r="H833" i="3" s="1"/>
  <c r="G849" i="3"/>
  <c r="J592" i="3" l="1"/>
  <c r="AQ592" i="3"/>
  <c r="AA591" i="3"/>
  <c r="AU591" i="3"/>
  <c r="K592" i="3"/>
  <c r="G465" i="3"/>
  <c r="G493" i="3" s="1"/>
  <c r="G466" i="3" s="1"/>
  <c r="G503" i="3"/>
  <c r="G507" i="3" s="1"/>
  <c r="G472" i="3" s="1"/>
  <c r="G852" i="3"/>
  <c r="G492" i="3" l="1"/>
  <c r="G495" i="3" s="1"/>
  <c r="AB591" i="3"/>
  <c r="L592" i="3"/>
  <c r="M592" i="3" s="1"/>
  <c r="G467" i="3"/>
  <c r="G469" i="3" s="1"/>
  <c r="G855" i="3"/>
  <c r="G860" i="3" s="1"/>
  <c r="G857" i="3"/>
  <c r="G862" i="3" s="1"/>
  <c r="G856" i="3"/>
  <c r="G861" i="3" s="1"/>
  <c r="H491" i="3" l="1"/>
  <c r="G513" i="3"/>
  <c r="G515" i="3" s="1"/>
  <c r="G473" i="3" s="1"/>
  <c r="G474" i="3" s="1"/>
  <c r="G476" i="3" s="1"/>
  <c r="G477" i="3" s="1"/>
  <c r="G481" i="3" s="1"/>
  <c r="N592" i="3"/>
  <c r="AC591" i="3"/>
  <c r="G480" i="3"/>
  <c r="G687" i="3"/>
  <c r="G482" i="3" l="1"/>
  <c r="G745" i="3"/>
  <c r="G18" i="12" s="1"/>
  <c r="G758" i="3"/>
  <c r="G760" i="3" s="1"/>
  <c r="AD591" i="3"/>
  <c r="AV591" i="3" s="1"/>
  <c r="AR592" i="3"/>
  <c r="O592" i="3"/>
  <c r="G13" i="13"/>
  <c r="G483" i="3"/>
  <c r="G672" i="3"/>
  <c r="G31" i="12" l="1"/>
  <c r="G33" i="12" s="1"/>
  <c r="P592" i="3"/>
  <c r="AE591" i="3"/>
  <c r="G673" i="3"/>
  <c r="G41" i="1"/>
  <c r="G764" i="3"/>
  <c r="G674" i="3" l="1"/>
  <c r="G936" i="3" s="1"/>
  <c r="G73" i="7" s="1"/>
  <c r="G683" i="3"/>
  <c r="Q592" i="3"/>
  <c r="AF591" i="3"/>
  <c r="G42" i="1"/>
  <c r="G43" i="1" s="1"/>
  <c r="G9" i="13"/>
  <c r="G697" i="3"/>
  <c r="G767" i="3"/>
  <c r="G769" i="3" s="1"/>
  <c r="G37" i="12"/>
  <c r="G40" i="12" s="1"/>
  <c r="G42" i="12" s="1"/>
  <c r="AG591" i="3" l="1"/>
  <c r="R592" i="3"/>
  <c r="G46" i="12"/>
  <c r="G45" i="1"/>
  <c r="G712" i="3"/>
  <c r="G717" i="3"/>
  <c r="G42" i="13" s="1"/>
  <c r="G719" i="3"/>
  <c r="G23" i="13"/>
  <c r="G37" i="13" s="1"/>
  <c r="S592" i="3" l="1"/>
  <c r="AS592" i="3"/>
  <c r="AH591" i="3"/>
  <c r="G47" i="13"/>
  <c r="G44" i="13"/>
  <c r="G720" i="3"/>
  <c r="G937" i="3" s="1"/>
  <c r="G74" i="7" s="1"/>
  <c r="G714" i="3"/>
  <c r="G819" i="3"/>
  <c r="G820" i="3" s="1"/>
  <c r="G844" i="3" s="1"/>
  <c r="G845" i="3" s="1"/>
  <c r="AO591" i="3" l="1"/>
  <c r="AW591" i="3"/>
  <c r="T592" i="3"/>
  <c r="H713" i="3"/>
  <c r="G40" i="13"/>
  <c r="G736" i="3"/>
  <c r="G45" i="13"/>
  <c r="U592" i="3" l="1"/>
  <c r="G9" i="12"/>
  <c r="G14" i="12" s="1"/>
  <c r="G20" i="12" s="1"/>
  <c r="G44" i="12" s="1"/>
  <c r="G741" i="3"/>
  <c r="G747" i="3" s="1"/>
  <c r="G771" i="3" s="1"/>
  <c r="H816" i="3"/>
  <c r="H818" i="3" s="1"/>
  <c r="H728" i="3"/>
  <c r="H729" i="3" s="1"/>
  <c r="H708" i="3" s="1"/>
  <c r="H39" i="13"/>
  <c r="H657" i="3"/>
  <c r="V592" i="3" l="1"/>
  <c r="H659" i="3"/>
  <c r="H661" i="3" s="1"/>
  <c r="H671" i="3" s="1"/>
  <c r="H26" i="1"/>
  <c r="H842" i="3"/>
  <c r="H499" i="3" s="1"/>
  <c r="H500" i="3" s="1"/>
  <c r="H823" i="3"/>
  <c r="H710" i="3"/>
  <c r="H33" i="13"/>
  <c r="H765" i="3"/>
  <c r="W592" i="3" l="1"/>
  <c r="AT592" i="3"/>
  <c r="H35" i="13"/>
  <c r="H28" i="1"/>
  <c r="H30" i="1" s="1"/>
  <c r="H40" i="1" s="1"/>
  <c r="H38" i="12"/>
  <c r="H824" i="3"/>
  <c r="H825" i="3" s="1"/>
  <c r="H834" i="3" s="1"/>
  <c r="H849" i="3" s="1"/>
  <c r="H843" i="3"/>
  <c r="H829" i="3"/>
  <c r="H830" i="3" s="1"/>
  <c r="H835" i="3" s="1"/>
  <c r="AJ593" i="3" s="1" a="1"/>
  <c r="AJ593" i="3" s="1"/>
  <c r="H593" i="3" s="1"/>
  <c r="H457" i="3"/>
  <c r="I593" i="3" l="1"/>
  <c r="H621" i="3"/>
  <c r="X592" i="3"/>
  <c r="H850" i="3"/>
  <c r="H837" i="3"/>
  <c r="I833" i="3" s="1"/>
  <c r="Y592" i="3" l="1"/>
  <c r="J593" i="3"/>
  <c r="AQ593" i="3" s="1"/>
  <c r="H459" i="3"/>
  <c r="H852" i="3"/>
  <c r="H503" i="3"/>
  <c r="H507" i="3" s="1"/>
  <c r="H472" i="3" s="1"/>
  <c r="H510" i="3"/>
  <c r="Z592" i="3" l="1"/>
  <c r="K593" i="3"/>
  <c r="H465" i="3"/>
  <c r="H855" i="3"/>
  <c r="H860" i="3" s="1"/>
  <c r="H856" i="3"/>
  <c r="H861" i="3" s="1"/>
  <c r="H857" i="3"/>
  <c r="H862" i="3" s="1"/>
  <c r="L593" i="3" l="1"/>
  <c r="M593" i="3" s="1"/>
  <c r="N593" i="3" s="1"/>
  <c r="O593" i="3" s="1"/>
  <c r="AA592" i="3"/>
  <c r="AU592" i="3"/>
  <c r="H493" i="3"/>
  <c r="H466" i="3" s="1"/>
  <c r="H492" i="3"/>
  <c r="P593" i="3" l="1"/>
  <c r="Q593" i="3" s="1"/>
  <c r="R593" i="3" s="1"/>
  <c r="S593" i="3" s="1"/>
  <c r="AB592" i="3"/>
  <c r="H495" i="3"/>
  <c r="H513" i="3" s="1"/>
  <c r="H515" i="3" s="1"/>
  <c r="H473" i="3" s="1"/>
  <c r="H474" i="3" s="1"/>
  <c r="H476" i="3" s="1"/>
  <c r="H477" i="3" s="1"/>
  <c r="H481" i="3" s="1"/>
  <c r="AR593" i="3"/>
  <c r="H467" i="3"/>
  <c r="H469" i="3" s="1"/>
  <c r="I491" i="3"/>
  <c r="H745" i="3" l="1"/>
  <c r="H18" i="12" s="1"/>
  <c r="H687" i="3"/>
  <c r="H758" i="3"/>
  <c r="T593" i="3"/>
  <c r="U593" i="3" s="1"/>
  <c r="V593" i="3" s="1"/>
  <c r="W593" i="3" s="1"/>
  <c r="AC592" i="3"/>
  <c r="AS593" i="3"/>
  <c r="H13" i="13"/>
  <c r="H480" i="3"/>
  <c r="H482" i="3" s="1"/>
  <c r="H31" i="12" l="1"/>
  <c r="H33" i="12" s="1"/>
  <c r="H760" i="3"/>
  <c r="X593" i="3"/>
  <c r="Y593" i="3" s="1"/>
  <c r="Z593" i="3" s="1"/>
  <c r="AA593" i="3" s="1"/>
  <c r="AT593" i="3"/>
  <c r="AD592" i="3"/>
  <c r="AV592" i="3" s="1"/>
  <c r="H672" i="3"/>
  <c r="H41" i="1" s="1"/>
  <c r="H483" i="3"/>
  <c r="H673" i="3" l="1"/>
  <c r="H674" i="3" s="1"/>
  <c r="H936" i="3"/>
  <c r="H73" i="7" s="1"/>
  <c r="AB593" i="3"/>
  <c r="AC593" i="3" s="1"/>
  <c r="AD593" i="3" s="1"/>
  <c r="AE593" i="3" s="1"/>
  <c r="AE592" i="3"/>
  <c r="AU593" i="3"/>
  <c r="H42" i="1"/>
  <c r="H43" i="1" s="1"/>
  <c r="H683" i="3" l="1"/>
  <c r="H764" i="3"/>
  <c r="AF592" i="3"/>
  <c r="AF593" i="3"/>
  <c r="AG593" i="3" s="1"/>
  <c r="AH593" i="3" s="1"/>
  <c r="AO593" i="3" s="1"/>
  <c r="AV593" i="3"/>
  <c r="H45" i="1"/>
  <c r="H767" i="3" l="1"/>
  <c r="H769" i="3" s="1"/>
  <c r="H37" i="12"/>
  <c r="H40" i="12" s="1"/>
  <c r="H42" i="12" s="1"/>
  <c r="H46" i="12" s="1"/>
  <c r="H9" i="13"/>
  <c r="H23" i="13" s="1"/>
  <c r="H37" i="13" s="1"/>
  <c r="H697" i="3"/>
  <c r="AW593" i="3"/>
  <c r="AG592" i="3"/>
  <c r="H719" i="3" l="1"/>
  <c r="H717" i="3"/>
  <c r="H42" i="13" s="1"/>
  <c r="H712" i="3"/>
  <c r="AH592" i="3"/>
  <c r="AW592" i="3"/>
  <c r="H819" i="3" l="1"/>
  <c r="H820" i="3" s="1"/>
  <c r="H844" i="3" s="1"/>
  <c r="H845" i="3" s="1"/>
  <c r="H714" i="3"/>
  <c r="H47" i="13"/>
  <c r="H720" i="3"/>
  <c r="H937" i="3" s="1"/>
  <c r="H74" i="7" s="1"/>
  <c r="H44" i="13"/>
  <c r="H45" i="13" s="1"/>
  <c r="AO592" i="3"/>
  <c r="H736" i="3" l="1"/>
  <c r="I713" i="3"/>
  <c r="H40" i="13"/>
  <c r="I657" i="3" l="1"/>
  <c r="I728" i="3"/>
  <c r="I729" i="3" s="1"/>
  <c r="I708" i="3" s="1"/>
  <c r="I816" i="3"/>
  <c r="I818" i="3" s="1"/>
  <c r="I842" i="3" s="1"/>
  <c r="I499" i="3" s="1"/>
  <c r="I500" i="3" s="1"/>
  <c r="I39" i="13"/>
  <c r="H741" i="3"/>
  <c r="H747" i="3" s="1"/>
  <c r="H771" i="3" s="1"/>
  <c r="H9" i="12"/>
  <c r="H14" i="12" s="1"/>
  <c r="H20" i="12" s="1"/>
  <c r="H44" i="12" s="1"/>
  <c r="I829" i="3" l="1"/>
  <c r="I830" i="3" s="1"/>
  <c r="I835" i="3" s="1"/>
  <c r="AJ594" i="3" s="1" a="1"/>
  <c r="AJ594" i="3" s="1"/>
  <c r="I594" i="3" s="1"/>
  <c r="I621" i="3" s="1"/>
  <c r="I843" i="3"/>
  <c r="I824" i="3"/>
  <c r="I710" i="3"/>
  <c r="I765" i="3"/>
  <c r="I38" i="12" s="1"/>
  <c r="I823" i="3"/>
  <c r="I825" i="3" s="1"/>
  <c r="I834" i="3" s="1"/>
  <c r="I849" i="3" s="1"/>
  <c r="I33" i="13"/>
  <c r="I35" i="13" s="1"/>
  <c r="I659" i="3"/>
  <c r="I661" i="3" s="1"/>
  <c r="I671" i="3" s="1"/>
  <c r="I457" i="3" s="1"/>
  <c r="I26" i="1"/>
  <c r="I28" i="1" s="1"/>
  <c r="I30" i="1" s="1"/>
  <c r="I40" i="1" s="1"/>
  <c r="I850" i="3"/>
  <c r="J594" i="3" l="1"/>
  <c r="K594" i="3" s="1"/>
  <c r="I837" i="3"/>
  <c r="J833" i="3" s="1"/>
  <c r="L594" i="3"/>
  <c r="M594" i="3" s="1"/>
  <c r="N594" i="3" s="1"/>
  <c r="AQ594" i="3"/>
  <c r="I459" i="3"/>
  <c r="I510" i="3" s="1"/>
  <c r="I852" i="3"/>
  <c r="I855" i="3" s="1"/>
  <c r="I860" i="3" s="1"/>
  <c r="AR594" i="3" l="1"/>
  <c r="I465" i="3"/>
  <c r="I503" i="3"/>
  <c r="I507" i="3" s="1"/>
  <c r="I472" i="3" s="1"/>
  <c r="O594" i="3"/>
  <c r="I856" i="3"/>
  <c r="I861" i="3" s="1"/>
  <c r="I857" i="3"/>
  <c r="I862" i="3" s="1"/>
  <c r="I492" i="3"/>
  <c r="I493" i="3"/>
  <c r="I466" i="3" s="1"/>
  <c r="P594" i="3" l="1"/>
  <c r="Q594" i="3" s="1"/>
  <c r="R594" i="3" s="1"/>
  <c r="S594" i="3" s="1"/>
  <c r="I467" i="3"/>
  <c r="I469" i="3" s="1"/>
  <c r="I495" i="3"/>
  <c r="T594" i="3" l="1"/>
  <c r="U594" i="3" s="1"/>
  <c r="V594" i="3" s="1"/>
  <c r="W594" i="3" s="1"/>
  <c r="AS594" i="3"/>
  <c r="I480" i="3"/>
  <c r="I513" i="3"/>
  <c r="I515" i="3" s="1"/>
  <c r="I473" i="3" s="1"/>
  <c r="I474" i="3" s="1"/>
  <c r="I476" i="3" s="1"/>
  <c r="J491" i="3"/>
  <c r="X594" i="3" l="1"/>
  <c r="Y594" i="3" s="1"/>
  <c r="Z594" i="3" s="1"/>
  <c r="AA594" i="3" s="1"/>
  <c r="AT594" i="3"/>
  <c r="I758" i="3"/>
  <c r="I745" i="3"/>
  <c r="I18" i="12" s="1"/>
  <c r="I477" i="3"/>
  <c r="AB594" i="3" l="1"/>
  <c r="AC594" i="3" s="1"/>
  <c r="AD594" i="3" s="1"/>
  <c r="AE594" i="3" s="1"/>
  <c r="AU594" i="3"/>
  <c r="I31" i="12"/>
  <c r="I33" i="12" s="1"/>
  <c r="I760" i="3"/>
  <c r="I687" i="3"/>
  <c r="I481" i="3"/>
  <c r="I482" i="3" s="1"/>
  <c r="AF594" i="3" l="1"/>
  <c r="AG594" i="3" s="1"/>
  <c r="AH594" i="3" s="1"/>
  <c r="AO594" i="3" s="1"/>
  <c r="AV594" i="3"/>
  <c r="I13" i="13"/>
  <c r="I672" i="3"/>
  <c r="I483" i="3"/>
  <c r="AW594" i="3" l="1"/>
  <c r="I673" i="3"/>
  <c r="I674" i="3" s="1"/>
  <c r="I41" i="1"/>
  <c r="I936" i="3"/>
  <c r="I73" i="7" s="1"/>
  <c r="I683" i="3"/>
  <c r="I764" i="3"/>
  <c r="I42" i="1" l="1"/>
  <c r="I43" i="1" s="1"/>
  <c r="I37" i="12"/>
  <c r="I40" i="12" s="1"/>
  <c r="I42" i="12" s="1"/>
  <c r="I767" i="3"/>
  <c r="I769" i="3" s="1"/>
  <c r="I697" i="3"/>
  <c r="I9" i="13"/>
  <c r="I46" i="12" l="1"/>
  <c r="I45" i="1"/>
  <c r="I23" i="13"/>
  <c r="I37" i="13" s="1"/>
  <c r="I712" i="3"/>
  <c r="I719" i="3"/>
  <c r="I717" i="3"/>
  <c r="I42" i="13" s="1"/>
  <c r="I47" i="13" l="1"/>
  <c r="I44" i="13"/>
  <c r="I720" i="3"/>
  <c r="I937" i="3" s="1"/>
  <c r="I74" i="7" s="1"/>
  <c r="I714" i="3"/>
  <c r="I819" i="3"/>
  <c r="I820" i="3" s="1"/>
  <c r="I844" i="3" s="1"/>
  <c r="I845" i="3" s="1"/>
  <c r="J713" i="3" l="1"/>
  <c r="I736" i="3"/>
  <c r="I40" i="13"/>
  <c r="I45" i="13"/>
  <c r="I741" i="3" l="1"/>
  <c r="I747" i="3" s="1"/>
  <c r="I771" i="3" s="1"/>
  <c r="I9" i="12"/>
  <c r="I14" i="12" s="1"/>
  <c r="I20" i="12" s="1"/>
  <c r="I44" i="12" s="1"/>
  <c r="J816" i="3"/>
  <c r="J818" i="3" s="1"/>
  <c r="J657" i="3"/>
  <c r="J39" i="13"/>
  <c r="J728" i="3"/>
  <c r="J729" i="3" s="1"/>
  <c r="J708" i="3" s="1"/>
  <c r="J26" i="1" l="1"/>
  <c r="J659" i="3"/>
  <c r="J661" i="3" s="1"/>
  <c r="J671" i="3" s="1"/>
  <c r="J823" i="3"/>
  <c r="J710" i="3"/>
  <c r="J33" i="13"/>
  <c r="J765" i="3"/>
  <c r="AQ765" i="3" s="1"/>
  <c r="J842" i="3"/>
  <c r="J499" i="3" s="1"/>
  <c r="J500" i="3" s="1"/>
  <c r="J824" i="3" l="1"/>
  <c r="J829" i="3"/>
  <c r="J830" i="3" s="1"/>
  <c r="J835" i="3" s="1"/>
  <c r="AJ595" i="3" s="1" a="1"/>
  <c r="AJ595" i="3" s="1"/>
  <c r="J595" i="3" s="1"/>
  <c r="J843" i="3"/>
  <c r="J825" i="3"/>
  <c r="J834" i="3" s="1"/>
  <c r="J35" i="13"/>
  <c r="Y33" i="13"/>
  <c r="Y35" i="13" s="1"/>
  <c r="J457" i="3"/>
  <c r="J38" i="12"/>
  <c r="Y38" i="12" s="1"/>
  <c r="J28" i="1"/>
  <c r="J30" i="1" s="1"/>
  <c r="J40" i="1" s="1"/>
  <c r="Y26" i="1"/>
  <c r="Y28" i="1" s="1"/>
  <c r="Y30" i="1" s="1"/>
  <c r="Y40" i="1" s="1"/>
  <c r="AQ595" i="3" l="1"/>
  <c r="AQ621" i="3" s="1"/>
  <c r="K595" i="3"/>
  <c r="J621" i="3"/>
  <c r="J837" i="3"/>
  <c r="K833" i="3" s="1"/>
  <c r="J849" i="3"/>
  <c r="J850" i="3"/>
  <c r="L595" i="3" l="1"/>
  <c r="J459" i="3"/>
  <c r="J465" i="3" s="1"/>
  <c r="J492" i="3" s="1"/>
  <c r="J852" i="3"/>
  <c r="J855" i="3" s="1"/>
  <c r="J860" i="3" s="1"/>
  <c r="J510" i="3" l="1"/>
  <c r="M595" i="3"/>
  <c r="J503" i="3"/>
  <c r="J507" i="3" s="1"/>
  <c r="J472" i="3" s="1"/>
  <c r="J493" i="3"/>
  <c r="J466" i="3" s="1"/>
  <c r="J856" i="3"/>
  <c r="J861" i="3" s="1"/>
  <c r="J857" i="3"/>
  <c r="J862" i="3" s="1"/>
  <c r="N595" i="3" l="1"/>
  <c r="AR595" i="3" s="1"/>
  <c r="J467" i="3"/>
  <c r="J469" i="3" s="1"/>
  <c r="AQ466" i="3"/>
  <c r="J495" i="3"/>
  <c r="K491" i="3" s="1"/>
  <c r="O595" i="3" l="1"/>
  <c r="P595" i="3" s="1"/>
  <c r="Q595" i="3" s="1"/>
  <c r="R595" i="3" s="1"/>
  <c r="J513" i="3"/>
  <c r="J515" i="3" s="1"/>
  <c r="J473" i="3" s="1"/>
  <c r="J474" i="3" s="1"/>
  <c r="J476" i="3" s="1"/>
  <c r="J745" i="3" s="1"/>
  <c r="J480" i="3"/>
  <c r="AQ469" i="3"/>
  <c r="J758" i="3" l="1"/>
  <c r="AQ758" i="3" s="1"/>
  <c r="AQ760" i="3" s="1"/>
  <c r="J477" i="3"/>
  <c r="S595" i="3"/>
  <c r="AS595" i="3"/>
  <c r="J18" i="12"/>
  <c r="Y18" i="12" s="1"/>
  <c r="AQ745" i="3"/>
  <c r="J481" i="3"/>
  <c r="J482" i="3" s="1"/>
  <c r="J687" i="3"/>
  <c r="J760" i="3"/>
  <c r="J31" i="12"/>
  <c r="T595" i="3" l="1"/>
  <c r="U595" i="3" s="1"/>
  <c r="V595" i="3" s="1"/>
  <c r="W595" i="3" s="1"/>
  <c r="J13" i="13"/>
  <c r="AQ687" i="3"/>
  <c r="J33" i="12"/>
  <c r="Y31" i="12"/>
  <c r="Y33" i="12" s="1"/>
  <c r="J672" i="3"/>
  <c r="J483" i="3"/>
  <c r="X595" i="3" l="1"/>
  <c r="Y595" i="3" s="1"/>
  <c r="Z595" i="3" s="1"/>
  <c r="AA595" i="3" s="1"/>
  <c r="AT595" i="3"/>
  <c r="J673" i="3"/>
  <c r="J41" i="1"/>
  <c r="J764" i="3"/>
  <c r="AQ764" i="3" s="1"/>
  <c r="AQ767" i="3" s="1"/>
  <c r="AQ769" i="3" s="1"/>
  <c r="J683" i="3" l="1"/>
  <c r="J674" i="3"/>
  <c r="J936" i="3" s="1"/>
  <c r="J73" i="7" s="1"/>
  <c r="AB595" i="3"/>
  <c r="AC595" i="3" s="1"/>
  <c r="AD595" i="3" s="1"/>
  <c r="AE595" i="3" s="1"/>
  <c r="AU595" i="3"/>
  <c r="Y41" i="1"/>
  <c r="Y42" i="1" s="1"/>
  <c r="Y43" i="1" s="1"/>
  <c r="J42" i="1"/>
  <c r="J43" i="1" s="1"/>
  <c r="J767" i="3"/>
  <c r="J769" i="3" s="1"/>
  <c r="J37" i="12"/>
  <c r="J9" i="13"/>
  <c r="J697" i="3"/>
  <c r="AF595" i="3" l="1"/>
  <c r="AG595" i="3" s="1"/>
  <c r="AH595" i="3" s="1"/>
  <c r="AO595" i="3" s="1"/>
  <c r="AV595" i="3"/>
  <c r="J45" i="1"/>
  <c r="J712" i="3"/>
  <c r="J719" i="3"/>
  <c r="J717" i="3"/>
  <c r="J42" i="13" s="1"/>
  <c r="J40" i="12"/>
  <c r="J42" i="12" s="1"/>
  <c r="J46" i="12" s="1"/>
  <c r="Y37" i="12"/>
  <c r="Y40" i="12" s="1"/>
  <c r="Y42" i="12" s="1"/>
  <c r="J23" i="13"/>
  <c r="J37" i="13" s="1"/>
  <c r="Y9" i="13"/>
  <c r="AW595" i="3" l="1"/>
  <c r="J47" i="13"/>
  <c r="J720" i="3"/>
  <c r="J937" i="3" s="1"/>
  <c r="J74" i="7" s="1"/>
  <c r="J44" i="13"/>
  <c r="J714" i="3"/>
  <c r="J819" i="3"/>
  <c r="J820" i="3" s="1"/>
  <c r="J844" i="3" s="1"/>
  <c r="J845" i="3" s="1"/>
  <c r="J45" i="13" l="1"/>
  <c r="Y44" i="13"/>
  <c r="Y45" i="13" s="1"/>
  <c r="K713" i="3"/>
  <c r="J736" i="3"/>
  <c r="AQ736" i="3" s="1"/>
  <c r="AQ741" i="3" s="1"/>
  <c r="AQ747" i="3" s="1"/>
  <c r="AQ771" i="3" s="1"/>
  <c r="J40" i="13"/>
  <c r="J741" i="3" l="1"/>
  <c r="J747" i="3" s="1"/>
  <c r="J771" i="3" s="1"/>
  <c r="J9" i="12"/>
  <c r="K816" i="3"/>
  <c r="K818" i="3" s="1"/>
  <c r="K657" i="3"/>
  <c r="K728" i="3"/>
  <c r="K729" i="3" s="1"/>
  <c r="K708" i="3" s="1"/>
  <c r="K39" i="13"/>
  <c r="K659" i="3" l="1"/>
  <c r="K661" i="3" s="1"/>
  <c r="K671" i="3" s="1"/>
  <c r="K26" i="1"/>
  <c r="Y9" i="12"/>
  <c r="Y14" i="12" s="1"/>
  <c r="Y20" i="12" s="1"/>
  <c r="Y44" i="12" s="1"/>
  <c r="J14" i="12"/>
  <c r="J20" i="12" s="1"/>
  <c r="J44" i="12" s="1"/>
  <c r="K33" i="13"/>
  <c r="K823" i="3"/>
  <c r="K710" i="3"/>
  <c r="K765" i="3"/>
  <c r="K842" i="3"/>
  <c r="K499" i="3" s="1"/>
  <c r="K500" i="3" s="1"/>
  <c r="K824" i="3" l="1"/>
  <c r="K825" i="3" s="1"/>
  <c r="K834" i="3" s="1"/>
  <c r="K829" i="3"/>
  <c r="K830" i="3" s="1"/>
  <c r="K835" i="3" s="1"/>
  <c r="AJ596" i="3" s="1" a="1"/>
  <c r="AJ596" i="3" s="1"/>
  <c r="K596" i="3" s="1"/>
  <c r="K843" i="3"/>
  <c r="K38" i="12"/>
  <c r="K35" i="13"/>
  <c r="K28" i="1"/>
  <c r="K30" i="1" s="1"/>
  <c r="K40" i="1" s="1"/>
  <c r="K457" i="3"/>
  <c r="L596" i="3" l="1"/>
  <c r="K621" i="3"/>
  <c r="K837" i="3"/>
  <c r="L833" i="3" s="1"/>
  <c r="K849" i="3"/>
  <c r="K850" i="3"/>
  <c r="M596" i="3" l="1"/>
  <c r="N596" i="3" s="1"/>
  <c r="K852" i="3"/>
  <c r="K855" i="3" s="1"/>
  <c r="K860" i="3" s="1"/>
  <c r="K459" i="3"/>
  <c r="O596" i="3" l="1"/>
  <c r="AR596" i="3"/>
  <c r="K510" i="3"/>
  <c r="K465" i="3"/>
  <c r="K492" i="3" s="1"/>
  <c r="K503" i="3"/>
  <c r="K507" i="3" s="1"/>
  <c r="K472" i="3" s="1"/>
  <c r="K856" i="3"/>
  <c r="K861" i="3" s="1"/>
  <c r="K857" i="3"/>
  <c r="K862" i="3" s="1"/>
  <c r="P596" i="3" l="1"/>
  <c r="Q596" i="3" s="1"/>
  <c r="R596" i="3" s="1"/>
  <c r="S596" i="3" s="1"/>
  <c r="K493" i="3"/>
  <c r="K466" i="3" s="1"/>
  <c r="T596" i="3" l="1"/>
  <c r="U596" i="3" s="1"/>
  <c r="V596" i="3" s="1"/>
  <c r="W596" i="3" s="1"/>
  <c r="AS596" i="3"/>
  <c r="K467" i="3"/>
  <c r="K469" i="3" s="1"/>
  <c r="K495" i="3"/>
  <c r="K513" i="3" s="1"/>
  <c r="K515" i="3" s="1"/>
  <c r="K473" i="3" s="1"/>
  <c r="K474" i="3" s="1"/>
  <c r="K476" i="3" s="1"/>
  <c r="L491" i="3" l="1"/>
  <c r="X596" i="3"/>
  <c r="Y596" i="3" s="1"/>
  <c r="Z596" i="3" s="1"/>
  <c r="AA596" i="3" s="1"/>
  <c r="AT596" i="3"/>
  <c r="K480" i="3"/>
  <c r="K745" i="3"/>
  <c r="K18" i="12" s="1"/>
  <c r="K477" i="3"/>
  <c r="K758" i="3"/>
  <c r="AB596" i="3" l="1"/>
  <c r="AC596" i="3" s="1"/>
  <c r="AD596" i="3" s="1"/>
  <c r="AE596" i="3" s="1"/>
  <c r="AU596" i="3"/>
  <c r="K31" i="12"/>
  <c r="K33" i="12" s="1"/>
  <c r="K760" i="3"/>
  <c r="K481" i="3"/>
  <c r="K482" i="3" s="1"/>
  <c r="K687" i="3"/>
  <c r="AF596" i="3" l="1"/>
  <c r="AG596" i="3" s="1"/>
  <c r="AH596" i="3" s="1"/>
  <c r="AO596" i="3" s="1"/>
  <c r="AV596" i="3"/>
  <c r="K13" i="13"/>
  <c r="K672" i="3"/>
  <c r="K483" i="3"/>
  <c r="AW596" i="3" l="1"/>
  <c r="K673" i="3"/>
  <c r="K674" i="3" s="1"/>
  <c r="K41" i="1"/>
  <c r="K683" i="3"/>
  <c r="K936" i="3"/>
  <c r="K73" i="7" s="1"/>
  <c r="K764" i="3"/>
  <c r="K42" i="1" l="1"/>
  <c r="K43" i="1" s="1"/>
  <c r="K767" i="3"/>
  <c r="K769" i="3" s="1"/>
  <c r="K37" i="12"/>
  <c r="K40" i="12" s="1"/>
  <c r="K42" i="12" s="1"/>
  <c r="K697" i="3"/>
  <c r="K9" i="13"/>
  <c r="K46" i="12" l="1"/>
  <c r="K45" i="1"/>
  <c r="K23" i="13"/>
  <c r="K37" i="13" s="1"/>
  <c r="K719" i="3"/>
  <c r="K712" i="3"/>
  <c r="K717" i="3"/>
  <c r="K42" i="13" s="1"/>
  <c r="K44" i="13" l="1"/>
  <c r="K720" i="3"/>
  <c r="K937" i="3" s="1"/>
  <c r="K74" i="7" s="1"/>
  <c r="K47" i="13"/>
  <c r="K819" i="3"/>
  <c r="K820" i="3" s="1"/>
  <c r="K844" i="3" s="1"/>
  <c r="K845" i="3" s="1"/>
  <c r="K714" i="3"/>
  <c r="L713" i="3" l="1"/>
  <c r="K40" i="13"/>
  <c r="K736" i="3"/>
  <c r="K45" i="13"/>
  <c r="K9" i="12" l="1"/>
  <c r="K14" i="12" s="1"/>
  <c r="K20" i="12" s="1"/>
  <c r="K44" i="12" s="1"/>
  <c r="K741" i="3"/>
  <c r="K747" i="3" s="1"/>
  <c r="K771" i="3" s="1"/>
  <c r="L728" i="3"/>
  <c r="L729" i="3" s="1"/>
  <c r="L708" i="3" s="1"/>
  <c r="L816" i="3"/>
  <c r="L818" i="3" s="1"/>
  <c r="L657" i="3"/>
  <c r="L39" i="13"/>
  <c r="L710" i="3" l="1"/>
  <c r="L823" i="3"/>
  <c r="L33" i="13"/>
  <c r="L765" i="3"/>
  <c r="L26" i="1"/>
  <c r="L659" i="3"/>
  <c r="L661" i="3" s="1"/>
  <c r="L671" i="3" s="1"/>
  <c r="L842" i="3"/>
  <c r="L499" i="3" s="1"/>
  <c r="L500" i="3" s="1"/>
  <c r="L28" i="1" l="1"/>
  <c r="L30" i="1" s="1"/>
  <c r="L40" i="1" s="1"/>
  <c r="L35" i="13"/>
  <c r="L829" i="3"/>
  <c r="L830" i="3" s="1"/>
  <c r="L835" i="3" s="1"/>
  <c r="AJ597" i="3" s="1" a="1"/>
  <c r="AJ597" i="3" s="1"/>
  <c r="L597" i="3" s="1"/>
  <c r="L824" i="3"/>
  <c r="L825" i="3" s="1"/>
  <c r="L834" i="3" s="1"/>
  <c r="L849" i="3" s="1"/>
  <c r="L843" i="3"/>
  <c r="L457" i="3"/>
  <c r="L38" i="12"/>
  <c r="M597" i="3" l="1"/>
  <c r="L621" i="3"/>
  <c r="L850" i="3"/>
  <c r="L837" i="3"/>
  <c r="M833" i="3" s="1"/>
  <c r="N597" i="3" l="1"/>
  <c r="L852" i="3"/>
  <c r="L459" i="3"/>
  <c r="O597" i="3" l="1"/>
  <c r="AR597" i="3"/>
  <c r="L510" i="3"/>
  <c r="L503" i="3"/>
  <c r="L507" i="3" s="1"/>
  <c r="L472" i="3" s="1"/>
  <c r="L465" i="3"/>
  <c r="L493" i="3" s="1"/>
  <c r="L466" i="3" s="1"/>
  <c r="L855" i="3"/>
  <c r="L860" i="3" s="1"/>
  <c r="L856" i="3"/>
  <c r="L861" i="3" s="1"/>
  <c r="L857" i="3"/>
  <c r="L862" i="3" s="1"/>
  <c r="L492" i="3"/>
  <c r="P597" i="3" l="1"/>
  <c r="L467" i="3"/>
  <c r="L469" i="3" s="1"/>
  <c r="L495" i="3"/>
  <c r="Q597" i="3" l="1"/>
  <c r="R597" i="3" s="1"/>
  <c r="S597" i="3" s="1"/>
  <c r="L480" i="3"/>
  <c r="L513" i="3"/>
  <c r="L515" i="3" s="1"/>
  <c r="L473" i="3" s="1"/>
  <c r="L474" i="3" s="1"/>
  <c r="L476" i="3" s="1"/>
  <c r="M491" i="3"/>
  <c r="T597" i="3" l="1"/>
  <c r="U597" i="3" s="1"/>
  <c r="V597" i="3" s="1"/>
  <c r="W597" i="3" s="1"/>
  <c r="AS597" i="3"/>
  <c r="L477" i="3"/>
  <c r="L745" i="3"/>
  <c r="L18" i="12" s="1"/>
  <c r="L758" i="3"/>
  <c r="AT597" i="3" l="1"/>
  <c r="X597" i="3"/>
  <c r="Y597" i="3" s="1"/>
  <c r="Z597" i="3" s="1"/>
  <c r="AA597" i="3" s="1"/>
  <c r="L31" i="12"/>
  <c r="L33" i="12" s="1"/>
  <c r="L760" i="3"/>
  <c r="L481" i="3"/>
  <c r="L482" i="3" s="1"/>
  <c r="L687" i="3"/>
  <c r="AB597" i="3" l="1"/>
  <c r="AC597" i="3" s="1"/>
  <c r="AD597" i="3" s="1"/>
  <c r="AE597" i="3" s="1"/>
  <c r="AU597" i="3"/>
  <c r="L13" i="13"/>
  <c r="L483" i="3"/>
  <c r="L672" i="3"/>
  <c r="AF597" i="3" l="1"/>
  <c r="AG597" i="3" s="1"/>
  <c r="AH597" i="3" s="1"/>
  <c r="AO597" i="3" s="1"/>
  <c r="AV597" i="3"/>
  <c r="L673" i="3"/>
  <c r="L674" i="3" s="1"/>
  <c r="L41" i="1"/>
  <c r="L683" i="3"/>
  <c r="L936" i="3"/>
  <c r="L73" i="7" s="1"/>
  <c r="L764" i="3"/>
  <c r="AW597" i="3" l="1"/>
  <c r="L42" i="1"/>
  <c r="L43" i="1" s="1"/>
  <c r="L37" i="12"/>
  <c r="L40" i="12" s="1"/>
  <c r="L42" i="12" s="1"/>
  <c r="L767" i="3"/>
  <c r="L769" i="3" s="1"/>
  <c r="L9" i="13"/>
  <c r="L697" i="3"/>
  <c r="L46" i="12" l="1"/>
  <c r="L45" i="1"/>
  <c r="L712" i="3"/>
  <c r="L719" i="3"/>
  <c r="L717" i="3"/>
  <c r="L42" i="13" s="1"/>
  <c r="L23" i="13"/>
  <c r="L37" i="13" s="1"/>
  <c r="L47" i="13" l="1"/>
  <c r="L44" i="13"/>
  <c r="L720" i="3"/>
  <c r="L937" i="3" s="1"/>
  <c r="L74" i="7" s="1"/>
  <c r="L819" i="3"/>
  <c r="L820" i="3" s="1"/>
  <c r="L844" i="3" s="1"/>
  <c r="L845" i="3" s="1"/>
  <c r="L714" i="3"/>
  <c r="L40" i="13" l="1"/>
  <c r="M713" i="3"/>
  <c r="L736" i="3"/>
  <c r="L45" i="13"/>
  <c r="M657" i="3" l="1"/>
  <c r="M728" i="3"/>
  <c r="M729" i="3" s="1"/>
  <c r="M708" i="3" s="1"/>
  <c r="M816" i="3"/>
  <c r="M818" i="3" s="1"/>
  <c r="M39" i="13"/>
  <c r="L9" i="12"/>
  <c r="L14" i="12" s="1"/>
  <c r="L20" i="12" s="1"/>
  <c r="L44" i="12" s="1"/>
  <c r="L741" i="3"/>
  <c r="L747" i="3" s="1"/>
  <c r="L771" i="3" s="1"/>
  <c r="M842" i="3" l="1"/>
  <c r="M499" i="3" s="1"/>
  <c r="M500" i="3" s="1"/>
  <c r="M710" i="3"/>
  <c r="M823" i="3"/>
  <c r="M33" i="13"/>
  <c r="M765" i="3"/>
  <c r="M659" i="3"/>
  <c r="M661" i="3" s="1"/>
  <c r="M671" i="3" s="1"/>
  <c r="M26" i="1"/>
  <c r="M457" i="3" l="1"/>
  <c r="M35" i="13"/>
  <c r="M28" i="1"/>
  <c r="M30" i="1" s="1"/>
  <c r="M40" i="1" s="1"/>
  <c r="M38" i="12"/>
  <c r="M829" i="3"/>
  <c r="M830" i="3" s="1"/>
  <c r="M835" i="3" s="1"/>
  <c r="AJ598" i="3" s="1" a="1"/>
  <c r="AJ598" i="3" s="1"/>
  <c r="M598" i="3" s="1"/>
  <c r="M824" i="3"/>
  <c r="M825" i="3" s="1"/>
  <c r="M834" i="3" s="1"/>
  <c r="M849" i="3" s="1"/>
  <c r="M843" i="3"/>
  <c r="N598" i="3" l="1"/>
  <c r="O598" i="3" s="1"/>
  <c r="AR598" i="3"/>
  <c r="M621" i="3"/>
  <c r="M850" i="3"/>
  <c r="M837" i="3"/>
  <c r="N833" i="3" s="1"/>
  <c r="P598" i="3" l="1"/>
  <c r="Q598" i="3" s="1"/>
  <c r="M459" i="3"/>
  <c r="M852" i="3"/>
  <c r="M510" i="3"/>
  <c r="M503" i="3"/>
  <c r="M507" i="3" s="1"/>
  <c r="M472" i="3" s="1"/>
  <c r="R598" i="3" l="1"/>
  <c r="AS598" i="3" s="1"/>
  <c r="M465" i="3"/>
  <c r="M855" i="3"/>
  <c r="M860" i="3" s="1"/>
  <c r="M856" i="3"/>
  <c r="M861" i="3" s="1"/>
  <c r="M857" i="3"/>
  <c r="M862" i="3" s="1"/>
  <c r="S598" i="3" l="1"/>
  <c r="T598" i="3" s="1"/>
  <c r="U598" i="3" s="1"/>
  <c r="V598" i="3" s="1"/>
  <c r="W598" i="3" s="1"/>
  <c r="M493" i="3"/>
  <c r="M466" i="3" s="1"/>
  <c r="M492" i="3"/>
  <c r="X598" i="3" l="1"/>
  <c r="Y598" i="3" s="1"/>
  <c r="Z598" i="3" s="1"/>
  <c r="AA598" i="3" s="1"/>
  <c r="AT598" i="3"/>
  <c r="M495" i="3"/>
  <c r="N491" i="3" s="1"/>
  <c r="M467" i="3"/>
  <c r="M469" i="3" s="1"/>
  <c r="M513" i="3"/>
  <c r="M515" i="3" s="1"/>
  <c r="M473" i="3" s="1"/>
  <c r="M474" i="3" s="1"/>
  <c r="M476" i="3" s="1"/>
  <c r="M477" i="3" s="1"/>
  <c r="M481" i="3" s="1"/>
  <c r="AU598" i="3" l="1"/>
  <c r="AB598" i="3"/>
  <c r="AC598" i="3" s="1"/>
  <c r="AD598" i="3" s="1"/>
  <c r="AE598" i="3" s="1"/>
  <c r="M687" i="3"/>
  <c r="M758" i="3"/>
  <c r="M745" i="3"/>
  <c r="M18" i="12" s="1"/>
  <c r="M13" i="13"/>
  <c r="M480" i="3"/>
  <c r="M482" i="3" s="1"/>
  <c r="AF598" i="3" l="1"/>
  <c r="AG598" i="3" s="1"/>
  <c r="AH598" i="3" s="1"/>
  <c r="AO598" i="3" s="1"/>
  <c r="AV598" i="3"/>
  <c r="M760" i="3"/>
  <c r="M31" i="12"/>
  <c r="M33" i="12" s="1"/>
  <c r="M672" i="3"/>
  <c r="M673" i="3" s="1"/>
  <c r="M483" i="3"/>
  <c r="M764" i="3" l="1"/>
  <c r="M674" i="3"/>
  <c r="M41" i="1"/>
  <c r="AW598" i="3"/>
  <c r="M936" i="3"/>
  <c r="M73" i="7" s="1"/>
  <c r="M683" i="3"/>
  <c r="M9" i="13" s="1"/>
  <c r="M42" i="1"/>
  <c r="M43" i="1" s="1"/>
  <c r="M767" i="3"/>
  <c r="M769" i="3" s="1"/>
  <c r="M37" i="12"/>
  <c r="M40" i="12" s="1"/>
  <c r="M42" i="12" s="1"/>
  <c r="M697" i="3" l="1"/>
  <c r="M46" i="12"/>
  <c r="M45" i="1"/>
  <c r="M23" i="13"/>
  <c r="M37" i="13" s="1"/>
  <c r="M717" i="3"/>
  <c r="M42" i="13" s="1"/>
  <c r="M712" i="3"/>
  <c r="M719" i="3"/>
  <c r="M720" i="3" l="1"/>
  <c r="M937" i="3" s="1"/>
  <c r="M74" i="7" s="1"/>
  <c r="M44" i="13"/>
  <c r="M819" i="3"/>
  <c r="M820" i="3" s="1"/>
  <c r="M844" i="3" s="1"/>
  <c r="M845" i="3" s="1"/>
  <c r="M714" i="3"/>
  <c r="M47" i="13"/>
  <c r="N713" i="3" l="1"/>
  <c r="M40" i="13"/>
  <c r="M736" i="3"/>
  <c r="M45" i="13"/>
  <c r="M741" i="3" l="1"/>
  <c r="M747" i="3" s="1"/>
  <c r="M771" i="3" s="1"/>
  <c r="M9" i="12"/>
  <c r="M14" i="12" s="1"/>
  <c r="M20" i="12" s="1"/>
  <c r="M44" i="12" s="1"/>
  <c r="N728" i="3"/>
  <c r="N729" i="3" s="1"/>
  <c r="N708" i="3" s="1"/>
  <c r="N657" i="3"/>
  <c r="N816" i="3"/>
  <c r="N818" i="3" s="1"/>
  <c r="N39" i="13"/>
  <c r="N659" i="3" l="1"/>
  <c r="N661" i="3" s="1"/>
  <c r="N671" i="3" s="1"/>
  <c r="N26" i="1"/>
  <c r="N842" i="3"/>
  <c r="N499" i="3" s="1"/>
  <c r="N500" i="3" s="1"/>
  <c r="N823" i="3"/>
  <c r="N710" i="3"/>
  <c r="N33" i="13"/>
  <c r="N765" i="3"/>
  <c r="AR765" i="3" s="1"/>
  <c r="N38" i="12" l="1"/>
  <c r="Z38" i="12" s="1"/>
  <c r="N28" i="1"/>
  <c r="N30" i="1" s="1"/>
  <c r="N40" i="1" s="1"/>
  <c r="Z26" i="1"/>
  <c r="Z28" i="1" s="1"/>
  <c r="Z30" i="1" s="1"/>
  <c r="Z40" i="1" s="1"/>
  <c r="N35" i="13"/>
  <c r="Z33" i="13"/>
  <c r="Z35" i="13" s="1"/>
  <c r="N824" i="3"/>
  <c r="N825" i="3" s="1"/>
  <c r="N834" i="3" s="1"/>
  <c r="N849" i="3" s="1"/>
  <c r="N829" i="3"/>
  <c r="N830" i="3" s="1"/>
  <c r="N835" i="3" s="1"/>
  <c r="AJ599" i="3" s="1" a="1"/>
  <c r="AJ599" i="3" s="1"/>
  <c r="N599" i="3" s="1"/>
  <c r="N843" i="3"/>
  <c r="N457" i="3"/>
  <c r="AR599" i="3" l="1"/>
  <c r="AR621" i="3" s="1"/>
  <c r="O599" i="3"/>
  <c r="N621" i="3"/>
  <c r="N850" i="3"/>
  <c r="N837" i="3"/>
  <c r="O833" i="3" s="1"/>
  <c r="P599" i="3" l="1"/>
  <c r="N459" i="3"/>
  <c r="N852" i="3"/>
  <c r="N510" i="3"/>
  <c r="N503" i="3"/>
  <c r="N507" i="3" s="1"/>
  <c r="N472" i="3" s="1"/>
  <c r="Q599" i="3" l="1"/>
  <c r="N465" i="3"/>
  <c r="AR459" i="3"/>
  <c r="N855" i="3"/>
  <c r="N860" i="3" s="1"/>
  <c r="N856" i="3"/>
  <c r="N861" i="3" s="1"/>
  <c r="N857" i="3"/>
  <c r="N862" i="3" s="1"/>
  <c r="R599" i="3" l="1"/>
  <c r="S599" i="3" s="1"/>
  <c r="T599" i="3" s="1"/>
  <c r="U599" i="3" s="1"/>
  <c r="V599" i="3" s="1"/>
  <c r="W599" i="3" s="1"/>
  <c r="N492" i="3"/>
  <c r="N493" i="3"/>
  <c r="N466" i="3" s="1"/>
  <c r="AS599" i="3" l="1"/>
  <c r="X599" i="3"/>
  <c r="Y599" i="3" s="1"/>
  <c r="Z599" i="3" s="1"/>
  <c r="AA599" i="3" s="1"/>
  <c r="AT599" i="3"/>
  <c r="N467" i="3"/>
  <c r="N469" i="3" s="1"/>
  <c r="AR466" i="3"/>
  <c r="N495" i="3"/>
  <c r="AB599" i="3" l="1"/>
  <c r="AC599" i="3" s="1"/>
  <c r="AD599" i="3" s="1"/>
  <c r="AE599" i="3" s="1"/>
  <c r="AU599" i="3"/>
  <c r="N480" i="3"/>
  <c r="AR469" i="3"/>
  <c r="O491" i="3"/>
  <c r="N513" i="3"/>
  <c r="N515" i="3" s="1"/>
  <c r="N473" i="3" s="1"/>
  <c r="N474" i="3" s="1"/>
  <c r="N476" i="3" s="1"/>
  <c r="AF599" i="3" l="1"/>
  <c r="AG599" i="3" s="1"/>
  <c r="AH599" i="3" s="1"/>
  <c r="AO599" i="3" s="1"/>
  <c r="AV599" i="3"/>
  <c r="N477" i="3"/>
  <c r="N745" i="3"/>
  <c r="N758" i="3"/>
  <c r="AW599" i="3" l="1"/>
  <c r="N18" i="12"/>
  <c r="Z18" i="12" s="1"/>
  <c r="AR745" i="3"/>
  <c r="AR758" i="3"/>
  <c r="AR760" i="3" s="1"/>
  <c r="N760" i="3"/>
  <c r="N31" i="12"/>
  <c r="N687" i="3"/>
  <c r="N481" i="3"/>
  <c r="N482" i="3" s="1"/>
  <c r="N483" i="3" l="1"/>
  <c r="N672" i="3"/>
  <c r="N13" i="13"/>
  <c r="AR687" i="3"/>
  <c r="Z31" i="12"/>
  <c r="Z33" i="12" s="1"/>
  <c r="N33" i="12"/>
  <c r="N41" i="1" l="1"/>
  <c r="N673" i="3"/>
  <c r="N674" i="3" s="1"/>
  <c r="N936" i="3" l="1"/>
  <c r="N73" i="7" s="1"/>
  <c r="N764" i="3"/>
  <c r="N683" i="3"/>
  <c r="N42" i="1"/>
  <c r="N43" i="1" s="1"/>
  <c r="Z41" i="1"/>
  <c r="Z42" i="1" s="1"/>
  <c r="Z43" i="1" s="1"/>
  <c r="AR764" i="3" l="1"/>
  <c r="AR767" i="3" s="1"/>
  <c r="AR769" i="3" s="1"/>
  <c r="N37" i="12"/>
  <c r="N767" i="3"/>
  <c r="N769" i="3" s="1"/>
  <c r="N45" i="1"/>
  <c r="N9" i="13"/>
  <c r="N697" i="3"/>
  <c r="N717" i="3" l="1"/>
  <c r="N42" i="13" s="1"/>
  <c r="N712" i="3"/>
  <c r="N719" i="3"/>
  <c r="N40" i="12"/>
  <c r="N42" i="12" s="1"/>
  <c r="N46" i="12" s="1"/>
  <c r="Z37" i="12"/>
  <c r="Z40" i="12" s="1"/>
  <c r="Z42" i="12" s="1"/>
  <c r="Z9" i="13"/>
  <c r="N23" i="13"/>
  <c r="N37" i="13" s="1"/>
  <c r="N47" i="13" s="1"/>
  <c r="N714" i="3" l="1"/>
  <c r="N819" i="3"/>
  <c r="N820" i="3" s="1"/>
  <c r="N844" i="3" s="1"/>
  <c r="N845" i="3" s="1"/>
  <c r="N44" i="13"/>
  <c r="N720" i="3"/>
  <c r="N937" i="3" s="1"/>
  <c r="N74" i="7" s="1"/>
  <c r="N45" i="13" l="1"/>
  <c r="Z44" i="13"/>
  <c r="Z45" i="13" s="1"/>
  <c r="O713" i="3"/>
  <c r="N40" i="13"/>
  <c r="N736" i="3"/>
  <c r="AR736" i="3" l="1"/>
  <c r="AR741" i="3" s="1"/>
  <c r="AR747" i="3" s="1"/>
  <c r="AR771" i="3" s="1"/>
  <c r="N9" i="12"/>
  <c r="N741" i="3"/>
  <c r="N747" i="3" s="1"/>
  <c r="N771" i="3" s="1"/>
  <c r="O728" i="3"/>
  <c r="O729" i="3" s="1"/>
  <c r="O708" i="3" s="1"/>
  <c r="O816" i="3"/>
  <c r="O818" i="3" s="1"/>
  <c r="O842" i="3" s="1"/>
  <c r="O499" i="3" s="1"/>
  <c r="O500" i="3" s="1"/>
  <c r="O657" i="3"/>
  <c r="O39" i="13"/>
  <c r="O829" i="3" l="1"/>
  <c r="O830" i="3" s="1"/>
  <c r="O835" i="3" s="1"/>
  <c r="AJ600" i="3" s="1" a="1"/>
  <c r="AJ600" i="3" s="1"/>
  <c r="O600" i="3" s="1"/>
  <c r="O824" i="3"/>
  <c r="O843" i="3"/>
  <c r="O26" i="1"/>
  <c r="O28" i="1" s="1"/>
  <c r="O30" i="1" s="1"/>
  <c r="O40" i="1" s="1"/>
  <c r="O659" i="3"/>
  <c r="O661" i="3" s="1"/>
  <c r="O671" i="3" s="1"/>
  <c r="O457" i="3" s="1"/>
  <c r="O710" i="3"/>
  <c r="O33" i="13"/>
  <c r="O35" i="13" s="1"/>
  <c r="O765" i="3"/>
  <c r="O38" i="12" s="1"/>
  <c r="O823" i="3"/>
  <c r="Z9" i="12"/>
  <c r="Z14" i="12" s="1"/>
  <c r="Z20" i="12" s="1"/>
  <c r="Z44" i="12" s="1"/>
  <c r="N14" i="12"/>
  <c r="N20" i="12" s="1"/>
  <c r="N44" i="12" s="1"/>
  <c r="P600" i="3" l="1"/>
  <c r="Q600" i="3" s="1"/>
  <c r="O621" i="3"/>
  <c r="O825" i="3"/>
  <c r="O834" i="3" s="1"/>
  <c r="O850" i="3"/>
  <c r="R600" i="3" l="1"/>
  <c r="O459" i="3"/>
  <c r="O849" i="3"/>
  <c r="O837" i="3"/>
  <c r="P833" i="3" s="1"/>
  <c r="S600" i="3" l="1"/>
  <c r="AS600" i="3"/>
  <c r="T600" i="3"/>
  <c r="U600" i="3" s="1"/>
  <c r="O852" i="3"/>
  <c r="O856" i="3" s="1"/>
  <c r="O861" i="3" s="1"/>
  <c r="O503" i="3"/>
  <c r="O507" i="3" s="1"/>
  <c r="O472" i="3" s="1"/>
  <c r="O465" i="3"/>
  <c r="O510" i="3"/>
  <c r="V600" i="3" l="1"/>
  <c r="W600" i="3" s="1"/>
  <c r="O493" i="3"/>
  <c r="O466" i="3" s="1"/>
  <c r="O492" i="3"/>
  <c r="O855" i="3"/>
  <c r="O860" i="3" s="1"/>
  <c r="O857" i="3"/>
  <c r="O862" i="3" s="1"/>
  <c r="AT600" i="3" l="1"/>
  <c r="X600" i="3"/>
  <c r="Y600" i="3" s="1"/>
  <c r="Z600" i="3" s="1"/>
  <c r="AA600" i="3" s="1"/>
  <c r="O495" i="3"/>
  <c r="O467" i="3"/>
  <c r="O469" i="3" s="1"/>
  <c r="AB600" i="3" l="1"/>
  <c r="AC600" i="3" s="1"/>
  <c r="AD600" i="3" s="1"/>
  <c r="AE600" i="3" s="1"/>
  <c r="AU600" i="3"/>
  <c r="O480" i="3"/>
  <c r="O513" i="3"/>
  <c r="O515" i="3" s="1"/>
  <c r="O473" i="3" s="1"/>
  <c r="O474" i="3" s="1"/>
  <c r="O476" i="3" s="1"/>
  <c r="P491" i="3"/>
  <c r="AF600" i="3" l="1"/>
  <c r="AG600" i="3" s="1"/>
  <c r="AH600" i="3" s="1"/>
  <c r="AO600" i="3" s="1"/>
  <c r="AV600" i="3"/>
  <c r="O745" i="3"/>
  <c r="O18" i="12" s="1"/>
  <c r="O758" i="3"/>
  <c r="O477" i="3"/>
  <c r="AW600" i="3" l="1"/>
  <c r="O481" i="3"/>
  <c r="O482" i="3" s="1"/>
  <c r="O687" i="3"/>
  <c r="O31" i="12"/>
  <c r="O33" i="12" s="1"/>
  <c r="O760" i="3"/>
  <c r="O13" i="13" l="1"/>
  <c r="O672" i="3"/>
  <c r="O483" i="3"/>
  <c r="O673" i="3" l="1"/>
  <c r="O674" i="3" s="1"/>
  <c r="O41" i="1"/>
  <c r="O42" i="1" s="1"/>
  <c r="O43" i="1" s="1"/>
  <c r="O45" i="1" l="1"/>
  <c r="O936" i="3"/>
  <c r="O73" i="7" s="1"/>
  <c r="O764" i="3"/>
  <c r="O683" i="3"/>
  <c r="O697" i="3" l="1"/>
  <c r="O9" i="13"/>
  <c r="O23" i="13" s="1"/>
  <c r="O37" i="13" s="1"/>
  <c r="O37" i="12"/>
  <c r="O40" i="12" s="1"/>
  <c r="O42" i="12" s="1"/>
  <c r="O767" i="3"/>
  <c r="O769" i="3" s="1"/>
  <c r="O46" i="12" l="1"/>
  <c r="O719" i="3"/>
  <c r="O712" i="3"/>
  <c r="O717" i="3"/>
  <c r="O42" i="13" s="1"/>
  <c r="O819" i="3" l="1"/>
  <c r="O820" i="3" s="1"/>
  <c r="O844" i="3" s="1"/>
  <c r="O845" i="3" s="1"/>
  <c r="O714" i="3"/>
  <c r="O44" i="13"/>
  <c r="O45" i="13" s="1"/>
  <c r="O720" i="3"/>
  <c r="O937" i="3" s="1"/>
  <c r="O74" i="7" s="1"/>
  <c r="O47" i="13"/>
  <c r="P713" i="3" l="1"/>
  <c r="O40" i="13"/>
  <c r="O736" i="3"/>
  <c r="O9" i="12" l="1"/>
  <c r="O14" i="12" s="1"/>
  <c r="O20" i="12" s="1"/>
  <c r="O44" i="12" s="1"/>
  <c r="O741" i="3"/>
  <c r="O747" i="3" s="1"/>
  <c r="O771" i="3" s="1"/>
  <c r="P657" i="3"/>
  <c r="P39" i="13"/>
  <c r="P816" i="3"/>
  <c r="P818" i="3" s="1"/>
  <c r="P842" i="3" s="1"/>
  <c r="P499" i="3" s="1"/>
  <c r="P500" i="3" s="1"/>
  <c r="P728" i="3"/>
  <c r="P729" i="3" s="1"/>
  <c r="P708" i="3" s="1"/>
  <c r="P659" i="3" l="1"/>
  <c r="P661" i="3" s="1"/>
  <c r="P671" i="3" s="1"/>
  <c r="P457" i="3" s="1"/>
  <c r="P26" i="1"/>
  <c r="P28" i="1" s="1"/>
  <c r="P30" i="1" s="1"/>
  <c r="P40" i="1" s="1"/>
  <c r="P824" i="3"/>
  <c r="P843" i="3"/>
  <c r="P829" i="3"/>
  <c r="P830" i="3" s="1"/>
  <c r="P835" i="3" s="1"/>
  <c r="AJ601" i="3" s="1" a="1"/>
  <c r="AJ601" i="3" s="1"/>
  <c r="P601" i="3" s="1"/>
  <c r="P710" i="3"/>
  <c r="P823" i="3"/>
  <c r="P825" i="3" s="1"/>
  <c r="P834" i="3" s="1"/>
  <c r="P33" i="13"/>
  <c r="P35" i="13" s="1"/>
  <c r="P765" i="3"/>
  <c r="P38" i="12" s="1"/>
  <c r="Q601" i="3" l="1"/>
  <c r="P621" i="3"/>
  <c r="P850" i="3"/>
  <c r="P849" i="3"/>
  <c r="P837" i="3"/>
  <c r="Q833" i="3" s="1"/>
  <c r="R601" i="3" l="1"/>
  <c r="P852" i="3"/>
  <c r="P855" i="3" s="1"/>
  <c r="P860" i="3" s="1"/>
  <c r="P459" i="3"/>
  <c r="P857" i="3" l="1"/>
  <c r="P862" i="3" s="1"/>
  <c r="P856" i="3"/>
  <c r="P861" i="3" s="1"/>
  <c r="S601" i="3"/>
  <c r="AS601" i="3"/>
  <c r="T601" i="3"/>
  <c r="P510" i="3"/>
  <c r="P503" i="3"/>
  <c r="P507" i="3" s="1"/>
  <c r="P472" i="3" s="1"/>
  <c r="P465" i="3"/>
  <c r="U601" i="3" l="1"/>
  <c r="V601" i="3"/>
  <c r="P493" i="3"/>
  <c r="P466" i="3" s="1"/>
  <c r="P492" i="3"/>
  <c r="AT601" i="3" l="1"/>
  <c r="W601" i="3"/>
  <c r="P495" i="3"/>
  <c r="P513" i="3" s="1"/>
  <c r="P515" i="3" s="1"/>
  <c r="P473" i="3" s="1"/>
  <c r="P474" i="3" s="1"/>
  <c r="P476" i="3" s="1"/>
  <c r="P467" i="3"/>
  <c r="P469" i="3" s="1"/>
  <c r="Q491" i="3" l="1"/>
  <c r="X601" i="3"/>
  <c r="Y601" i="3" s="1"/>
  <c r="Z601" i="3" s="1"/>
  <c r="AA601" i="3" s="1"/>
  <c r="P477" i="3"/>
  <c r="P745" i="3"/>
  <c r="P18" i="12" s="1"/>
  <c r="P758" i="3"/>
  <c r="P480" i="3"/>
  <c r="AB601" i="3" l="1"/>
  <c r="AC601" i="3" s="1"/>
  <c r="AD601" i="3" s="1"/>
  <c r="AE601" i="3" s="1"/>
  <c r="AU601" i="3"/>
  <c r="P760" i="3"/>
  <c r="P31" i="12"/>
  <c r="P33" i="12" s="1"/>
  <c r="P687" i="3"/>
  <c r="P481" i="3"/>
  <c r="P482" i="3" s="1"/>
  <c r="AF601" i="3" l="1"/>
  <c r="AG601" i="3" s="1"/>
  <c r="AH601" i="3" s="1"/>
  <c r="AO601" i="3" s="1"/>
  <c r="AV601" i="3"/>
  <c r="P13" i="13"/>
  <c r="P672" i="3"/>
  <c r="P483" i="3"/>
  <c r="AW601" i="3" l="1"/>
  <c r="P673" i="3"/>
  <c r="P674" i="3" s="1"/>
  <c r="P41" i="1"/>
  <c r="P42" i="1" s="1"/>
  <c r="P43" i="1" s="1"/>
  <c r="P45" i="1" l="1"/>
  <c r="P683" i="3"/>
  <c r="P764" i="3"/>
  <c r="P936" i="3"/>
  <c r="P73" i="7" s="1"/>
  <c r="P767" i="3" l="1"/>
  <c r="P769" i="3" s="1"/>
  <c r="P37" i="12"/>
  <c r="P40" i="12" s="1"/>
  <c r="P42" i="12" s="1"/>
  <c r="P46" i="12" s="1"/>
  <c r="P697" i="3"/>
  <c r="P9" i="13"/>
  <c r="P23" i="13" s="1"/>
  <c r="P37" i="13" s="1"/>
  <c r="P712" i="3" l="1"/>
  <c r="P719" i="3"/>
  <c r="P717" i="3"/>
  <c r="P42" i="13" s="1"/>
  <c r="P47" i="13"/>
  <c r="P720" i="3" l="1"/>
  <c r="P937" i="3" s="1"/>
  <c r="P74" i="7" s="1"/>
  <c r="P44" i="13"/>
  <c r="P45" i="13" s="1"/>
  <c r="P714" i="3"/>
  <c r="P819" i="3"/>
  <c r="P820" i="3" s="1"/>
  <c r="P844" i="3" s="1"/>
  <c r="P845" i="3" s="1"/>
  <c r="P736" i="3" l="1"/>
  <c r="Q713" i="3"/>
  <c r="P40" i="13"/>
  <c r="Q728" i="3" l="1"/>
  <c r="Q729" i="3" s="1"/>
  <c r="Q708" i="3" s="1"/>
  <c r="Q657" i="3"/>
  <c r="Q816" i="3"/>
  <c r="Q818" i="3" s="1"/>
  <c r="Q842" i="3" s="1"/>
  <c r="Q499" i="3" s="1"/>
  <c r="Q500" i="3" s="1"/>
  <c r="Q39" i="13"/>
  <c r="P9" i="12"/>
  <c r="P14" i="12" s="1"/>
  <c r="P20" i="12" s="1"/>
  <c r="P44" i="12" s="1"/>
  <c r="P741" i="3"/>
  <c r="P747" i="3" s="1"/>
  <c r="P771" i="3" s="1"/>
  <c r="Q26" i="1" l="1"/>
  <c r="Q28" i="1" s="1"/>
  <c r="Q30" i="1" s="1"/>
  <c r="Q40" i="1" s="1"/>
  <c r="Q659" i="3"/>
  <c r="Q661" i="3" s="1"/>
  <c r="Q671" i="3" s="1"/>
  <c r="Q457" i="3" s="1"/>
  <c r="Q829" i="3"/>
  <c r="Q830" i="3" s="1"/>
  <c r="Q835" i="3" s="1"/>
  <c r="AJ602" i="3" s="1" a="1"/>
  <c r="AJ602" i="3" s="1"/>
  <c r="Q602" i="3" s="1"/>
  <c r="Q824" i="3"/>
  <c r="Q843" i="3"/>
  <c r="Q823" i="3"/>
  <c r="Q33" i="13"/>
  <c r="Q35" i="13" s="1"/>
  <c r="Q710" i="3"/>
  <c r="Q765" i="3"/>
  <c r="Q38" i="12" s="1"/>
  <c r="R602" i="3" l="1"/>
  <c r="S602" i="3" s="1"/>
  <c r="T602" i="3" s="1"/>
  <c r="Q621" i="3"/>
  <c r="Q825" i="3"/>
  <c r="Q834" i="3" s="1"/>
  <c r="Q850" i="3"/>
  <c r="AS602" i="3" l="1"/>
  <c r="U602" i="3"/>
  <c r="Q459" i="3"/>
  <c r="Q849" i="3"/>
  <c r="Q837" i="3"/>
  <c r="R833" i="3" s="1"/>
  <c r="V602" i="3" l="1"/>
  <c r="AT602" i="3" s="1"/>
  <c r="Q852" i="3"/>
  <c r="Q856" i="3" s="1"/>
  <c r="Q861" i="3" s="1"/>
  <c r="Q503" i="3"/>
  <c r="Q507" i="3" s="1"/>
  <c r="Q472" i="3" s="1"/>
  <c r="Q510" i="3"/>
  <c r="Q465" i="3"/>
  <c r="W602" i="3" l="1"/>
  <c r="X602" i="3" s="1"/>
  <c r="Y602" i="3" s="1"/>
  <c r="Q492" i="3"/>
  <c r="Q493" i="3"/>
  <c r="Q466" i="3" s="1"/>
  <c r="Q855" i="3"/>
  <c r="Q860" i="3" s="1"/>
  <c r="Q857" i="3"/>
  <c r="Q862" i="3" s="1"/>
  <c r="Z602" i="3" l="1"/>
  <c r="AU602" i="3" s="1"/>
  <c r="Q467" i="3"/>
  <c r="Q469" i="3" s="1"/>
  <c r="Q495" i="3"/>
  <c r="AA602" i="3" l="1"/>
  <c r="AB602" i="3" s="1"/>
  <c r="AC602" i="3" s="1"/>
  <c r="AD602" i="3" s="1"/>
  <c r="AE602" i="3" s="1"/>
  <c r="Q513" i="3"/>
  <c r="Q515" i="3" s="1"/>
  <c r="Q473" i="3" s="1"/>
  <c r="Q474" i="3" s="1"/>
  <c r="Q476" i="3" s="1"/>
  <c r="R491" i="3"/>
  <c r="Q480" i="3"/>
  <c r="AV602" i="3" l="1"/>
  <c r="AF602" i="3"/>
  <c r="AG602" i="3" s="1"/>
  <c r="AH602" i="3" s="1"/>
  <c r="AO602" i="3" s="1"/>
  <c r="Q477" i="3"/>
  <c r="Q745" i="3"/>
  <c r="Q18" i="12" s="1"/>
  <c r="Q758" i="3"/>
  <c r="AW602" i="3" l="1"/>
  <c r="Q31" i="12"/>
  <c r="Q33" i="12" s="1"/>
  <c r="Q760" i="3"/>
  <c r="Q481" i="3"/>
  <c r="Q482" i="3" s="1"/>
  <c r="Q687" i="3"/>
  <c r="Q13" i="13" l="1"/>
  <c r="Q672" i="3"/>
  <c r="Q483" i="3"/>
  <c r="Q673" i="3" l="1"/>
  <c r="Q674" i="3" s="1"/>
  <c r="Q41" i="1"/>
  <c r="Q42" i="1" s="1"/>
  <c r="Q43" i="1" s="1"/>
  <c r="Q45" i="1" l="1"/>
  <c r="Q683" i="3"/>
  <c r="Q936" i="3"/>
  <c r="Q73" i="7" s="1"/>
  <c r="Q764" i="3"/>
  <c r="Q37" i="12" l="1"/>
  <c r="Q40" i="12" s="1"/>
  <c r="Q42" i="12" s="1"/>
  <c r="Q767" i="3"/>
  <c r="Q769" i="3" s="1"/>
  <c r="Q697" i="3"/>
  <c r="Q9" i="13"/>
  <c r="Q23" i="13" s="1"/>
  <c r="Q37" i="13" s="1"/>
  <c r="Q717" i="3" l="1"/>
  <c r="Q42" i="13" s="1"/>
  <c r="Q719" i="3"/>
  <c r="Q712" i="3"/>
  <c r="Q46" i="12"/>
  <c r="Q819" i="3" l="1"/>
  <c r="Q820" i="3" s="1"/>
  <c r="Q844" i="3" s="1"/>
  <c r="Q845" i="3" s="1"/>
  <c r="Q714" i="3"/>
  <c r="Q720" i="3"/>
  <c r="Q937" i="3" s="1"/>
  <c r="Q74" i="7" s="1"/>
  <c r="Q44" i="13"/>
  <c r="Q45" i="13" s="1"/>
  <c r="Q47" i="13"/>
  <c r="Q736" i="3" l="1"/>
  <c r="Q40" i="13"/>
  <c r="R713" i="3"/>
  <c r="R39" i="13" l="1"/>
  <c r="R816" i="3"/>
  <c r="R818" i="3" s="1"/>
  <c r="R842" i="3" s="1"/>
  <c r="R499" i="3" s="1"/>
  <c r="R500" i="3" s="1"/>
  <c r="R728" i="3"/>
  <c r="R729" i="3" s="1"/>
  <c r="R708" i="3" s="1"/>
  <c r="R657" i="3"/>
  <c r="Q741" i="3"/>
  <c r="Q747" i="3" s="1"/>
  <c r="Q771" i="3" s="1"/>
  <c r="Q9" i="12"/>
  <c r="Q14" i="12" s="1"/>
  <c r="Q20" i="12" s="1"/>
  <c r="Q44" i="12" s="1"/>
  <c r="AS657" i="3" l="1"/>
  <c r="AS659" i="3" s="1"/>
  <c r="AS661" i="3" s="1"/>
  <c r="AS671" i="3" s="1"/>
  <c r="R659" i="3"/>
  <c r="R661" i="3" s="1"/>
  <c r="R671" i="3" s="1"/>
  <c r="R457" i="3" s="1"/>
  <c r="R26" i="1"/>
  <c r="R829" i="3"/>
  <c r="R830" i="3" s="1"/>
  <c r="R835" i="3" s="1"/>
  <c r="AJ603" i="3" s="1" a="1"/>
  <c r="AJ603" i="3" s="1"/>
  <c r="R603" i="3" s="1"/>
  <c r="R824" i="3"/>
  <c r="R843" i="3"/>
  <c r="AS708" i="3"/>
  <c r="AS710" i="3" s="1"/>
  <c r="R710" i="3"/>
  <c r="R33" i="13"/>
  <c r="R823" i="3"/>
  <c r="R765" i="3"/>
  <c r="S603" i="3" l="1"/>
  <c r="T603" i="3" s="1"/>
  <c r="U603" i="3" s="1"/>
  <c r="V603" i="3" s="1"/>
  <c r="AS603" i="3"/>
  <c r="AS621" i="3" s="1"/>
  <c r="R621" i="3"/>
  <c r="R825" i="3"/>
  <c r="R834" i="3" s="1"/>
  <c r="AS765" i="3"/>
  <c r="R38" i="12"/>
  <c r="AA38" i="12" s="1"/>
  <c r="R35" i="13"/>
  <c r="AA33" i="13"/>
  <c r="AA35" i="13" s="1"/>
  <c r="R850" i="3"/>
  <c r="R28" i="1"/>
  <c r="R30" i="1" s="1"/>
  <c r="R40" i="1" s="1"/>
  <c r="AA26" i="1"/>
  <c r="AA28" i="1" s="1"/>
  <c r="AA30" i="1" s="1"/>
  <c r="AA40" i="1" s="1"/>
  <c r="W603" i="3" l="1"/>
  <c r="AT603" i="3"/>
  <c r="R459" i="3"/>
  <c r="R849" i="3"/>
  <c r="R837" i="3"/>
  <c r="S833" i="3" s="1"/>
  <c r="X603" i="3" l="1"/>
  <c r="Y603" i="3" s="1"/>
  <c r="Z603" i="3" s="1"/>
  <c r="R465" i="3"/>
  <c r="AS459" i="3"/>
  <c r="R510" i="3"/>
  <c r="R503" i="3"/>
  <c r="R507" i="3" s="1"/>
  <c r="R472" i="3" s="1"/>
  <c r="R852" i="3"/>
  <c r="AA603" i="3" l="1"/>
  <c r="AU603" i="3"/>
  <c r="R855" i="3"/>
  <c r="R860" i="3" s="1"/>
  <c r="R857" i="3"/>
  <c r="R862" i="3" s="1"/>
  <c r="R856" i="3"/>
  <c r="R861" i="3" s="1"/>
  <c r="R493" i="3"/>
  <c r="R466" i="3" s="1"/>
  <c r="R492" i="3"/>
  <c r="R495" i="3" l="1"/>
  <c r="AB603" i="3"/>
  <c r="AC603" i="3" s="1"/>
  <c r="AD603" i="3" s="1"/>
  <c r="AE603" i="3" s="1"/>
  <c r="S491" i="3"/>
  <c r="R513" i="3"/>
  <c r="R515" i="3" s="1"/>
  <c r="R473" i="3" s="1"/>
  <c r="R474" i="3" s="1"/>
  <c r="R476" i="3" s="1"/>
  <c r="R467" i="3"/>
  <c r="R469" i="3" s="1"/>
  <c r="AS466" i="3"/>
  <c r="AF603" i="3" l="1"/>
  <c r="AG603" i="3" s="1"/>
  <c r="AH603" i="3" s="1"/>
  <c r="AO603" i="3" s="1"/>
  <c r="AV603" i="3"/>
  <c r="R477" i="3"/>
  <c r="R758" i="3"/>
  <c r="R745" i="3"/>
  <c r="R480" i="3"/>
  <c r="AS469" i="3"/>
  <c r="AW603" i="3" l="1"/>
  <c r="R18" i="12"/>
  <c r="AA18" i="12" s="1"/>
  <c r="AS745" i="3"/>
  <c r="AS758" i="3"/>
  <c r="AS760" i="3" s="1"/>
  <c r="R31" i="12"/>
  <c r="R760" i="3"/>
  <c r="R481" i="3"/>
  <c r="R482" i="3" s="1"/>
  <c r="R687" i="3"/>
  <c r="R672" i="3" l="1"/>
  <c r="R483" i="3"/>
  <c r="R33" i="12"/>
  <c r="AA31" i="12"/>
  <c r="AA33" i="12" s="1"/>
  <c r="R13" i="13"/>
  <c r="AS687" i="3"/>
  <c r="AS672" i="3" l="1"/>
  <c r="AS673" i="3" s="1"/>
  <c r="R673" i="3"/>
  <c r="R674" i="3" s="1"/>
  <c r="R41" i="1"/>
  <c r="AS674" i="3" l="1"/>
  <c r="AS936" i="3" s="1"/>
  <c r="AA73" i="7" s="1"/>
  <c r="R42" i="1"/>
  <c r="R43" i="1" s="1"/>
  <c r="AA41" i="1"/>
  <c r="AA42" i="1" s="1"/>
  <c r="AA43" i="1" s="1"/>
  <c r="R683" i="3"/>
  <c r="R764" i="3"/>
  <c r="R936" i="3"/>
  <c r="R73" i="7" s="1"/>
  <c r="AA45" i="1" l="1"/>
  <c r="AS764" i="3"/>
  <c r="AS767" i="3" s="1"/>
  <c r="AS769" i="3" s="1"/>
  <c r="R767" i="3"/>
  <c r="R769" i="3" s="1"/>
  <c r="R37" i="12"/>
  <c r="AS683" i="3"/>
  <c r="AS697" i="3" s="1"/>
  <c r="AS712" i="3" s="1"/>
  <c r="R697" i="3"/>
  <c r="R9" i="13"/>
  <c r="R45" i="1"/>
  <c r="R712" i="3" l="1"/>
  <c r="R719" i="3"/>
  <c r="R717" i="3"/>
  <c r="R42" i="13" s="1"/>
  <c r="R40" i="12"/>
  <c r="R42" i="12" s="1"/>
  <c r="R46" i="12" s="1"/>
  <c r="AA37" i="12"/>
  <c r="AA40" i="12" s="1"/>
  <c r="AA42" i="12" s="1"/>
  <c r="R23" i="13"/>
  <c r="R37" i="13" s="1"/>
  <c r="R47" i="13" s="1"/>
  <c r="AA9" i="13"/>
  <c r="R720" i="3" l="1"/>
  <c r="R937" i="3" s="1"/>
  <c r="R74" i="7" s="1"/>
  <c r="R44" i="13"/>
  <c r="R714" i="3"/>
  <c r="R819" i="3"/>
  <c r="R820" i="3" s="1"/>
  <c r="R844" i="3" s="1"/>
  <c r="R845" i="3" s="1"/>
  <c r="R40" i="13" l="1"/>
  <c r="S713" i="3"/>
  <c r="R736" i="3"/>
  <c r="AA44" i="13"/>
  <c r="AA45" i="13" s="1"/>
  <c r="R45" i="13"/>
  <c r="AS736" i="3" l="1"/>
  <c r="AS741" i="3" s="1"/>
  <c r="AS747" i="3" s="1"/>
  <c r="AS771" i="3" s="1"/>
  <c r="R741" i="3"/>
  <c r="R747" i="3" s="1"/>
  <c r="R771" i="3" s="1"/>
  <c r="R9" i="12"/>
  <c r="S816" i="3"/>
  <c r="S818" i="3" s="1"/>
  <c r="S842" i="3" s="1"/>
  <c r="S499" i="3" s="1"/>
  <c r="S500" i="3" s="1"/>
  <c r="S39" i="13"/>
  <c r="S728" i="3"/>
  <c r="S729" i="3" s="1"/>
  <c r="S708" i="3" s="1"/>
  <c r="S657" i="3"/>
  <c r="S823" i="3" l="1"/>
  <c r="S710" i="3"/>
  <c r="S765" i="3"/>
  <c r="S38" i="12" s="1"/>
  <c r="S33" i="13"/>
  <c r="S35" i="13" s="1"/>
  <c r="S659" i="3"/>
  <c r="S661" i="3" s="1"/>
  <c r="S671" i="3" s="1"/>
  <c r="S457" i="3" s="1"/>
  <c r="S26" i="1"/>
  <c r="S28" i="1" s="1"/>
  <c r="S30" i="1" s="1"/>
  <c r="S40" i="1" s="1"/>
  <c r="AA9" i="12"/>
  <c r="AA14" i="12" s="1"/>
  <c r="AA20" i="12" s="1"/>
  <c r="AA44" i="12" s="1"/>
  <c r="R14" i="12"/>
  <c r="R20" i="12" s="1"/>
  <c r="R44" i="12" s="1"/>
  <c r="S824" i="3"/>
  <c r="S825" i="3" s="1"/>
  <c r="S834" i="3" s="1"/>
  <c r="S843" i="3"/>
  <c r="S829" i="3"/>
  <c r="S830" i="3" s="1"/>
  <c r="S835" i="3" s="1"/>
  <c r="AJ604" i="3" s="1" a="1"/>
  <c r="AJ604" i="3" s="1"/>
  <c r="S604" i="3" s="1"/>
  <c r="T604" i="3" l="1"/>
  <c r="U604" i="3" s="1"/>
  <c r="S621" i="3"/>
  <c r="S849" i="3"/>
  <c r="S837" i="3"/>
  <c r="T833" i="3" s="1"/>
  <c r="S850" i="3"/>
  <c r="V604" i="3" l="1"/>
  <c r="AT604" i="3" s="1"/>
  <c r="S852" i="3"/>
  <c r="S855" i="3" s="1"/>
  <c r="S860" i="3" s="1"/>
  <c r="S459" i="3"/>
  <c r="S856" i="3" l="1"/>
  <c r="S861" i="3" s="1"/>
  <c r="W604" i="3"/>
  <c r="S503" i="3"/>
  <c r="S507" i="3" s="1"/>
  <c r="S472" i="3" s="1"/>
  <c r="S510" i="3"/>
  <c r="S465" i="3"/>
  <c r="S857" i="3"/>
  <c r="S862" i="3" s="1"/>
  <c r="X604" i="3" l="1"/>
  <c r="Y604" i="3" s="1"/>
  <c r="Z604" i="3" s="1"/>
  <c r="AA604" i="3" s="1"/>
  <c r="S493" i="3"/>
  <c r="S466" i="3" s="1"/>
  <c r="S492" i="3"/>
  <c r="S495" i="3" l="1"/>
  <c r="AB604" i="3"/>
  <c r="AC604" i="3" s="1"/>
  <c r="AD604" i="3" s="1"/>
  <c r="AE604" i="3" s="1"/>
  <c r="AU604" i="3"/>
  <c r="S513" i="3"/>
  <c r="S515" i="3" s="1"/>
  <c r="S473" i="3" s="1"/>
  <c r="S474" i="3" s="1"/>
  <c r="S476" i="3" s="1"/>
  <c r="T491" i="3"/>
  <c r="S467" i="3"/>
  <c r="S469" i="3" s="1"/>
  <c r="AF604" i="3" l="1"/>
  <c r="AG604" i="3" s="1"/>
  <c r="AH604" i="3" s="1"/>
  <c r="AO604" i="3" s="1"/>
  <c r="AV604" i="3"/>
  <c r="S758" i="3"/>
  <c r="S477" i="3"/>
  <c r="S745" i="3"/>
  <c r="S18" i="12" s="1"/>
  <c r="S480" i="3"/>
  <c r="AW604" i="3" l="1"/>
  <c r="S481" i="3"/>
  <c r="S482" i="3" s="1"/>
  <c r="S687" i="3"/>
  <c r="S760" i="3"/>
  <c r="S31" i="12"/>
  <c r="S33" i="12" s="1"/>
  <c r="S13" i="13" l="1"/>
  <c r="S672" i="3"/>
  <c r="S483" i="3"/>
  <c r="S41" i="1" l="1"/>
  <c r="S42" i="1" s="1"/>
  <c r="S43" i="1" s="1"/>
  <c r="S673" i="3"/>
  <c r="S674" i="3" s="1"/>
  <c r="S936" i="3" l="1"/>
  <c r="S73" i="7" s="1"/>
  <c r="S683" i="3"/>
  <c r="S764" i="3"/>
  <c r="S45" i="1"/>
  <c r="S9" i="13" l="1"/>
  <c r="S23" i="13" s="1"/>
  <c r="S37" i="13" s="1"/>
  <c r="S697" i="3"/>
  <c r="S37" i="12"/>
  <c r="S40" i="12" s="1"/>
  <c r="S42" i="12" s="1"/>
  <c r="S767" i="3"/>
  <c r="S769" i="3" s="1"/>
  <c r="S717" i="3" l="1"/>
  <c r="S42" i="13" s="1"/>
  <c r="S712" i="3"/>
  <c r="S47" i="13" s="1"/>
  <c r="S719" i="3"/>
  <c r="S46" i="12"/>
  <c r="S720" i="3" l="1"/>
  <c r="S937" i="3" s="1"/>
  <c r="S74" i="7" s="1"/>
  <c r="S44" i="13"/>
  <c r="S45" i="13" s="1"/>
  <c r="S819" i="3"/>
  <c r="S820" i="3" s="1"/>
  <c r="S844" i="3" s="1"/>
  <c r="S845" i="3" s="1"/>
  <c r="S714" i="3"/>
  <c r="S736" i="3" l="1"/>
  <c r="T713" i="3"/>
  <c r="S40" i="13"/>
  <c r="T657" i="3" l="1"/>
  <c r="T39" i="13"/>
  <c r="T728" i="3"/>
  <c r="T729" i="3" s="1"/>
  <c r="T708" i="3" s="1"/>
  <c r="T816" i="3"/>
  <c r="T818" i="3" s="1"/>
  <c r="T842" i="3" s="1"/>
  <c r="T499" i="3" s="1"/>
  <c r="T500" i="3" s="1"/>
  <c r="S9" i="12"/>
  <c r="S14" i="12" s="1"/>
  <c r="S20" i="12" s="1"/>
  <c r="S44" i="12" s="1"/>
  <c r="S741" i="3"/>
  <c r="S747" i="3" s="1"/>
  <c r="S771" i="3" s="1"/>
  <c r="T829" i="3" l="1"/>
  <c r="T830" i="3" s="1"/>
  <c r="T835" i="3" s="1"/>
  <c r="AJ605" i="3" s="1" a="1"/>
  <c r="AJ605" i="3" s="1"/>
  <c r="T605" i="3" s="1"/>
  <c r="T843" i="3"/>
  <c r="T824" i="3"/>
  <c r="T33" i="13"/>
  <c r="T35" i="13" s="1"/>
  <c r="T710" i="3"/>
  <c r="T823" i="3"/>
  <c r="T765" i="3"/>
  <c r="T38" i="12" s="1"/>
  <c r="T659" i="3"/>
  <c r="T661" i="3" s="1"/>
  <c r="T671" i="3" s="1"/>
  <c r="T26" i="1"/>
  <c r="T28" i="1" s="1"/>
  <c r="T30" i="1" s="1"/>
  <c r="T40" i="1" s="1"/>
  <c r="U605" i="3" l="1"/>
  <c r="T621" i="3"/>
  <c r="T457" i="3"/>
  <c r="T825" i="3"/>
  <c r="T834" i="3" s="1"/>
  <c r="T850" i="3"/>
  <c r="V605" i="3" l="1"/>
  <c r="T459" i="3"/>
  <c r="T849" i="3"/>
  <c r="T837" i="3"/>
  <c r="U833" i="3" s="1"/>
  <c r="T465" i="3"/>
  <c r="W605" i="3" l="1"/>
  <c r="AT605" i="3"/>
  <c r="T493" i="3"/>
  <c r="T466" i="3" s="1"/>
  <c r="T492" i="3"/>
  <c r="T852" i="3"/>
  <c r="T856" i="3" s="1"/>
  <c r="T861" i="3" s="1"/>
  <c r="T503" i="3"/>
  <c r="T507" i="3" s="1"/>
  <c r="T472" i="3" s="1"/>
  <c r="T510" i="3"/>
  <c r="X605" i="3" l="1"/>
  <c r="Y605" i="3" s="1"/>
  <c r="Z605" i="3" s="1"/>
  <c r="T495" i="3"/>
  <c r="T855" i="3"/>
  <c r="T860" i="3" s="1"/>
  <c r="T857" i="3"/>
  <c r="T862" i="3" s="1"/>
  <c r="U491" i="3"/>
  <c r="T513" i="3"/>
  <c r="T515" i="3" s="1"/>
  <c r="T473" i="3" s="1"/>
  <c r="T474" i="3" s="1"/>
  <c r="T476" i="3" s="1"/>
  <c r="T467" i="3"/>
  <c r="T469" i="3" s="1"/>
  <c r="AA605" i="3" l="1"/>
  <c r="AU605" i="3"/>
  <c r="T480" i="3"/>
  <c r="T477" i="3"/>
  <c r="T745" i="3"/>
  <c r="T18" i="12" s="1"/>
  <c r="T758" i="3"/>
  <c r="AB605" i="3" l="1"/>
  <c r="AC605" i="3" s="1"/>
  <c r="AD605" i="3" s="1"/>
  <c r="AE605" i="3" s="1"/>
  <c r="T760" i="3"/>
  <c r="T31" i="12"/>
  <c r="T33" i="12" s="1"/>
  <c r="T481" i="3"/>
  <c r="T482" i="3" s="1"/>
  <c r="T687" i="3"/>
  <c r="AV605" i="3" l="1"/>
  <c r="AF605" i="3"/>
  <c r="AG605" i="3" s="1"/>
  <c r="AH605" i="3" s="1"/>
  <c r="AO605" i="3" s="1"/>
  <c r="T483" i="3"/>
  <c r="T672" i="3"/>
  <c r="T13" i="13"/>
  <c r="AW605" i="3" l="1"/>
  <c r="T41" i="1"/>
  <c r="T42" i="1" s="1"/>
  <c r="T43" i="1" s="1"/>
  <c r="T673" i="3"/>
  <c r="T674" i="3" s="1"/>
  <c r="T683" i="3" l="1"/>
  <c r="T764" i="3"/>
  <c r="T936" i="3"/>
  <c r="T73" i="7" s="1"/>
  <c r="T45" i="1"/>
  <c r="T767" i="3" l="1"/>
  <c r="T769" i="3" s="1"/>
  <c r="T37" i="12"/>
  <c r="T40" i="12" s="1"/>
  <c r="T42" i="12" s="1"/>
  <c r="T46" i="12" s="1"/>
  <c r="T697" i="3"/>
  <c r="T9" i="13"/>
  <c r="T23" i="13" s="1"/>
  <c r="T37" i="13" s="1"/>
  <c r="T712" i="3" l="1"/>
  <c r="T47" i="13" s="1"/>
  <c r="T717" i="3"/>
  <c r="T42" i="13" s="1"/>
  <c r="T719" i="3"/>
  <c r="T720" i="3" l="1"/>
  <c r="T937" i="3" s="1"/>
  <c r="T74" i="7" s="1"/>
  <c r="T44" i="13"/>
  <c r="T45" i="13" s="1"/>
  <c r="T714" i="3"/>
  <c r="T819" i="3"/>
  <c r="T820" i="3" s="1"/>
  <c r="T844" i="3" s="1"/>
  <c r="T845" i="3" s="1"/>
  <c r="T736" i="3" l="1"/>
  <c r="T40" i="13"/>
  <c r="U713" i="3"/>
  <c r="U39" i="13" l="1"/>
  <c r="U657" i="3"/>
  <c r="U728" i="3"/>
  <c r="U729" i="3" s="1"/>
  <c r="U708" i="3" s="1"/>
  <c r="U816" i="3"/>
  <c r="U818" i="3" s="1"/>
  <c r="U842" i="3" s="1"/>
  <c r="U499" i="3" s="1"/>
  <c r="U500" i="3" s="1"/>
  <c r="T9" i="12"/>
  <c r="T14" i="12" s="1"/>
  <c r="T20" i="12" s="1"/>
  <c r="T44" i="12" s="1"/>
  <c r="T741" i="3"/>
  <c r="T747" i="3" s="1"/>
  <c r="T771" i="3" s="1"/>
  <c r="U829" i="3" l="1"/>
  <c r="U830" i="3" s="1"/>
  <c r="U835" i="3" s="1"/>
  <c r="AJ606" i="3" s="1" a="1"/>
  <c r="AJ606" i="3" s="1"/>
  <c r="U606" i="3" s="1"/>
  <c r="U824" i="3"/>
  <c r="U843" i="3"/>
  <c r="U659" i="3"/>
  <c r="U661" i="3" s="1"/>
  <c r="U671" i="3" s="1"/>
  <c r="U457" i="3" s="1"/>
  <c r="U26" i="1"/>
  <c r="U28" i="1" s="1"/>
  <c r="U30" i="1" s="1"/>
  <c r="U40" i="1" s="1"/>
  <c r="U710" i="3"/>
  <c r="U823" i="3"/>
  <c r="U33" i="13"/>
  <c r="U35" i="13" s="1"/>
  <c r="U765" i="3"/>
  <c r="U38" i="12" s="1"/>
  <c r="V606" i="3" l="1"/>
  <c r="W606" i="3" s="1"/>
  <c r="AT606" i="3"/>
  <c r="U621" i="3"/>
  <c r="U825" i="3"/>
  <c r="U834" i="3" s="1"/>
  <c r="U850" i="3"/>
  <c r="X606" i="3" l="1"/>
  <c r="Y606" i="3" s="1"/>
  <c r="U849" i="3"/>
  <c r="U837" i="3"/>
  <c r="V833" i="3" s="1"/>
  <c r="U459" i="3"/>
  <c r="Z606" i="3" l="1"/>
  <c r="AA606" i="3" s="1"/>
  <c r="AB606" i="3" s="1"/>
  <c r="AC606" i="3" s="1"/>
  <c r="U503" i="3"/>
  <c r="U507" i="3" s="1"/>
  <c r="U472" i="3" s="1"/>
  <c r="U510" i="3"/>
  <c r="U465" i="3"/>
  <c r="U852" i="3"/>
  <c r="U856" i="3" s="1"/>
  <c r="U861" i="3" s="1"/>
  <c r="AU606" i="3" l="1"/>
  <c r="AD606" i="3"/>
  <c r="AE606" i="3" s="1"/>
  <c r="U855" i="3"/>
  <c r="U860" i="3" s="1"/>
  <c r="U857" i="3"/>
  <c r="U862" i="3" s="1"/>
  <c r="U493" i="3"/>
  <c r="U466" i="3" s="1"/>
  <c r="U492" i="3"/>
  <c r="AV606" i="3" l="1"/>
  <c r="AF606" i="3"/>
  <c r="AG606" i="3" s="1"/>
  <c r="AH606" i="3" s="1"/>
  <c r="AO606" i="3" s="1"/>
  <c r="U467" i="3"/>
  <c r="U469" i="3" s="1"/>
  <c r="U495" i="3"/>
  <c r="AW606" i="3" l="1"/>
  <c r="U480" i="3"/>
  <c r="V491" i="3"/>
  <c r="U513" i="3"/>
  <c r="U515" i="3" s="1"/>
  <c r="U473" i="3" s="1"/>
  <c r="U474" i="3" s="1"/>
  <c r="U476" i="3" s="1"/>
  <c r="U758" i="3" l="1"/>
  <c r="U477" i="3"/>
  <c r="U745" i="3"/>
  <c r="U18" i="12" s="1"/>
  <c r="U481" i="3" l="1"/>
  <c r="U482" i="3" s="1"/>
  <c r="U687" i="3"/>
  <c r="U760" i="3"/>
  <c r="U31" i="12"/>
  <c r="U33" i="12" s="1"/>
  <c r="U13" i="13" l="1"/>
  <c r="U483" i="3"/>
  <c r="U672" i="3"/>
  <c r="U673" i="3" l="1"/>
  <c r="U674" i="3" s="1"/>
  <c r="U41" i="1"/>
  <c r="U42" i="1" s="1"/>
  <c r="U43" i="1" s="1"/>
  <c r="U45" i="1" l="1"/>
  <c r="U683" i="3"/>
  <c r="U936" i="3"/>
  <c r="U73" i="7" s="1"/>
  <c r="U764" i="3"/>
  <c r="U37" i="12" l="1"/>
  <c r="U40" i="12" s="1"/>
  <c r="U42" i="12" s="1"/>
  <c r="U767" i="3"/>
  <c r="U769" i="3" s="1"/>
  <c r="U9" i="13"/>
  <c r="U23" i="13" s="1"/>
  <c r="U37" i="13" s="1"/>
  <c r="U697" i="3"/>
  <c r="U717" i="3" l="1"/>
  <c r="U42" i="13" s="1"/>
  <c r="U719" i="3"/>
  <c r="U712" i="3"/>
  <c r="U47" i="13" s="1"/>
  <c r="U46" i="12"/>
  <c r="U44" i="13" l="1"/>
  <c r="U45" i="13" s="1"/>
  <c r="U720" i="3"/>
  <c r="U937" i="3" s="1"/>
  <c r="U74" i="7" s="1"/>
  <c r="U819" i="3"/>
  <c r="U820" i="3" s="1"/>
  <c r="U844" i="3" s="1"/>
  <c r="U845" i="3" s="1"/>
  <c r="U714" i="3"/>
  <c r="Y13" i="13"/>
  <c r="Y23" i="13" s="1"/>
  <c r="Y37" i="13" s="1"/>
  <c r="Z13" i="13"/>
  <c r="Z23" i="13" s="1"/>
  <c r="Z37" i="13" s="1"/>
  <c r="AA13" i="13"/>
  <c r="AA23" i="13" s="1"/>
  <c r="AA37" i="13" s="1"/>
  <c r="AA47" i="13" s="1"/>
  <c r="V713" i="3" l="1"/>
  <c r="U736" i="3"/>
  <c r="U40" i="13"/>
  <c r="Y40" i="13"/>
  <c r="Z39" i="13" s="1"/>
  <c r="Z40" i="13" s="1"/>
  <c r="AA39" i="13" s="1"/>
  <c r="AA40" i="13" s="1"/>
  <c r="AB39" i="13" s="1"/>
  <c r="U741" i="3" l="1"/>
  <c r="U747" i="3" s="1"/>
  <c r="U771" i="3" s="1"/>
  <c r="U9" i="12"/>
  <c r="U14" i="12" s="1"/>
  <c r="U20" i="12" s="1"/>
  <c r="U44" i="12" s="1"/>
  <c r="V728" i="3"/>
  <c r="V729" i="3" s="1"/>
  <c r="V708" i="3" s="1"/>
  <c r="V657" i="3"/>
  <c r="V816" i="3"/>
  <c r="V818" i="3" s="1"/>
  <c r="V842" i="3" s="1"/>
  <c r="V499" i="3" s="1"/>
  <c r="V500" i="3" s="1"/>
  <c r="V39" i="13"/>
  <c r="V829" i="3" l="1"/>
  <c r="V830" i="3" s="1"/>
  <c r="V835" i="3" s="1"/>
  <c r="AJ607" i="3" s="1" a="1"/>
  <c r="AJ607" i="3" s="1"/>
  <c r="V607" i="3" s="1"/>
  <c r="V843" i="3"/>
  <c r="V824" i="3"/>
  <c r="AT657" i="3"/>
  <c r="AT659" i="3" s="1"/>
  <c r="AT661" i="3" s="1"/>
  <c r="AT671" i="3" s="1"/>
  <c r="V26" i="1"/>
  <c r="V659" i="3"/>
  <c r="V661" i="3" s="1"/>
  <c r="V671" i="3" s="1"/>
  <c r="AT708" i="3"/>
  <c r="AT710" i="3" s="1"/>
  <c r="V823" i="3"/>
  <c r="V765" i="3"/>
  <c r="V710" i="3"/>
  <c r="V33" i="13"/>
  <c r="AT607" i="3" l="1"/>
  <c r="AT621" i="3" s="1"/>
  <c r="W607" i="3"/>
  <c r="X607" i="3" s="1"/>
  <c r="Y607" i="3" s="1"/>
  <c r="V621" i="3"/>
  <c r="V457" i="3"/>
  <c r="AB33" i="13"/>
  <c r="AB35" i="13" s="1"/>
  <c r="V35" i="13"/>
  <c r="AT765" i="3"/>
  <c r="V38" i="12"/>
  <c r="AB38" i="12" s="1"/>
  <c r="AB26" i="1"/>
  <c r="AB28" i="1" s="1"/>
  <c r="AB30" i="1" s="1"/>
  <c r="AB40" i="1" s="1"/>
  <c r="V28" i="1"/>
  <c r="V30" i="1" s="1"/>
  <c r="V40" i="1" s="1"/>
  <c r="V850" i="3"/>
  <c r="V825" i="3"/>
  <c r="V834" i="3" s="1"/>
  <c r="Y42" i="13"/>
  <c r="Z42" i="13"/>
  <c r="AA42" i="13"/>
  <c r="Z607" i="3" l="1"/>
  <c r="AU607" i="3"/>
  <c r="V459" i="3"/>
  <c r="V837" i="3"/>
  <c r="W833" i="3" s="1"/>
  <c r="V849" i="3"/>
  <c r="AT457" i="3"/>
  <c r="V465" i="3"/>
  <c r="AA607" i="3" l="1"/>
  <c r="V852" i="3"/>
  <c r="V856" i="3" s="1"/>
  <c r="V861" i="3" s="1"/>
  <c r="V492" i="3"/>
  <c r="V493" i="3"/>
  <c r="V466" i="3" s="1"/>
  <c r="V510" i="3"/>
  <c r="AT459" i="3"/>
  <c r="AT465" i="3" s="1"/>
  <c r="V503" i="3"/>
  <c r="V507" i="3" s="1"/>
  <c r="V472" i="3" s="1"/>
  <c r="AB607" i="3" l="1"/>
  <c r="AC607" i="3" s="1"/>
  <c r="AD607" i="3" s="1"/>
  <c r="AE607" i="3" s="1"/>
  <c r="V467" i="3"/>
  <c r="V469" i="3" s="1"/>
  <c r="AT466" i="3"/>
  <c r="AT467" i="3" s="1"/>
  <c r="V495" i="3"/>
  <c r="V855" i="3"/>
  <c r="V860" i="3" s="1"/>
  <c r="V857" i="3"/>
  <c r="V862" i="3" s="1"/>
  <c r="AF607" i="3" l="1"/>
  <c r="AG607" i="3" s="1"/>
  <c r="AH607" i="3" s="1"/>
  <c r="AO607" i="3" s="1"/>
  <c r="AV607" i="3"/>
  <c r="V480" i="3"/>
  <c r="AT469" i="3"/>
  <c r="AT468" i="3" s="1"/>
  <c r="W491" i="3"/>
  <c r="V513" i="3"/>
  <c r="V515" i="3" s="1"/>
  <c r="V473" i="3" s="1"/>
  <c r="V474" i="3" s="1"/>
  <c r="V476" i="3" s="1"/>
  <c r="AW607" i="3" l="1"/>
  <c r="V477" i="3"/>
  <c r="V745" i="3"/>
  <c r="V758" i="3"/>
  <c r="V18" i="12" l="1"/>
  <c r="AB18" i="12" s="1"/>
  <c r="AT745" i="3"/>
  <c r="V481" i="3"/>
  <c r="V482" i="3" s="1"/>
  <c r="V687" i="3"/>
  <c r="V760" i="3"/>
  <c r="AT758" i="3"/>
  <c r="AT760" i="3" s="1"/>
  <c r="V31" i="12"/>
  <c r="AB31" i="12" l="1"/>
  <c r="AB33" i="12" s="1"/>
  <c r="V33" i="12"/>
  <c r="V13" i="13"/>
  <c r="AB13" i="13" s="1"/>
  <c r="AT687" i="3"/>
  <c r="V672" i="3"/>
  <c r="V483" i="3"/>
  <c r="AT672" i="3" l="1"/>
  <c r="AT673" i="3" s="1"/>
  <c r="V41" i="1"/>
  <c r="V673" i="3"/>
  <c r="V674" i="3" s="1"/>
  <c r="AT674" i="3" l="1"/>
  <c r="AT936" i="3" s="1"/>
  <c r="AB73" i="7" s="1"/>
  <c r="V683" i="3"/>
  <c r="V936" i="3"/>
  <c r="V73" i="7" s="1"/>
  <c r="V764" i="3"/>
  <c r="AB41" i="1"/>
  <c r="AB42" i="1" s="1"/>
  <c r="AB43" i="1" s="1"/>
  <c r="V42" i="1"/>
  <c r="V43" i="1" s="1"/>
  <c r="V45" i="1" l="1"/>
  <c r="AT764" i="3"/>
  <c r="AT767" i="3" s="1"/>
  <c r="AT769" i="3" s="1"/>
  <c r="V37" i="12"/>
  <c r="V767" i="3"/>
  <c r="V769" i="3" s="1"/>
  <c r="AB45" i="1"/>
  <c r="AT683" i="3"/>
  <c r="AT697" i="3" s="1"/>
  <c r="AT712" i="3" s="1"/>
  <c r="V697" i="3"/>
  <c r="V9" i="13"/>
  <c r="V717" i="3" l="1"/>
  <c r="V42" i="13" s="1"/>
  <c r="AB42" i="13" s="1"/>
  <c r="V712" i="3"/>
  <c r="V719" i="3"/>
  <c r="V23" i="13"/>
  <c r="V37" i="13" s="1"/>
  <c r="V47" i="13" s="1"/>
  <c r="AB9" i="13"/>
  <c r="AB23" i="13" s="1"/>
  <c r="AB37" i="13" s="1"/>
  <c r="AB37" i="12"/>
  <c r="AB40" i="12" s="1"/>
  <c r="AB42" i="12" s="1"/>
  <c r="V40" i="12"/>
  <c r="V42" i="12" s="1"/>
  <c r="V46" i="12" s="1"/>
  <c r="AB40" i="13" l="1"/>
  <c r="AB47" i="13"/>
  <c r="V44" i="13"/>
  <c r="V720" i="3"/>
  <c r="V937" i="3" s="1"/>
  <c r="V74" i="7" s="1"/>
  <c r="V714" i="3"/>
  <c r="V819" i="3"/>
  <c r="V820" i="3" s="1"/>
  <c r="V844" i="3" s="1"/>
  <c r="V845" i="3" s="1"/>
  <c r="W713" i="3" l="1"/>
  <c r="V40" i="13"/>
  <c r="V736" i="3"/>
  <c r="V45" i="13"/>
  <c r="AB44" i="13"/>
  <c r="AB45" i="13" s="1"/>
  <c r="AT736" i="3" l="1"/>
  <c r="AT741" i="3" s="1"/>
  <c r="AT747" i="3" s="1"/>
  <c r="AT771" i="3" s="1"/>
  <c r="V741" i="3"/>
  <c r="V747" i="3" s="1"/>
  <c r="V771" i="3" s="1"/>
  <c r="V9" i="12"/>
  <c r="W728" i="3"/>
  <c r="W729" i="3" s="1"/>
  <c r="W708" i="3" s="1"/>
  <c r="W842" i="3"/>
  <c r="W499" i="3" s="1"/>
  <c r="W500" i="3" s="1"/>
  <c r="W657" i="3"/>
  <c r="W659" i="3" l="1"/>
  <c r="W661" i="3" s="1"/>
  <c r="W671" i="3" s="1"/>
  <c r="W457" i="3" s="1"/>
  <c r="W824" i="3"/>
  <c r="W829" i="3"/>
  <c r="W830" i="3" s="1"/>
  <c r="W835" i="3" s="1"/>
  <c r="AJ608" i="3" s="1" a="1"/>
  <c r="AJ608" i="3" s="1"/>
  <c r="W608" i="3" s="1"/>
  <c r="W843" i="3"/>
  <c r="AB9" i="12"/>
  <c r="AB14" i="12" s="1"/>
  <c r="AB20" i="12" s="1"/>
  <c r="AB44" i="12" s="1"/>
  <c r="V14" i="12"/>
  <c r="V20" i="12" s="1"/>
  <c r="V44" i="12" s="1"/>
  <c r="W710" i="3"/>
  <c r="W823" i="3"/>
  <c r="W765" i="3"/>
  <c r="X608" i="3" l="1"/>
  <c r="Y608" i="3" s="1"/>
  <c r="W621" i="3"/>
  <c r="W850" i="3"/>
  <c r="W825" i="3"/>
  <c r="W834" i="3" s="1"/>
  <c r="Z608" i="3" l="1"/>
  <c r="W849" i="3"/>
  <c r="W837" i="3"/>
  <c r="X833" i="3" s="1"/>
  <c r="W459" i="3"/>
  <c r="AU608" i="3" l="1"/>
  <c r="AA608" i="3"/>
  <c r="AB608" i="3" s="1"/>
  <c r="W503" i="3"/>
  <c r="W507" i="3" s="1"/>
  <c r="W472" i="3" s="1"/>
  <c r="W510" i="3"/>
  <c r="W465" i="3"/>
  <c r="W852" i="3"/>
  <c r="W856" i="3" s="1"/>
  <c r="W861" i="3" s="1"/>
  <c r="AC608" i="3" l="1"/>
  <c r="AD608" i="3" s="1"/>
  <c r="AE608" i="3" s="1"/>
  <c r="W492" i="3"/>
  <c r="W493" i="3"/>
  <c r="W466" i="3" s="1"/>
  <c r="W855" i="3"/>
  <c r="W860" i="3" s="1"/>
  <c r="W857" i="3"/>
  <c r="W862" i="3" s="1"/>
  <c r="AV608" i="3" l="1"/>
  <c r="AF608" i="3"/>
  <c r="AG608" i="3" s="1"/>
  <c r="AH608" i="3" s="1"/>
  <c r="AO608" i="3" s="1"/>
  <c r="W495" i="3"/>
  <c r="W513" i="3" s="1"/>
  <c r="W515" i="3" s="1"/>
  <c r="W473" i="3" s="1"/>
  <c r="W474" i="3" s="1"/>
  <c r="W476" i="3" s="1"/>
  <c r="X491" i="3"/>
  <c r="W467" i="3"/>
  <c r="W469" i="3" s="1"/>
  <c r="AW608" i="3" l="1"/>
  <c r="W480" i="3"/>
  <c r="W758" i="3"/>
  <c r="W760" i="3" s="1"/>
  <c r="W477" i="3"/>
  <c r="W745" i="3"/>
  <c r="W481" i="3" l="1"/>
  <c r="W482" i="3" s="1"/>
  <c r="W687" i="3"/>
  <c r="W483" i="3" l="1"/>
  <c r="W672" i="3"/>
  <c r="W673" i="3" l="1"/>
  <c r="W674" i="3" s="1"/>
  <c r="W936" i="3" l="1"/>
  <c r="W764" i="3"/>
  <c r="W767" i="3" s="1"/>
  <c r="W769" i="3" s="1"/>
  <c r="W683" i="3"/>
  <c r="W697" i="3" l="1"/>
  <c r="W719" i="3" l="1"/>
  <c r="W717" i="3"/>
  <c r="W712" i="3"/>
  <c r="W720" i="3" l="1"/>
  <c r="W937" i="3" s="1"/>
  <c r="W844" i="3"/>
  <c r="W845" i="3" s="1"/>
  <c r="W714" i="3"/>
  <c r="W736" i="3" l="1"/>
  <c r="W741" i="3" s="1"/>
  <c r="W747" i="3" s="1"/>
  <c r="W771" i="3" s="1"/>
  <c r="X713" i="3"/>
  <c r="X728" i="3" l="1"/>
  <c r="X729" i="3" s="1"/>
  <c r="X708" i="3" s="1"/>
  <c r="X657" i="3"/>
  <c r="X842" i="3"/>
  <c r="X499" i="3" s="1"/>
  <c r="X500" i="3" s="1"/>
  <c r="X843" i="3" l="1"/>
  <c r="X829" i="3"/>
  <c r="X830" i="3" s="1"/>
  <c r="X835" i="3" s="1"/>
  <c r="AJ609" i="3" s="1" a="1"/>
  <c r="AJ609" i="3" s="1"/>
  <c r="X609" i="3" s="1"/>
  <c r="X824" i="3"/>
  <c r="X659" i="3"/>
  <c r="X661" i="3" s="1"/>
  <c r="X671" i="3" s="1"/>
  <c r="X457" i="3" s="1"/>
  <c r="X710" i="3"/>
  <c r="X823" i="3"/>
  <c r="X765" i="3"/>
  <c r="Y609" i="3" l="1"/>
  <c r="X621" i="3"/>
  <c r="X825" i="3"/>
  <c r="X834" i="3" s="1"/>
  <c r="X850" i="3"/>
  <c r="Z609" i="3" l="1"/>
  <c r="X837" i="3"/>
  <c r="Y833" i="3" s="1"/>
  <c r="X849" i="3"/>
  <c r="X459" i="3"/>
  <c r="AU609" i="3" l="1"/>
  <c r="AA609" i="3"/>
  <c r="X510" i="3"/>
  <c r="X503" i="3"/>
  <c r="X507" i="3" s="1"/>
  <c r="X472" i="3" s="1"/>
  <c r="X465" i="3"/>
  <c r="X852" i="3"/>
  <c r="X856" i="3" s="1"/>
  <c r="X861" i="3" s="1"/>
  <c r="AB609" i="3" l="1"/>
  <c r="X855" i="3"/>
  <c r="X860" i="3" s="1"/>
  <c r="X857" i="3"/>
  <c r="X862" i="3" s="1"/>
  <c r="X492" i="3"/>
  <c r="X493" i="3"/>
  <c r="X466" i="3" s="1"/>
  <c r="AC609" i="3" l="1"/>
  <c r="X467" i="3"/>
  <c r="X469" i="3" s="1"/>
  <c r="X495" i="3"/>
  <c r="AD609" i="3" l="1"/>
  <c r="AE609" i="3" s="1"/>
  <c r="AV609" i="3"/>
  <c r="Y491" i="3"/>
  <c r="X513" i="3"/>
  <c r="X515" i="3" s="1"/>
  <c r="X473" i="3" s="1"/>
  <c r="X474" i="3" s="1"/>
  <c r="X476" i="3" s="1"/>
  <c r="X480" i="3"/>
  <c r="AF609" i="3" l="1"/>
  <c r="AG609" i="3" s="1"/>
  <c r="AH609" i="3" s="1"/>
  <c r="AO609" i="3" s="1"/>
  <c r="X477" i="3"/>
  <c r="X758" i="3"/>
  <c r="X760" i="3" s="1"/>
  <c r="X745" i="3"/>
  <c r="AW609" i="3" l="1"/>
  <c r="X687" i="3"/>
  <c r="X481" i="3"/>
  <c r="X482" i="3" s="1"/>
  <c r="X672" i="3" l="1"/>
  <c r="X483" i="3"/>
  <c r="X673" i="3" l="1"/>
  <c r="X674" i="3" s="1"/>
  <c r="X936" i="3" l="1"/>
  <c r="X683" i="3"/>
  <c r="X764" i="3"/>
  <c r="X767" i="3" l="1"/>
  <c r="X769" i="3" s="1"/>
  <c r="X697" i="3"/>
  <c r="X712" i="3" l="1"/>
  <c r="X717" i="3"/>
  <c r="X719" i="3"/>
  <c r="X720" i="3" l="1"/>
  <c r="X937" i="3" s="1"/>
  <c r="X714" i="3"/>
  <c r="X844" i="3"/>
  <c r="X845" i="3" s="1"/>
  <c r="X736" i="3" l="1"/>
  <c r="X741" i="3" s="1"/>
  <c r="X747" i="3" s="1"/>
  <c r="X771" i="3" s="1"/>
  <c r="Y713" i="3"/>
  <c r="Y728" i="3" l="1"/>
  <c r="Y729" i="3" s="1"/>
  <c r="Y708" i="3" s="1"/>
  <c r="Y657" i="3"/>
  <c r="Y842" i="3"/>
  <c r="Y499" i="3" s="1"/>
  <c r="Y500" i="3" s="1"/>
  <c r="Y659" i="3" l="1"/>
  <c r="Y661" i="3" s="1"/>
  <c r="Y671" i="3" s="1"/>
  <c r="Y457" i="3" s="1"/>
  <c r="Y843" i="3"/>
  <c r="Y829" i="3"/>
  <c r="Y830" i="3" s="1"/>
  <c r="Y835" i="3" s="1"/>
  <c r="AJ610" i="3" s="1" a="1"/>
  <c r="AJ610" i="3" s="1"/>
  <c r="Y610" i="3" s="1"/>
  <c r="Y824" i="3"/>
  <c r="Y710" i="3"/>
  <c r="Y765" i="3"/>
  <c r="Y823" i="3"/>
  <c r="Z610" i="3" l="1"/>
  <c r="AA610" i="3" s="1"/>
  <c r="Y621" i="3"/>
  <c r="Y825" i="3"/>
  <c r="Y834" i="3" s="1"/>
  <c r="Y850" i="3"/>
  <c r="AU610" i="3" l="1"/>
  <c r="AB610" i="3"/>
  <c r="Y849" i="3"/>
  <c r="Y837" i="3"/>
  <c r="Z833" i="3" s="1"/>
  <c r="Y459" i="3"/>
  <c r="AC610" i="3" l="1"/>
  <c r="Y510" i="3"/>
  <c r="Y503" i="3"/>
  <c r="Y507" i="3" s="1"/>
  <c r="Y472" i="3" s="1"/>
  <c r="Y465" i="3"/>
  <c r="Y852" i="3"/>
  <c r="AD610" i="3" l="1"/>
  <c r="AV610" i="3" s="1"/>
  <c r="Y855" i="3"/>
  <c r="Y860" i="3" s="1"/>
  <c r="Y857" i="3"/>
  <c r="Y862" i="3" s="1"/>
  <c r="Y493" i="3"/>
  <c r="Y466" i="3" s="1"/>
  <c r="Y492" i="3"/>
  <c r="Y856" i="3"/>
  <c r="Y861" i="3" s="1"/>
  <c r="AE610" i="3" l="1"/>
  <c r="Y495" i="3"/>
  <c r="Y513" i="3" s="1"/>
  <c r="Y515" i="3" s="1"/>
  <c r="Y473" i="3" s="1"/>
  <c r="Y474" i="3" s="1"/>
  <c r="Y476" i="3" s="1"/>
  <c r="Y467" i="3"/>
  <c r="Y469" i="3" s="1"/>
  <c r="Z491" i="3" l="1"/>
  <c r="AF610" i="3"/>
  <c r="AG610" i="3" s="1"/>
  <c r="AH610" i="3" s="1"/>
  <c r="AO610" i="3" s="1"/>
  <c r="Y480" i="3"/>
  <c r="Y477" i="3"/>
  <c r="Y745" i="3"/>
  <c r="Y758" i="3"/>
  <c r="Y760" i="3" s="1"/>
  <c r="AW610" i="3" l="1"/>
  <c r="Y481" i="3"/>
  <c r="Y482" i="3" s="1"/>
  <c r="Y687" i="3"/>
  <c r="Y483" i="3" l="1"/>
  <c r="Y672" i="3"/>
  <c r="Y673" i="3" l="1"/>
  <c r="Y674" i="3" s="1"/>
  <c r="Y936" i="3" l="1"/>
  <c r="Y683" i="3"/>
  <c r="Y764" i="3"/>
  <c r="Y767" i="3" l="1"/>
  <c r="Y769" i="3" s="1"/>
  <c r="Y697" i="3"/>
  <c r="Y712" i="3" l="1"/>
  <c r="Y719" i="3"/>
  <c r="Y717" i="3"/>
  <c r="Y720" i="3" l="1"/>
  <c r="Y937" i="3" s="1"/>
  <c r="Y844" i="3"/>
  <c r="Y845" i="3" s="1"/>
  <c r="Y714" i="3"/>
  <c r="Z713" i="3" l="1"/>
  <c r="Y736" i="3"/>
  <c r="Y741" i="3" s="1"/>
  <c r="Y747" i="3" s="1"/>
  <c r="Y771" i="3" s="1"/>
  <c r="Z728" i="3" l="1"/>
  <c r="Z729" i="3" s="1"/>
  <c r="Z708" i="3" s="1"/>
  <c r="Z842" i="3"/>
  <c r="Z499" i="3" s="1"/>
  <c r="Z500" i="3" s="1"/>
  <c r="Z657" i="3"/>
  <c r="Z659" i="3" l="1"/>
  <c r="Z661" i="3" s="1"/>
  <c r="Z671" i="3" s="1"/>
  <c r="Z457" i="3" s="1"/>
  <c r="AU657" i="3"/>
  <c r="AU659" i="3" s="1"/>
  <c r="AU661" i="3" s="1"/>
  <c r="AU671" i="3" s="1"/>
  <c r="Z843" i="3"/>
  <c r="Z824" i="3"/>
  <c r="Z829" i="3"/>
  <c r="Z830" i="3" s="1"/>
  <c r="Z835" i="3" s="1"/>
  <c r="AJ611" i="3" s="1" a="1"/>
  <c r="AJ611" i="3" s="1"/>
  <c r="Z611" i="3" s="1"/>
  <c r="Z823" i="3"/>
  <c r="Z825" i="3" s="1"/>
  <c r="Z834" i="3" s="1"/>
  <c r="Z710" i="3"/>
  <c r="AU708" i="3"/>
  <c r="AU710" i="3" s="1"/>
  <c r="Z765" i="3"/>
  <c r="AU611" i="3" l="1"/>
  <c r="AU621" i="3" s="1"/>
  <c r="AA611" i="3"/>
  <c r="AB611" i="3" s="1"/>
  <c r="Z621" i="3"/>
  <c r="AU765" i="3"/>
  <c r="Z849" i="3"/>
  <c r="Z837" i="3"/>
  <c r="AA833" i="3" s="1"/>
  <c r="Z850" i="3"/>
  <c r="AU457" i="3"/>
  <c r="AC611" i="3" l="1"/>
  <c r="AD611" i="3" s="1"/>
  <c r="AV611" i="3" s="1"/>
  <c r="Z852" i="3"/>
  <c r="Z855" i="3" s="1"/>
  <c r="Z860" i="3" s="1"/>
  <c r="AE611" i="3" l="1"/>
  <c r="Z856" i="3"/>
  <c r="Z861" i="3" s="1"/>
  <c r="Z459" i="3"/>
  <c r="Z857" i="3"/>
  <c r="Z862" i="3" s="1"/>
  <c r="AF611" i="3" l="1"/>
  <c r="AG611" i="3" s="1"/>
  <c r="AH611" i="3" s="1"/>
  <c r="AO611" i="3" s="1"/>
  <c r="Z510" i="3"/>
  <c r="AU459" i="3"/>
  <c r="AU465" i="3" s="1"/>
  <c r="Z503" i="3"/>
  <c r="Z507" i="3" s="1"/>
  <c r="Z472" i="3" s="1"/>
  <c r="Z465" i="3"/>
  <c r="AW611" i="3" l="1"/>
  <c r="Z493" i="3"/>
  <c r="Z466" i="3" s="1"/>
  <c r="Z492" i="3"/>
  <c r="Z495" i="3" s="1"/>
  <c r="AA491" i="3" l="1"/>
  <c r="Z513" i="3"/>
  <c r="Z515" i="3" s="1"/>
  <c r="Z473" i="3" s="1"/>
  <c r="Z474" i="3" s="1"/>
  <c r="Z476" i="3" s="1"/>
  <c r="Z467" i="3"/>
  <c r="Z469" i="3" s="1"/>
  <c r="AU466" i="3"/>
  <c r="AU467" i="3" s="1"/>
  <c r="Z480" i="3" l="1"/>
  <c r="AU469" i="3"/>
  <c r="AU468" i="3" s="1"/>
  <c r="Z477" i="3"/>
  <c r="Z745" i="3"/>
  <c r="AU745" i="3" s="1"/>
  <c r="Z758" i="3"/>
  <c r="Z760" i="3" l="1"/>
  <c r="AU758" i="3"/>
  <c r="AU760" i="3" s="1"/>
  <c r="Z481" i="3"/>
  <c r="Z482" i="3" s="1"/>
  <c r="Z687" i="3"/>
  <c r="Z672" i="3" l="1"/>
  <c r="Z483" i="3"/>
  <c r="Z673" i="3" l="1"/>
  <c r="Z674" i="3" s="1"/>
  <c r="AU672" i="3"/>
  <c r="AU673" i="3" s="1"/>
  <c r="AU674" i="3" l="1"/>
  <c r="AU936" i="3" s="1"/>
  <c r="Z936" i="3"/>
  <c r="Z683" i="3"/>
  <c r="Z764" i="3"/>
  <c r="AU764" i="3" l="1"/>
  <c r="AU767" i="3" s="1"/>
  <c r="AU769" i="3" s="1"/>
  <c r="Z767" i="3"/>
  <c r="Z769" i="3" s="1"/>
  <c r="Z697" i="3"/>
  <c r="AU683" i="3"/>
  <c r="Z712" i="3" l="1"/>
  <c r="Z717" i="3"/>
  <c r="Z719" i="3"/>
  <c r="Z720" i="3" l="1"/>
  <c r="Z937" i="3" s="1"/>
  <c r="Z714" i="3"/>
  <c r="Z844" i="3"/>
  <c r="Z845" i="3" s="1"/>
  <c r="AA713" i="3" l="1"/>
  <c r="Z736" i="3"/>
  <c r="Z741" i="3" l="1"/>
  <c r="Z747" i="3" s="1"/>
  <c r="Z771" i="3" s="1"/>
  <c r="AU736" i="3"/>
  <c r="AU741" i="3" s="1"/>
  <c r="AU747" i="3" s="1"/>
  <c r="AU771" i="3" s="1"/>
  <c r="AA842" i="3"/>
  <c r="AA499" i="3" s="1"/>
  <c r="AA500" i="3" s="1"/>
  <c r="AA728" i="3"/>
  <c r="AA729" i="3" s="1"/>
  <c r="AA708" i="3" s="1"/>
  <c r="AA657" i="3"/>
  <c r="AA659" i="3" l="1"/>
  <c r="AA661" i="3" s="1"/>
  <c r="AA671" i="3" s="1"/>
  <c r="AA457" i="3" s="1"/>
  <c r="AA823" i="3"/>
  <c r="AA710" i="3"/>
  <c r="AA765" i="3"/>
  <c r="AA824" i="3"/>
  <c r="AA825" i="3" s="1"/>
  <c r="AA834" i="3" s="1"/>
  <c r="AA843" i="3"/>
  <c r="AA829" i="3"/>
  <c r="AA830" i="3" s="1"/>
  <c r="AA835" i="3" s="1"/>
  <c r="AJ612" i="3" s="1" a="1"/>
  <c r="AJ612" i="3" s="1"/>
  <c r="AA612" i="3" s="1"/>
  <c r="AB612" i="3" l="1"/>
  <c r="AC612" i="3" s="1"/>
  <c r="AA621" i="3"/>
  <c r="AA850" i="3"/>
  <c r="AA849" i="3"/>
  <c r="AA837" i="3"/>
  <c r="AB833" i="3" s="1"/>
  <c r="AD612" i="3" l="1"/>
  <c r="AV612" i="3" s="1"/>
  <c r="AA852" i="3"/>
  <c r="AA855" i="3" s="1"/>
  <c r="AA860" i="3" s="1"/>
  <c r="AA856" i="3"/>
  <c r="AA861" i="3" s="1"/>
  <c r="AA857" i="3" l="1"/>
  <c r="AA862" i="3" s="1"/>
  <c r="AE612" i="3"/>
  <c r="AA459" i="3"/>
  <c r="AF612" i="3" l="1"/>
  <c r="AG612" i="3" s="1"/>
  <c r="AH612" i="3" s="1"/>
  <c r="AO612" i="3" s="1"/>
  <c r="AA510" i="3"/>
  <c r="AA503" i="3"/>
  <c r="AA507" i="3" s="1"/>
  <c r="AA472" i="3" s="1"/>
  <c r="AA465" i="3"/>
  <c r="AW612" i="3" l="1"/>
  <c r="AA492" i="3"/>
  <c r="AA493" i="3"/>
  <c r="AA466" i="3" s="1"/>
  <c r="AA467" i="3" l="1"/>
  <c r="AA469" i="3" s="1"/>
  <c r="AA495" i="3"/>
  <c r="AB491" i="3" l="1"/>
  <c r="AA513" i="3"/>
  <c r="AA515" i="3" s="1"/>
  <c r="AA473" i="3" s="1"/>
  <c r="AA474" i="3" s="1"/>
  <c r="AA476" i="3" s="1"/>
  <c r="AA480" i="3"/>
  <c r="AA477" i="3" l="1"/>
  <c r="AA758" i="3"/>
  <c r="AA760" i="3" s="1"/>
  <c r="AA745" i="3"/>
  <c r="AA481" i="3" l="1"/>
  <c r="AA482" i="3" s="1"/>
  <c r="AA687" i="3"/>
  <c r="AA483" i="3" l="1"/>
  <c r="AA672" i="3"/>
  <c r="AA673" i="3" l="1"/>
  <c r="AA674" i="3" s="1"/>
  <c r="AA936" i="3" l="1"/>
  <c r="AA683" i="3"/>
  <c r="AA764" i="3"/>
  <c r="AA767" i="3" l="1"/>
  <c r="AA769" i="3" s="1"/>
  <c r="AA697" i="3"/>
  <c r="AA717" i="3" l="1"/>
  <c r="AA712" i="3"/>
  <c r="AA719" i="3"/>
  <c r="AA720" i="3" l="1"/>
  <c r="AA937" i="3" s="1"/>
  <c r="AA714" i="3"/>
  <c r="AA844" i="3"/>
  <c r="AA845" i="3" s="1"/>
  <c r="AB713" i="3" l="1"/>
  <c r="AA736" i="3"/>
  <c r="AA741" i="3" s="1"/>
  <c r="AA747" i="3" s="1"/>
  <c r="AA771" i="3" s="1"/>
  <c r="AB657" i="3" l="1"/>
  <c r="AB728" i="3"/>
  <c r="AB729" i="3" s="1"/>
  <c r="AB708" i="3" s="1"/>
  <c r="AB842" i="3"/>
  <c r="AB499" i="3" s="1"/>
  <c r="AB500" i="3" s="1"/>
  <c r="AB829" i="3" l="1"/>
  <c r="AB830" i="3" s="1"/>
  <c r="AB835" i="3" s="1"/>
  <c r="AJ613" i="3" s="1" a="1"/>
  <c r="AJ613" i="3" s="1"/>
  <c r="AB613" i="3" s="1"/>
  <c r="AB843" i="3"/>
  <c r="AB824" i="3"/>
  <c r="AB710" i="3"/>
  <c r="AB823" i="3"/>
  <c r="AB765" i="3"/>
  <c r="AB659" i="3"/>
  <c r="AB661" i="3" s="1"/>
  <c r="AB671" i="3" s="1"/>
  <c r="AB457" i="3" s="1"/>
  <c r="AC613" i="3" l="1"/>
  <c r="AD613" i="3" s="1"/>
  <c r="AB621" i="3"/>
  <c r="AB825" i="3"/>
  <c r="AB834" i="3" s="1"/>
  <c r="AB850" i="3"/>
  <c r="AV613" i="3" l="1"/>
  <c r="AE613" i="3"/>
  <c r="AB849" i="3"/>
  <c r="AB837" i="3"/>
  <c r="AC833" i="3" s="1"/>
  <c r="AF613" i="3" l="1"/>
  <c r="AB459" i="3"/>
  <c r="AB852" i="3"/>
  <c r="AB856" i="3" s="1"/>
  <c r="AB861" i="3" s="1"/>
  <c r="AG613" i="3" l="1"/>
  <c r="AH613" i="3" s="1"/>
  <c r="AO613" i="3" s="1"/>
  <c r="AB855" i="3"/>
  <c r="AB860" i="3" s="1"/>
  <c r="AB857" i="3"/>
  <c r="AB862" i="3" s="1"/>
  <c r="AB510" i="3"/>
  <c r="AB503" i="3"/>
  <c r="AB507" i="3" s="1"/>
  <c r="AB472" i="3" s="1"/>
  <c r="AB465" i="3"/>
  <c r="AW613" i="3" l="1"/>
  <c r="AB492" i="3"/>
  <c r="AB493" i="3"/>
  <c r="AB466" i="3" s="1"/>
  <c r="AB467" i="3" l="1"/>
  <c r="AB469" i="3" s="1"/>
  <c r="AB495" i="3"/>
  <c r="AC491" i="3" l="1"/>
  <c r="AB513" i="3"/>
  <c r="AB515" i="3" s="1"/>
  <c r="AB473" i="3" s="1"/>
  <c r="AB474" i="3" s="1"/>
  <c r="AB476" i="3" s="1"/>
  <c r="AB480" i="3"/>
  <c r="AB477" i="3" l="1"/>
  <c r="AB758" i="3"/>
  <c r="AB760" i="3" s="1"/>
  <c r="AB745" i="3"/>
  <c r="AB687" i="3" l="1"/>
  <c r="AB481" i="3"/>
  <c r="AB482" i="3" s="1"/>
  <c r="AB483" i="3" l="1"/>
  <c r="AB672" i="3"/>
  <c r="AB673" i="3" l="1"/>
  <c r="AB674" i="3" s="1"/>
  <c r="AB936" i="3" l="1"/>
  <c r="AB683" i="3"/>
  <c r="AB764" i="3"/>
  <c r="AB767" i="3" l="1"/>
  <c r="AB769" i="3" s="1"/>
  <c r="AB697" i="3"/>
  <c r="AB717" i="3" l="1"/>
  <c r="AB712" i="3"/>
  <c r="AB719" i="3"/>
  <c r="AB720" i="3" l="1"/>
  <c r="AB937" i="3" s="1"/>
  <c r="AB844" i="3"/>
  <c r="AB845" i="3" s="1"/>
  <c r="AB714" i="3"/>
  <c r="AB736" i="3" l="1"/>
  <c r="AB741" i="3" s="1"/>
  <c r="AB747" i="3" s="1"/>
  <c r="AB771" i="3" s="1"/>
  <c r="AC713" i="3"/>
  <c r="AC657" i="3" l="1"/>
  <c r="AC842" i="3"/>
  <c r="AC499" i="3" s="1"/>
  <c r="AC500" i="3" s="1"/>
  <c r="AC728" i="3"/>
  <c r="AC729" i="3" s="1"/>
  <c r="AC708" i="3" s="1"/>
  <c r="AC710" i="3" l="1"/>
  <c r="AC823" i="3"/>
  <c r="AC765" i="3"/>
  <c r="AC829" i="3"/>
  <c r="AC830" i="3" s="1"/>
  <c r="AC835" i="3" s="1"/>
  <c r="AJ614" i="3" s="1" a="1"/>
  <c r="AJ614" i="3" s="1"/>
  <c r="AC614" i="3" s="1"/>
  <c r="AC843" i="3"/>
  <c r="AC824" i="3"/>
  <c r="AC825" i="3" s="1"/>
  <c r="AC834" i="3" s="1"/>
  <c r="AC659" i="3"/>
  <c r="AC661" i="3" s="1"/>
  <c r="AC671" i="3" s="1"/>
  <c r="AC457" i="3" s="1"/>
  <c r="AD614" i="3" l="1"/>
  <c r="AV614" i="3" s="1"/>
  <c r="AC621" i="3"/>
  <c r="AC849" i="3"/>
  <c r="AC837" i="3"/>
  <c r="AD833" i="3" s="1"/>
  <c r="AC850" i="3"/>
  <c r="AE614" i="3" l="1"/>
  <c r="AF614" i="3" s="1"/>
  <c r="AC459" i="3"/>
  <c r="AC852" i="3"/>
  <c r="AC855" i="3" s="1"/>
  <c r="AC860" i="3" s="1"/>
  <c r="AG614" i="3" l="1"/>
  <c r="AH614" i="3" s="1"/>
  <c r="AO614" i="3" s="1"/>
  <c r="AC856" i="3"/>
  <c r="AC861" i="3" s="1"/>
  <c r="AC503" i="3"/>
  <c r="AC507" i="3" s="1"/>
  <c r="AC472" i="3" s="1"/>
  <c r="AC510" i="3"/>
  <c r="AC465" i="3"/>
  <c r="AC857" i="3"/>
  <c r="AC862" i="3" s="1"/>
  <c r="AW614" i="3" l="1"/>
  <c r="AC493" i="3"/>
  <c r="AC466" i="3" s="1"/>
  <c r="AC492" i="3"/>
  <c r="AC495" i="3" l="1"/>
  <c r="AD491" i="3"/>
  <c r="AC513" i="3"/>
  <c r="AC515" i="3" s="1"/>
  <c r="AC473" i="3" s="1"/>
  <c r="AC474" i="3" s="1"/>
  <c r="AC476" i="3" s="1"/>
  <c r="AC467" i="3"/>
  <c r="AC469" i="3" s="1"/>
  <c r="AC480" i="3" l="1"/>
  <c r="AC477" i="3"/>
  <c r="AC758" i="3"/>
  <c r="AC760" i="3" s="1"/>
  <c r="AC745" i="3"/>
  <c r="AC481" i="3" l="1"/>
  <c r="AC482" i="3" s="1"/>
  <c r="AC687" i="3"/>
  <c r="AC483" i="3" l="1"/>
  <c r="AC672" i="3"/>
  <c r="AC673" i="3" l="1"/>
  <c r="AC674" i="3" s="1"/>
  <c r="AC936" i="3" l="1"/>
  <c r="AC683" i="3"/>
  <c r="AC764" i="3"/>
  <c r="AC767" i="3" l="1"/>
  <c r="AC769" i="3" s="1"/>
  <c r="AC697" i="3"/>
  <c r="AC712" i="3" l="1"/>
  <c r="AC719" i="3"/>
  <c r="AC717" i="3"/>
  <c r="AC720" i="3" l="1"/>
  <c r="AC937" i="3" s="1"/>
  <c r="AC844" i="3"/>
  <c r="AC845" i="3" s="1"/>
  <c r="AC714" i="3"/>
  <c r="AD713" i="3" l="1"/>
  <c r="AC736" i="3"/>
  <c r="AC741" i="3" s="1"/>
  <c r="AC747" i="3" s="1"/>
  <c r="AC771" i="3" s="1"/>
  <c r="AD728" i="3" l="1"/>
  <c r="AD729" i="3" s="1"/>
  <c r="AD708" i="3" s="1"/>
  <c r="AD842" i="3"/>
  <c r="AD499" i="3" s="1"/>
  <c r="AD500" i="3" s="1"/>
  <c r="AD657" i="3"/>
  <c r="AD843" i="3" l="1"/>
  <c r="AD824" i="3"/>
  <c r="AD829" i="3"/>
  <c r="AD830" i="3" s="1"/>
  <c r="AD835" i="3" s="1"/>
  <c r="AJ615" i="3" s="1" a="1"/>
  <c r="AJ615" i="3" s="1"/>
  <c r="AD615" i="3" s="1"/>
  <c r="AD659" i="3"/>
  <c r="AD661" i="3" s="1"/>
  <c r="AD671" i="3" s="1"/>
  <c r="AD457" i="3" s="1"/>
  <c r="AV657" i="3"/>
  <c r="AV659" i="3" s="1"/>
  <c r="AV661" i="3" s="1"/>
  <c r="AV671" i="3" s="1"/>
  <c r="AP708" i="3"/>
  <c r="AP710" i="3" s="1"/>
  <c r="AQ708" i="3"/>
  <c r="AQ710" i="3" s="1"/>
  <c r="AR708" i="3"/>
  <c r="AR710" i="3" s="1"/>
  <c r="AD823" i="3"/>
  <c r="AD710" i="3"/>
  <c r="AV708" i="3"/>
  <c r="AV710" i="3" s="1"/>
  <c r="AD765" i="3"/>
  <c r="AV615" i="3" l="1"/>
  <c r="AV621" i="3" s="1"/>
  <c r="AE615" i="3"/>
  <c r="AD621" i="3"/>
  <c r="AE765" i="3"/>
  <c r="AF765" i="3" s="1"/>
  <c r="AG765" i="3" s="1"/>
  <c r="AH765" i="3" s="1"/>
  <c r="AW765" i="3" s="1"/>
  <c r="AV765" i="3"/>
  <c r="AV457" i="3"/>
  <c r="AD850" i="3"/>
  <c r="AD825" i="3"/>
  <c r="AD834" i="3" s="1"/>
  <c r="AF615" i="3" l="1"/>
  <c r="AG615" i="3" s="1"/>
  <c r="AD459" i="3"/>
  <c r="AD849" i="3"/>
  <c r="AD837" i="3"/>
  <c r="AE833" i="3" s="1"/>
  <c r="AH615" i="3" l="1"/>
  <c r="AO615" i="3" s="1"/>
  <c r="AD852" i="3"/>
  <c r="AD856" i="3" s="1"/>
  <c r="AD861" i="3" s="1"/>
  <c r="AD510" i="3"/>
  <c r="AD503" i="3"/>
  <c r="AD507" i="3" s="1"/>
  <c r="AD472" i="3" s="1"/>
  <c r="AV459" i="3"/>
  <c r="AV465" i="3" s="1"/>
  <c r="AD465" i="3"/>
  <c r="AW615" i="3" l="1"/>
  <c r="AD492" i="3"/>
  <c r="AD493" i="3"/>
  <c r="AD466" i="3" s="1"/>
  <c r="AD855" i="3"/>
  <c r="AD860" i="3" s="1"/>
  <c r="AD857" i="3"/>
  <c r="AD862" i="3" s="1"/>
  <c r="AD467" i="3" l="1"/>
  <c r="AD469" i="3" s="1"/>
  <c r="AV466" i="3"/>
  <c r="AV467" i="3" s="1"/>
  <c r="AD495" i="3"/>
  <c r="AE491" i="3" l="1"/>
  <c r="AD513" i="3"/>
  <c r="AD515" i="3" s="1"/>
  <c r="AD473" i="3" s="1"/>
  <c r="AD474" i="3" s="1"/>
  <c r="AD476" i="3" s="1"/>
  <c r="AD480" i="3"/>
  <c r="AV469" i="3"/>
  <c r="AV468" i="3" s="1"/>
  <c r="AD758" i="3" l="1"/>
  <c r="AD477" i="3"/>
  <c r="AD745" i="3"/>
  <c r="AV745" i="3" s="1"/>
  <c r="AD481" i="3" l="1"/>
  <c r="AD482" i="3" s="1"/>
  <c r="AD687" i="3"/>
  <c r="AD760" i="3"/>
  <c r="AV758" i="3"/>
  <c r="AV760" i="3" s="1"/>
  <c r="AD672" i="3" l="1"/>
  <c r="AD673" i="3" s="1"/>
  <c r="AD674" i="3" s="1"/>
  <c r="AD483" i="3"/>
  <c r="AD936" i="3" l="1"/>
  <c r="AD683" i="3"/>
  <c r="AD764" i="3"/>
  <c r="AV764" i="3" l="1"/>
  <c r="AV767" i="3" s="1"/>
  <c r="AV769" i="3" s="1"/>
  <c r="AD767" i="3"/>
  <c r="AD769" i="3" s="1"/>
  <c r="AD697" i="3"/>
  <c r="AV683" i="3"/>
  <c r="AD719" i="3" l="1"/>
  <c r="AD717" i="3"/>
  <c r="AD712" i="3"/>
  <c r="AD720" i="3" l="1"/>
  <c r="AD937" i="3" s="1"/>
  <c r="AD844" i="3"/>
  <c r="AD845" i="3" s="1"/>
  <c r="AD714" i="3"/>
  <c r="AD736" i="3" l="1"/>
  <c r="AE713" i="3"/>
  <c r="AE842" i="3" l="1"/>
  <c r="AE499" i="3" s="1"/>
  <c r="AE500" i="3" s="1"/>
  <c r="AE657" i="3"/>
  <c r="AD741" i="3"/>
  <c r="AD747" i="3" s="1"/>
  <c r="AD771" i="3" s="1"/>
  <c r="AV736" i="3"/>
  <c r="AV741" i="3" s="1"/>
  <c r="AV747" i="3" s="1"/>
  <c r="AV771" i="3" s="1"/>
  <c r="AE659" i="3" l="1"/>
  <c r="AE661" i="3" s="1"/>
  <c r="AE671" i="3" s="1"/>
  <c r="AE457" i="3" s="1"/>
  <c r="AE829" i="3"/>
  <c r="AE830" i="3" s="1"/>
  <c r="AE835" i="3" s="1"/>
  <c r="AJ616" i="3" s="1" a="1"/>
  <c r="AJ616" i="3" s="1"/>
  <c r="AE616" i="3" s="1"/>
  <c r="AE824" i="3"/>
  <c r="AE825" i="3" s="1"/>
  <c r="AE834" i="3" s="1"/>
  <c r="AE843" i="3"/>
  <c r="AF616" i="3" l="1"/>
  <c r="AE621" i="3"/>
  <c r="AE849" i="3"/>
  <c r="AE837" i="3"/>
  <c r="AF833" i="3" s="1"/>
  <c r="AE850" i="3"/>
  <c r="AG616" i="3" l="1"/>
  <c r="AH616" i="3" s="1"/>
  <c r="AO616" i="3" s="1"/>
  <c r="AE459" i="3"/>
  <c r="AE852" i="3"/>
  <c r="AE855" i="3" s="1"/>
  <c r="AE860" i="3" s="1"/>
  <c r="AW616" i="3" l="1"/>
  <c r="AE857" i="3"/>
  <c r="AE862" i="3" s="1"/>
  <c r="AE856" i="3"/>
  <c r="AE861" i="3" s="1"/>
  <c r="AE503" i="3"/>
  <c r="AE507" i="3" s="1"/>
  <c r="AE472" i="3" s="1"/>
  <c r="AE510" i="3"/>
  <c r="AE465" i="3"/>
  <c r="AE492" i="3" l="1"/>
  <c r="AE493" i="3"/>
  <c r="AE466" i="3" s="1"/>
  <c r="AE467" i="3" l="1"/>
  <c r="AE469" i="3" s="1"/>
  <c r="AE495" i="3"/>
  <c r="AE513" i="3" l="1"/>
  <c r="AE515" i="3" s="1"/>
  <c r="AE473" i="3" s="1"/>
  <c r="AE474" i="3" s="1"/>
  <c r="AE476" i="3" s="1"/>
  <c r="AF491" i="3"/>
  <c r="AE480" i="3"/>
  <c r="AE477" i="3" l="1"/>
  <c r="AE758" i="3"/>
  <c r="AE760" i="3" s="1"/>
  <c r="AE745" i="3"/>
  <c r="AE687" i="3" l="1"/>
  <c r="AE481" i="3"/>
  <c r="AE482" i="3" s="1"/>
  <c r="AE672" i="3" l="1"/>
  <c r="AE483" i="3"/>
  <c r="AE673" i="3" l="1"/>
  <c r="AE674" i="3" s="1"/>
  <c r="AE936" i="3" l="1"/>
  <c r="AE683" i="3"/>
  <c r="AE764" i="3"/>
  <c r="AE767" i="3" l="1"/>
  <c r="AE769" i="3" s="1"/>
  <c r="AE697" i="3"/>
  <c r="AE712" i="3" l="1"/>
  <c r="AE719" i="3"/>
  <c r="AE717" i="3"/>
  <c r="AE720" i="3" l="1"/>
  <c r="AE937" i="3" s="1"/>
  <c r="AE844" i="3"/>
  <c r="AE845" i="3" s="1"/>
  <c r="AE714" i="3"/>
  <c r="AF713" i="3" l="1"/>
  <c r="AE736" i="3"/>
  <c r="AE741" i="3" s="1"/>
  <c r="AE747" i="3" s="1"/>
  <c r="AE771" i="3" s="1"/>
  <c r="AF842" i="3" l="1"/>
  <c r="AF499" i="3" s="1"/>
  <c r="AF500" i="3" s="1"/>
  <c r="AF657" i="3"/>
  <c r="AF659" i="3" l="1"/>
  <c r="AF661" i="3" s="1"/>
  <c r="AF671" i="3" s="1"/>
  <c r="AF457" i="3" s="1"/>
  <c r="AF824" i="3"/>
  <c r="AF825" i="3" s="1"/>
  <c r="AF834" i="3" s="1"/>
  <c r="AF843" i="3"/>
  <c r="AF829" i="3"/>
  <c r="AF830" i="3" s="1"/>
  <c r="AF835" i="3" s="1"/>
  <c r="AJ617" i="3" s="1" a="1"/>
  <c r="AJ617" i="3" s="1"/>
  <c r="AF617" i="3" s="1"/>
  <c r="AG617" i="3" l="1"/>
  <c r="AH617" i="3" s="1"/>
  <c r="AF621" i="3"/>
  <c r="AF850" i="3"/>
  <c r="AF849" i="3"/>
  <c r="AF837" i="3"/>
  <c r="AG833" i="3" s="1"/>
  <c r="AW617" i="3" l="1"/>
  <c r="AO617" i="3"/>
  <c r="AF852" i="3"/>
  <c r="AF855" i="3" s="1"/>
  <c r="AF860" i="3" s="1"/>
  <c r="AF459" i="3"/>
  <c r="AF857" i="3" l="1"/>
  <c r="AF862" i="3" s="1"/>
  <c r="AF856" i="3"/>
  <c r="AF861" i="3" s="1"/>
  <c r="AF503" i="3"/>
  <c r="AF507" i="3" s="1"/>
  <c r="AF472" i="3" s="1"/>
  <c r="AF510" i="3"/>
  <c r="AF465" i="3"/>
  <c r="AF493" i="3" l="1"/>
  <c r="AF466" i="3" s="1"/>
  <c r="AF492" i="3"/>
  <c r="AF495" i="3" l="1"/>
  <c r="AG491" i="3"/>
  <c r="AF513" i="3"/>
  <c r="AF515" i="3" s="1"/>
  <c r="AF473" i="3" s="1"/>
  <c r="AF474" i="3" s="1"/>
  <c r="AF476" i="3" s="1"/>
  <c r="AF467" i="3"/>
  <c r="AF469" i="3" s="1"/>
  <c r="AF480" i="3" l="1"/>
  <c r="AF477" i="3"/>
  <c r="AF745" i="3"/>
  <c r="AF758" i="3"/>
  <c r="AF760" i="3" s="1"/>
  <c r="AF481" i="3" l="1"/>
  <c r="AF482" i="3" s="1"/>
  <c r="AF687" i="3"/>
  <c r="AF483" i="3" l="1"/>
  <c r="AF672" i="3"/>
  <c r="AF673" i="3" l="1"/>
  <c r="AF674" i="3" s="1"/>
  <c r="AF683" i="3" l="1"/>
  <c r="AF936" i="3"/>
  <c r="AF764" i="3"/>
  <c r="AF767" i="3" l="1"/>
  <c r="AF769" i="3" s="1"/>
  <c r="AF697" i="3"/>
  <c r="AF712" i="3" l="1"/>
  <c r="AF717" i="3"/>
  <c r="AF719" i="3"/>
  <c r="AF720" i="3" l="1"/>
  <c r="AF937" i="3" s="1"/>
  <c r="AF844" i="3"/>
  <c r="AF845" i="3" s="1"/>
  <c r="AF714" i="3"/>
  <c r="AG713" i="3" l="1"/>
  <c r="AF736" i="3"/>
  <c r="AF741" i="3" s="1"/>
  <c r="AF747" i="3" s="1"/>
  <c r="AF771" i="3" s="1"/>
  <c r="AG842" i="3" l="1"/>
  <c r="AG499" i="3" s="1"/>
  <c r="AG500" i="3" s="1"/>
  <c r="AG657" i="3"/>
  <c r="AG659" i="3" l="1"/>
  <c r="AG661" i="3" s="1"/>
  <c r="AG671" i="3" s="1"/>
  <c r="AG457" i="3" s="1"/>
  <c r="AG824" i="3"/>
  <c r="AG825" i="3" s="1"/>
  <c r="AG834" i="3" s="1"/>
  <c r="AG829" i="3"/>
  <c r="AG830" i="3" s="1"/>
  <c r="AG835" i="3" s="1"/>
  <c r="AJ618" i="3" s="1" a="1"/>
  <c r="AJ618" i="3" s="1"/>
  <c r="AG618" i="3" s="1"/>
  <c r="AG843" i="3"/>
  <c r="AH618" i="3" l="1"/>
  <c r="AO618" i="3" s="1"/>
  <c r="AG621" i="3"/>
  <c r="AG850" i="3"/>
  <c r="AG849" i="3"/>
  <c r="AG837" i="3"/>
  <c r="AH833" i="3" s="1"/>
  <c r="AW618" i="3" l="1"/>
  <c r="AG852" i="3"/>
  <c r="AG855" i="3" s="1"/>
  <c r="AG860" i="3" s="1"/>
  <c r="AG459" i="3"/>
  <c r="AG510" i="3" l="1"/>
  <c r="AG503" i="3"/>
  <c r="AG507" i="3" s="1"/>
  <c r="AG472" i="3" s="1"/>
  <c r="AG465" i="3"/>
  <c r="AG856" i="3"/>
  <c r="AG861" i="3" s="1"/>
  <c r="AG857" i="3"/>
  <c r="AG862" i="3" s="1"/>
  <c r="AG493" i="3" l="1"/>
  <c r="AG466" i="3" s="1"/>
  <c r="AG492" i="3"/>
  <c r="AG495" i="3" l="1"/>
  <c r="AH491" i="3" s="1"/>
  <c r="AG467" i="3"/>
  <c r="AG469" i="3" s="1"/>
  <c r="AG513" i="3" l="1"/>
  <c r="AG515" i="3" s="1"/>
  <c r="AG473" i="3" s="1"/>
  <c r="AG474" i="3" s="1"/>
  <c r="AG476" i="3" s="1"/>
  <c r="AG480" i="3"/>
  <c r="AG745" i="3"/>
  <c r="AG477" i="3"/>
  <c r="AG758" i="3"/>
  <c r="AG760" i="3" s="1"/>
  <c r="AG481" i="3" l="1"/>
  <c r="AG482" i="3" s="1"/>
  <c r="AG687" i="3"/>
  <c r="AG483" i="3" l="1"/>
  <c r="AG672" i="3"/>
  <c r="AG673" i="3" l="1"/>
  <c r="AG674" i="3" s="1"/>
  <c r="AG683" i="3" l="1"/>
  <c r="AG936" i="3"/>
  <c r="AG764" i="3"/>
  <c r="AG767" i="3" l="1"/>
  <c r="AG769" i="3" s="1"/>
  <c r="AG697" i="3"/>
  <c r="AG717" i="3" l="1"/>
  <c r="AG719" i="3"/>
  <c r="AG712" i="3"/>
  <c r="AG720" i="3" l="1"/>
  <c r="AG937" i="3" s="1"/>
  <c r="AG844" i="3"/>
  <c r="AG845" i="3" s="1"/>
  <c r="AG714" i="3"/>
  <c r="AG736" i="3" l="1"/>
  <c r="AG741" i="3" s="1"/>
  <c r="AG747" i="3" s="1"/>
  <c r="AG771" i="3" s="1"/>
  <c r="AH713" i="3"/>
  <c r="AH657" i="3" l="1"/>
  <c r="AH842" i="3"/>
  <c r="AH499" i="3" s="1"/>
  <c r="AH500" i="3" s="1"/>
  <c r="AH843" i="3" l="1"/>
  <c r="AH829" i="3"/>
  <c r="AH830" i="3" s="1"/>
  <c r="AH835" i="3" s="1"/>
  <c r="AJ619" i="3" s="1" a="1"/>
  <c r="AJ619" i="3" s="1"/>
  <c r="AH619" i="3" s="1"/>
  <c r="AH824" i="3"/>
  <c r="AH825" i="3" s="1"/>
  <c r="AH834" i="3" s="1"/>
  <c r="AH659" i="3"/>
  <c r="AH661" i="3" s="1"/>
  <c r="AH671" i="3" s="1"/>
  <c r="AH457" i="3" s="1"/>
  <c r="AP657" i="3"/>
  <c r="AP659" i="3" s="1"/>
  <c r="AP661" i="3" s="1"/>
  <c r="AP671" i="3" s="1"/>
  <c r="AQ657" i="3"/>
  <c r="AQ659" i="3" s="1"/>
  <c r="AQ661" i="3" s="1"/>
  <c r="AQ671" i="3" s="1"/>
  <c r="AR657" i="3"/>
  <c r="AR659" i="3" s="1"/>
  <c r="AR661" i="3" s="1"/>
  <c r="AR671" i="3" s="1"/>
  <c r="AW657" i="3"/>
  <c r="AW659" i="3" s="1"/>
  <c r="AW661" i="3" s="1"/>
  <c r="AW671" i="3" s="1"/>
  <c r="AW619" i="3" l="1"/>
  <c r="AW621" i="3" s="1"/>
  <c r="AO619" i="3"/>
  <c r="AH621" i="3"/>
  <c r="AH849" i="3"/>
  <c r="AH837" i="3"/>
  <c r="AP457" i="3"/>
  <c r="AQ457" i="3"/>
  <c r="AR457" i="3"/>
  <c r="AR465" i="3" s="1"/>
  <c r="AR467" i="3" s="1"/>
  <c r="AR468" i="3" s="1"/>
  <c r="AS457" i="3"/>
  <c r="AS465" i="3" s="1"/>
  <c r="AS467" i="3" s="1"/>
  <c r="AS468" i="3" s="1"/>
  <c r="AW457" i="3"/>
  <c r="AH850" i="3"/>
  <c r="AH459" i="3" l="1"/>
  <c r="AH852" i="3"/>
  <c r="AH855" i="3" s="1"/>
  <c r="AH860" i="3" s="1"/>
  <c r="AH856" i="3" l="1"/>
  <c r="AH861" i="3" s="1"/>
  <c r="AH857" i="3"/>
  <c r="AH862" i="3" s="1"/>
  <c r="AH510" i="3"/>
  <c r="AP459" i="3"/>
  <c r="AP465" i="3" s="1"/>
  <c r="AP467" i="3" s="1"/>
  <c r="AP468" i="3" s="1"/>
  <c r="AQ459" i="3"/>
  <c r="AQ465" i="3" s="1"/>
  <c r="AQ467" i="3" s="1"/>
  <c r="AQ468" i="3" s="1"/>
  <c r="AW459" i="3"/>
  <c r="AW465" i="3" s="1"/>
  <c r="AH503" i="3"/>
  <c r="AH507" i="3" s="1"/>
  <c r="AH472" i="3" s="1"/>
  <c r="AH465" i="3"/>
  <c r="AH493" i="3" l="1"/>
  <c r="AH466" i="3" s="1"/>
  <c r="AH492" i="3"/>
  <c r="AH495" i="3" l="1"/>
  <c r="AH513" i="3" s="1"/>
  <c r="AH515" i="3" s="1"/>
  <c r="AH473" i="3" s="1"/>
  <c r="AH474" i="3" s="1"/>
  <c r="AH476" i="3" s="1"/>
  <c r="AH758" i="3" s="1"/>
  <c r="AH467" i="3"/>
  <c r="AH469" i="3" s="1"/>
  <c r="AW466" i="3"/>
  <c r="AW467" i="3" s="1"/>
  <c r="AH745" i="3" l="1"/>
  <c r="AW745" i="3" s="1"/>
  <c r="AH477" i="3"/>
  <c r="AH480" i="3"/>
  <c r="AW469" i="3"/>
  <c r="AW468" i="3" s="1"/>
  <c r="AH481" i="3"/>
  <c r="AH482" i="3" s="1"/>
  <c r="AH687" i="3"/>
  <c r="AH760" i="3"/>
  <c r="AW758" i="3"/>
  <c r="AW760" i="3" s="1"/>
  <c r="AU687" i="3" l="1"/>
  <c r="AU697" i="3" s="1"/>
  <c r="AU712" i="3" s="1"/>
  <c r="AV687" i="3"/>
  <c r="AV697" i="3" s="1"/>
  <c r="AV712" i="3" s="1"/>
  <c r="AW687" i="3"/>
  <c r="AH483" i="3"/>
  <c r="AH672" i="3"/>
  <c r="AH673" i="3" l="1"/>
  <c r="AH674" i="3" s="1"/>
  <c r="AP672" i="3"/>
  <c r="AP673" i="3" s="1"/>
  <c r="AP674" i="3" s="1"/>
  <c r="AQ672" i="3"/>
  <c r="AQ673" i="3" s="1"/>
  <c r="AQ674" i="3" s="1"/>
  <c r="AR672" i="3"/>
  <c r="AR673" i="3" s="1"/>
  <c r="AR674" i="3" s="1"/>
  <c r="AV672" i="3"/>
  <c r="AV673" i="3" s="1"/>
  <c r="AW672" i="3"/>
  <c r="AW673" i="3" s="1"/>
  <c r="AW674" i="3" l="1"/>
  <c r="AW936" i="3" s="1"/>
  <c r="AV674" i="3"/>
  <c r="AV936" i="3" s="1"/>
  <c r="AR936" i="3"/>
  <c r="Z73" i="7" s="1"/>
  <c r="Z45" i="1"/>
  <c r="AQ936" i="3"/>
  <c r="Y73" i="7" s="1"/>
  <c r="Y45" i="1"/>
  <c r="AP936" i="3"/>
  <c r="X73" i="7" s="1"/>
  <c r="X45" i="1"/>
  <c r="AH683" i="3"/>
  <c r="AH936" i="3"/>
  <c r="AH764" i="3"/>
  <c r="AH767" i="3" l="1"/>
  <c r="AH769" i="3" s="1"/>
  <c r="AW764" i="3"/>
  <c r="AW767" i="3" s="1"/>
  <c r="AW769" i="3" s="1"/>
  <c r="AH697" i="3"/>
  <c r="AP683" i="3"/>
  <c r="AP697" i="3" s="1"/>
  <c r="AP712" i="3" s="1"/>
  <c r="AQ683" i="3"/>
  <c r="AQ697" i="3" s="1"/>
  <c r="AQ712" i="3" s="1"/>
  <c r="Y47" i="13" s="1"/>
  <c r="AR683" i="3"/>
  <c r="AR697" i="3" s="1"/>
  <c r="AR712" i="3" s="1"/>
  <c r="Z47" i="13" s="1"/>
  <c r="AW683" i="3"/>
  <c r="AW697" i="3" s="1"/>
  <c r="AW712" i="3" s="1"/>
  <c r="AP714" i="3" l="1"/>
  <c r="AQ713" i="3" s="1"/>
  <c r="AQ714" i="3" s="1"/>
  <c r="AR713" i="3" s="1"/>
  <c r="AR714" i="3" s="1"/>
  <c r="AS713" i="3" s="1"/>
  <c r="AS714" i="3" s="1"/>
  <c r="AT713" i="3" s="1"/>
  <c r="AT714" i="3" s="1"/>
  <c r="AU713" i="3" s="1"/>
  <c r="AU714" i="3" s="1"/>
  <c r="AV713" i="3" s="1"/>
  <c r="AV714" i="3" s="1"/>
  <c r="AW713" i="3" s="1"/>
  <c r="AW714" i="3" s="1"/>
  <c r="X47" i="13"/>
  <c r="AH717" i="3"/>
  <c r="AH719" i="3"/>
  <c r="AH712" i="3"/>
  <c r="AH720" i="3" l="1"/>
  <c r="AH937" i="3" s="1"/>
  <c r="AH714" i="3"/>
  <c r="AH736" i="3" s="1"/>
  <c r="AH844" i="3"/>
  <c r="AH845" i="3" s="1"/>
  <c r="AH741" i="3" l="1"/>
  <c r="AH747" i="3" s="1"/>
  <c r="AH771" i="3" s="1"/>
  <c r="AW736" i="3"/>
  <c r="AW741" i="3" s="1"/>
  <c r="AW747" i="3" s="1"/>
  <c r="AW771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<sst xmlns="http://schemas.openxmlformats.org/spreadsheetml/2006/main" count="873" uniqueCount="479">
  <si>
    <t>Revenue</t>
  </si>
  <si>
    <t>Y/Y Growth</t>
  </si>
  <si>
    <t>Duration</t>
  </si>
  <si>
    <t>Linearity</t>
  </si>
  <si>
    <t>Cost of Revenue</t>
  </si>
  <si>
    <t>Total Employees</t>
  </si>
  <si>
    <t>Sales Reps</t>
  </si>
  <si>
    <t>Sales Managers Per Sales Reps</t>
  </si>
  <si>
    <t>($ in 000's)</t>
  </si>
  <si>
    <t>Benefits</t>
  </si>
  <si>
    <t>Other Sales Expenses as a % of Base Salary</t>
  </si>
  <si>
    <t>Gross Profit</t>
  </si>
  <si>
    <t>CAC</t>
  </si>
  <si>
    <t>LTV</t>
  </si>
  <si>
    <t>No seasonality assumption</t>
  </si>
  <si>
    <t>Assumed independent of headcount</t>
  </si>
  <si>
    <t>Balance Sheet</t>
  </si>
  <si>
    <t>Assets</t>
  </si>
  <si>
    <t>Liabilities</t>
  </si>
  <si>
    <t>Equity</t>
  </si>
  <si>
    <t>Total Equity</t>
  </si>
  <si>
    <t>Cash</t>
  </si>
  <si>
    <t>XYZ Company</t>
  </si>
  <si>
    <t>ARR</t>
  </si>
  <si>
    <t>Net (income) loss</t>
  </si>
  <si>
    <t>Adjustments:</t>
  </si>
  <si>
    <t>Cash Flows from Operating Activities</t>
  </si>
  <si>
    <t>Depreciation and amortization</t>
  </si>
  <si>
    <t>Stock-based compensation expense</t>
  </si>
  <si>
    <t>Deferred income taxes</t>
  </si>
  <si>
    <t>Other</t>
  </si>
  <si>
    <t>Changes in operating assets and liabilities, net:</t>
  </si>
  <si>
    <t>Accounts receivable</t>
  </si>
  <si>
    <t>Accounts payable</t>
  </si>
  <si>
    <t>Deferred revenue</t>
  </si>
  <si>
    <t>DSO</t>
  </si>
  <si>
    <t>DPO</t>
  </si>
  <si>
    <t>Balance</t>
  </si>
  <si>
    <t>Cash Flows from Investing Activities:</t>
  </si>
  <si>
    <t>Total Cash Flows from Operating Activities</t>
  </si>
  <si>
    <t>Total Cash Flows from Investing Activities</t>
  </si>
  <si>
    <t>Total Cash Flows from Financing Activities</t>
  </si>
  <si>
    <t>Sales Funnel</t>
  </si>
  <si>
    <t>Sales Headcount</t>
  </si>
  <si>
    <t>Attrition</t>
  </si>
  <si>
    <t>Attrition (rounded)</t>
  </si>
  <si>
    <t># of ramped reps</t>
  </si>
  <si>
    <t># of sales reps</t>
  </si>
  <si>
    <t>Beginning of quarter</t>
  </si>
  <si>
    <t>New hires</t>
  </si>
  <si>
    <t>End of quarter</t>
  </si>
  <si>
    <t>Avg during quarter</t>
  </si>
  <si>
    <t>% of reps ramped</t>
  </si>
  <si>
    <t>Total</t>
  </si>
  <si>
    <t>Y/Y %</t>
  </si>
  <si>
    <t>Q/Q %</t>
  </si>
  <si>
    <t>Attrition (% of beginning sales reps)</t>
  </si>
  <si>
    <t># of customers</t>
  </si>
  <si>
    <t>New logo wins</t>
  </si>
  <si>
    <t>Avg # of ramped reps</t>
  </si>
  <si>
    <t>Leads per ramped rep per month</t>
  </si>
  <si>
    <t># of SQLs (rounded)</t>
  </si>
  <si>
    <t># of new logo wins (rounded)</t>
  </si>
  <si>
    <t># of opportunities (rounded)</t>
  </si>
  <si>
    <t>SQL to opportunity rate</t>
  </si>
  <si>
    <t>Lead to SQL rate</t>
  </si>
  <si>
    <t># of leads (rounded)</t>
  </si>
  <si>
    <t>Win rate</t>
  </si>
  <si>
    <t>Opportunity to new customer rate</t>
  </si>
  <si>
    <t>Drivers ($ in 000's)</t>
  </si>
  <si>
    <t>Calculations ($ in 000's)</t>
  </si>
  <si>
    <t>Capital Expenditures</t>
  </si>
  <si>
    <t>Free Cash Flow</t>
  </si>
  <si>
    <t>Free cash flow margin</t>
  </si>
  <si>
    <t>Inflation</t>
  </si>
  <si>
    <t>Inflation rate</t>
  </si>
  <si>
    <t>New logo ACV</t>
  </si>
  <si>
    <t>New logo ARR</t>
  </si>
  <si>
    <t>x</t>
  </si>
  <si>
    <t>Index</t>
  </si>
  <si>
    <t>Fiscal Quarter</t>
  </si>
  <si>
    <t>Fiscal Year</t>
  </si>
  <si>
    <t>Fiscal Date</t>
  </si>
  <si>
    <t>Fiscal Month End</t>
  </si>
  <si>
    <t>Cash and cash equivalents</t>
  </si>
  <si>
    <t>Prepaids and other current assets</t>
  </si>
  <si>
    <t>Property and equipment, net</t>
  </si>
  <si>
    <t>Accrued liabilities</t>
  </si>
  <si>
    <t>Common stock and additional paid-in capital</t>
  </si>
  <si>
    <t>Retained earnings</t>
  </si>
  <si>
    <t>Stock-based comp (% of revenue)</t>
  </si>
  <si>
    <t>CapEx</t>
  </si>
  <si>
    <t>Depreciation</t>
  </si>
  <si>
    <t>Cash Flow</t>
  </si>
  <si>
    <t>Capex (% of revenue)</t>
  </si>
  <si>
    <t>Prepaid &amp; Other CA (% Revenue)</t>
  </si>
  <si>
    <t>Total depreciation</t>
  </si>
  <si>
    <t>Depreciation waterfall:</t>
  </si>
  <si>
    <t>Assets:</t>
  </si>
  <si>
    <t>Liabilities:</t>
  </si>
  <si>
    <t>Equity:</t>
  </si>
  <si>
    <t>Total SBC</t>
  </si>
  <si>
    <t>Noted Assumptions</t>
  </si>
  <si>
    <t>P&amp;L</t>
  </si>
  <si>
    <t>R&amp;D</t>
  </si>
  <si>
    <t>G&amp;A</t>
  </si>
  <si>
    <t>Amortization</t>
  </si>
  <si>
    <t>Sales</t>
  </si>
  <si>
    <t>Marketing</t>
  </si>
  <si>
    <t>Cohort</t>
  </si>
  <si>
    <t>Ramp time duration in quarters</t>
  </si>
  <si>
    <t>New hire intra-quarter linearity</t>
  </si>
  <si>
    <t>Total new ramped reps</t>
  </si>
  <si>
    <t>New ramped reps</t>
  </si>
  <si>
    <t>Reps don't attrite while ramping.</t>
  </si>
  <si>
    <t>Quarter Name</t>
  </si>
  <si>
    <t>Year Name</t>
  </si>
  <si>
    <t>Sales reps hired (% of beginning sales reps)</t>
  </si>
  <si>
    <t>Pipeline Coverage Ratio (x)</t>
  </si>
  <si>
    <t>Leads per ramped rep</t>
  </si>
  <si>
    <t>Total new logo ACV</t>
  </si>
  <si>
    <t>Average new logo ACV per customer</t>
  </si>
  <si>
    <t>Churned (rounded)</t>
  </si>
  <si>
    <t>ARR build</t>
  </si>
  <si>
    <t>Other employee growth rate Q/Q</t>
  </si>
  <si>
    <t>Sales Manager (rounded)</t>
  </si>
  <si>
    <t>Other Employees (rounded)</t>
  </si>
  <si>
    <t>Base salaries</t>
  </si>
  <si>
    <t>Sales reps</t>
  </si>
  <si>
    <t>Sales managers</t>
  </si>
  <si>
    <t>Headcount (avg during quarter)</t>
  </si>
  <si>
    <t>Sales base salaries</t>
  </si>
  <si>
    <t>Total sales base salaries</t>
  </si>
  <si>
    <t>Average annual base salaries</t>
  </si>
  <si>
    <t>Overhead (T&amp;E, allowances, etc)</t>
  </si>
  <si>
    <t>401k, insurance, etc</t>
  </si>
  <si>
    <t>Sales operating expense</t>
  </si>
  <si>
    <t>Total sales operating expense</t>
  </si>
  <si>
    <t>Average across all SKUs</t>
  </si>
  <si>
    <t>Total operating expense</t>
  </si>
  <si>
    <t>Non-GAAP operating income</t>
  </si>
  <si>
    <t>Non-GAAP operating margin %</t>
  </si>
  <si>
    <t>Gross Margin %</t>
  </si>
  <si>
    <t>Total operating expenses</t>
  </si>
  <si>
    <t>Operating expenses:</t>
  </si>
  <si>
    <t>Net profit margin %</t>
  </si>
  <si>
    <t>Accrued expenses &amp; other liabilities</t>
  </si>
  <si>
    <t>Prepaid expenses &amp; other current assets</t>
  </si>
  <si>
    <t>Proceeds from equity financing</t>
  </si>
  <si>
    <t>Cash flows from operating activities:</t>
  </si>
  <si>
    <t>Net cash flows from operating activities</t>
  </si>
  <si>
    <t>Cash flows from investing activities:</t>
  </si>
  <si>
    <t>Net cash flows from investing activities</t>
  </si>
  <si>
    <t>Cash flows from financing activities</t>
  </si>
  <si>
    <t>Net cash flows from financing activities</t>
  </si>
  <si>
    <t>Net increase (decrease) in cash</t>
  </si>
  <si>
    <t>Cash - beginning of period</t>
  </si>
  <si>
    <t>Cash - end of period</t>
  </si>
  <si>
    <t>Free cash flow</t>
  </si>
  <si>
    <t>Free cash flow margin %</t>
  </si>
  <si>
    <t>Balance?</t>
  </si>
  <si>
    <t>Expansion ACV</t>
  </si>
  <si>
    <t>Renewal ACV</t>
  </si>
  <si>
    <t>Revenue recognized</t>
  </si>
  <si>
    <t>ACV</t>
  </si>
  <si>
    <t>Accrued Expenses (% Revenue)</t>
  </si>
  <si>
    <t>ARR (end of quarter)</t>
  </si>
  <si>
    <t>Annualized Revenue</t>
  </si>
  <si>
    <t>New logos won</t>
  </si>
  <si>
    <t>Unit economics</t>
  </si>
  <si>
    <t>LTV / CAC</t>
  </si>
  <si>
    <t>Total cost of revenue</t>
  </si>
  <si>
    <t>Non-GAAP gross margin %</t>
  </si>
  <si>
    <t>FCF margin %</t>
  </si>
  <si>
    <t>Profitability</t>
  </si>
  <si>
    <t>Pipeline required</t>
  </si>
  <si>
    <t>Total quota required</t>
  </si>
  <si>
    <t>Pipeline coverage ratio</t>
  </si>
  <si>
    <t>Quota per rep required</t>
  </si>
  <si>
    <t>Avg duration in quarters</t>
  </si>
  <si>
    <t>Balance Sheet ($ in 000's)</t>
  </si>
  <si>
    <t>Capital expenditures</t>
  </si>
  <si>
    <t>Cash, beginning of period</t>
  </si>
  <si>
    <t>Cash, ending of period</t>
  </si>
  <si>
    <t>Cash Flows from Financing Activities:</t>
  </si>
  <si>
    <t>Total Net Cash Flow</t>
  </si>
  <si>
    <t>Cash Flow Statement ($ in 000's)</t>
  </si>
  <si>
    <t>Income Statement ($ in 000's)</t>
  </si>
  <si>
    <t>Expansion rate on renewal</t>
  </si>
  <si>
    <t>Downsell rate on renewal</t>
  </si>
  <si>
    <t>Churn rate on renewal</t>
  </si>
  <si>
    <t>Churn rate</t>
  </si>
  <si>
    <t>Expansion ARR on renewal</t>
  </si>
  <si>
    <t>Downsell ARR on renewal</t>
  </si>
  <si>
    <t>Churned ARR on renewal</t>
  </si>
  <si>
    <t>this top-down model, which has no bottoms-up cohort roll-up.</t>
  </si>
  <si>
    <t>Annual renewals to simplify calculations for the purpose of</t>
  </si>
  <si>
    <t>Downsell ACV</t>
  </si>
  <si>
    <t>Churn ACV</t>
  </si>
  <si>
    <t>Y-1</t>
  </si>
  <si>
    <t>Y-2</t>
  </si>
  <si>
    <t>Y-3</t>
  </si>
  <si>
    <t>Y-4</t>
  </si>
  <si>
    <t>Y-5</t>
  </si>
  <si>
    <t>Y-6</t>
  </si>
  <si>
    <t>Y-7</t>
  </si>
  <si>
    <t>Ramp waterfall</t>
  </si>
  <si>
    <t>Avg useful life in quarters</t>
  </si>
  <si>
    <t>Depreciation avg useful life in years</t>
  </si>
  <si>
    <t>Avg contract duration in years</t>
  </si>
  <si>
    <t>Non-GAAP gross profit</t>
  </si>
  <si>
    <t>Social security (incremental salary up to cap), medicare, FUTA, SUTA</t>
  </si>
  <si>
    <t>Sales commissions / bonuses / accel. as a % of</t>
  </si>
  <si>
    <t>Payroll taxes as a % of sales commissions / bonuses / accel.</t>
  </si>
  <si>
    <t>Sales commissions / bonuses / accel. (cash)</t>
  </si>
  <si>
    <t>Total sales commissions / bonuses / accel. (cash)</t>
  </si>
  <si>
    <t>Total deferred contract acquisition costs</t>
  </si>
  <si>
    <t>Total current assets</t>
  </si>
  <si>
    <t>Deferred revenue, current</t>
  </si>
  <si>
    <t>Deferred revenue, non-current</t>
  </si>
  <si>
    <t>Deferred contract acquisition costs, non-current</t>
  </si>
  <si>
    <t>Deferred contract acquisition costs, current</t>
  </si>
  <si>
    <t>Current</t>
  </si>
  <si>
    <t>Non-current</t>
  </si>
  <si>
    <t>Deferred contract acquisition costs</t>
  </si>
  <si>
    <t>Customer is billed immediately when contract completes</t>
  </si>
  <si>
    <t>Billings to customers</t>
  </si>
  <si>
    <t>Customer payments from this quarter's billings</t>
  </si>
  <si>
    <t>Customer payments from prior quarter's billings</t>
  </si>
  <si>
    <t>Linear invoice collections throughout quarter, less than 90 days</t>
  </si>
  <si>
    <t>Avg deal win intra-quarter linearity</t>
  </si>
  <si>
    <t>Total assets</t>
  </si>
  <si>
    <t>Total liabilities</t>
  </si>
  <si>
    <t>Total equity</t>
  </si>
  <si>
    <t>Total liabilities and equity</t>
  </si>
  <si>
    <t>GAAP adjustments:</t>
  </si>
  <si>
    <t>Interest income</t>
  </si>
  <si>
    <t>CapEx intraquarter acquisition linearity</t>
  </si>
  <si>
    <t>Interest rate on cash balances</t>
  </si>
  <si>
    <t>Total non-operating income (expense), net</t>
  </si>
  <si>
    <t>Non-operating income (expense):</t>
  </si>
  <si>
    <t>GAAP adjustments</t>
  </si>
  <si>
    <t>Stock-based compensation</t>
  </si>
  <si>
    <t>Other revenue</t>
  </si>
  <si>
    <t>Total professional services revenue</t>
  </si>
  <si>
    <t>Revenue:</t>
  </si>
  <si>
    <t>Professional services</t>
  </si>
  <si>
    <t>Total revenue</t>
  </si>
  <si>
    <t>Professional services revenue as a % of subscription new ACV</t>
  </si>
  <si>
    <t>Cost of revenue:</t>
  </si>
  <si>
    <t>Subscription</t>
  </si>
  <si>
    <t>Cost of revenue</t>
  </si>
  <si>
    <t>Billings to customers - Subscription and prof. services</t>
  </si>
  <si>
    <t>Income (loss) before income taxes</t>
  </si>
  <si>
    <t>Net income - GAAP</t>
  </si>
  <si>
    <t>Income (loss) before income taxes - GAAP</t>
  </si>
  <si>
    <t>GAAP pretax income</t>
  </si>
  <si>
    <t>R&amp;D amortization waterfall</t>
  </si>
  <si>
    <t>Total R&amp;D amortization</t>
  </si>
  <si>
    <t>Non-GAAP OpEx as a % of revenue</t>
  </si>
  <si>
    <t>Total operating expenses - GAAP</t>
  </si>
  <si>
    <t>Total operating expense - GAAP</t>
  </si>
  <si>
    <t>Total subscription revenue</t>
  </si>
  <si>
    <t>Deferred contract acquisition cost waterfall</t>
  </si>
  <si>
    <t>R&amp;D amortization under Section 174 in years</t>
  </si>
  <si>
    <t>R&amp;D amortization under Section 174 in quarters</t>
  </si>
  <si>
    <t>Mid-year convention under Section 174</t>
  </si>
  <si>
    <t>R&amp;D amortization waterfall - year trigger</t>
  </si>
  <si>
    <t>Beginning NOL</t>
  </si>
  <si>
    <t>Ending NOL</t>
  </si>
  <si>
    <t>Federal tax rate</t>
  </si>
  <si>
    <t>State tax rate</t>
  </si>
  <si>
    <t>Combined tax rate</t>
  </si>
  <si>
    <t>Taxable income after NOL carryforward</t>
  </si>
  <si>
    <t>Taxable income before NOL carryforward</t>
  </si>
  <si>
    <t>Effective tax rate</t>
  </si>
  <si>
    <t>Income tax</t>
  </si>
  <si>
    <t>NOL used (max 80% of taxable income)</t>
  </si>
  <si>
    <t>Taxable loss added to NOL balance</t>
  </si>
  <si>
    <t>Income tax benefit (expense)</t>
  </si>
  <si>
    <t>Deferred tax benefit (expense)</t>
  </si>
  <si>
    <t>Current tax benefit (expense)</t>
  </si>
  <si>
    <t>Deferred tax assets</t>
  </si>
  <si>
    <t>Deferred tax liabilities</t>
  </si>
  <si>
    <t>Gross profit, non-GAAP</t>
  </si>
  <si>
    <t>Total operating expenses, non-GAAP</t>
  </si>
  <si>
    <t>Operating income (loss), non-GAAP</t>
  </si>
  <si>
    <t>Income (loss) before income taxes, non-GAAP</t>
  </si>
  <si>
    <t>Income (loss) before income taxes, GAAP</t>
  </si>
  <si>
    <t>Net income, GAAP</t>
  </si>
  <si>
    <t>Check with calculations</t>
  </si>
  <si>
    <t>Gross margin %, non-GAAP</t>
  </si>
  <si>
    <t>Operating margin %, non-GAAP</t>
  </si>
  <si>
    <t>S&amp;M % revenue</t>
  </si>
  <si>
    <t>R&amp;D % revenue</t>
  </si>
  <si>
    <t>G&amp;A % revenue</t>
  </si>
  <si>
    <t>z</t>
  </si>
  <si>
    <t>Avg new logo ACV per customer</t>
  </si>
  <si>
    <t>CAC Payback in quarters</t>
  </si>
  <si>
    <t>Cash balance</t>
  </si>
  <si>
    <t>BS - Deferred contract acquisition costs, current</t>
  </si>
  <si>
    <t>CAC payback in months</t>
  </si>
  <si>
    <t>Gross margin</t>
  </si>
  <si>
    <t>S&amp;M costs (non-GAAP)</t>
  </si>
  <si>
    <t>Annual renewals</t>
  </si>
  <si>
    <t>Cost of revenue as a % of revenue</t>
  </si>
  <si>
    <t>Customer renewal rate</t>
  </si>
  <si>
    <t>Avg ACV expansion rate on renewal</t>
  </si>
  <si>
    <t>Avg ACV downsell rate on renewal</t>
  </si>
  <si>
    <t>Avg ACV churn rate on renewal</t>
  </si>
  <si>
    <t>Sales funnel</t>
  </si>
  <si>
    <t>Net new ARR</t>
  </si>
  <si>
    <t>Avg ARR during quarter</t>
  </si>
  <si>
    <t>End of quarter ARR</t>
  </si>
  <si>
    <t>Beginning of quarter ARR</t>
  </si>
  <si>
    <t>Net dollar churn</t>
  </si>
  <si>
    <t>Cost drivers</t>
  </si>
  <si>
    <t>Sales rep attrition (% of beginning sales reps)</t>
  </si>
  <si>
    <t>Revenue drivers</t>
  </si>
  <si>
    <t>Associated payroll taxes as a % of ACV</t>
  </si>
  <si>
    <t>As a % of new logo ACV</t>
  </si>
  <si>
    <t>As a % of expansion ACV</t>
  </si>
  <si>
    <t>As a % of renewal ACV</t>
  </si>
  <si>
    <t>Sales commissions / bonuses / accelerators as a % of:</t>
  </si>
  <si>
    <t>Avg annual base salaries</t>
  </si>
  <si>
    <t>Sales reps per sales manager</t>
  </si>
  <si>
    <t>Other income</t>
  </si>
  <si>
    <t>Lead to SQL conversion rate</t>
  </si>
  <si>
    <t>SQL to opportunity conversion rate</t>
  </si>
  <si>
    <t>Opportunity to new customer conversion rate</t>
  </si>
  <si>
    <t>Other compensation as a % of base salary</t>
  </si>
  <si>
    <t>Employee benefits</t>
  </si>
  <si>
    <t>Sales costs</t>
  </si>
  <si>
    <t>Other OpEx as a % of revenue</t>
  </si>
  <si>
    <t>Cost per lead generated</t>
  </si>
  <si>
    <t>Global Inputs</t>
  </si>
  <si>
    <t>Time period</t>
  </si>
  <si>
    <t>Financial hyperparameters</t>
  </si>
  <si>
    <t>Total gross profit</t>
  </si>
  <si>
    <t>Gross profit</t>
  </si>
  <si>
    <t>Subscription revenue waterfall</t>
  </si>
  <si>
    <t>% Total ACV</t>
  </si>
  <si>
    <t>New logo</t>
  </si>
  <si>
    <t>Renewal</t>
  </si>
  <si>
    <t>Expansion</t>
  </si>
  <si>
    <t>Downsell</t>
  </si>
  <si>
    <t>Churn</t>
  </si>
  <si>
    <t>Expansion rate (blended)</t>
  </si>
  <si>
    <t>Downsell rate (blended)</t>
  </si>
  <si>
    <t>Churn rate (blended)</t>
  </si>
  <si>
    <t>Gross retention rate (blended)</t>
  </si>
  <si>
    <t>Net retention rate (blended)</t>
  </si>
  <si>
    <t>Avg ARR</t>
  </si>
  <si>
    <t>% of total ARR</t>
  </si>
  <si>
    <t>Churned</t>
  </si>
  <si>
    <t>Cost per lead</t>
  </si>
  <si>
    <t>Other sales expenses</t>
  </si>
  <si>
    <t># of leads</t>
  </si>
  <si>
    <t>Lead gen costs</t>
  </si>
  <si>
    <t>Other sales costs</t>
  </si>
  <si>
    <t>Analysis</t>
  </si>
  <si>
    <t>Formula explanation</t>
  </si>
  <si>
    <t>Calculation allocates linearly across each month,</t>
  </si>
  <si>
    <t>based on ramp time assumption.</t>
  </si>
  <si>
    <t>calculation begins.</t>
  </si>
  <si>
    <t>Linearity refers to which month within the quarter that the</t>
  </si>
  <si>
    <t>based on contract duration.</t>
  </si>
  <si>
    <t>based on asset's expected life.</t>
  </si>
  <si>
    <t>No residual value.</t>
  </si>
  <si>
    <t>Equity financing</t>
  </si>
  <si>
    <t>Cash needed</t>
  </si>
  <si>
    <t>Cash needed - additional margin of safety</t>
  </si>
  <si>
    <t>Operating cash burn</t>
  </si>
  <si>
    <t>Capital raise needed to cover cash surplus (shortfall)</t>
  </si>
  <si>
    <t>NOL</t>
  </si>
  <si>
    <t>Tax rate</t>
  </si>
  <si>
    <t>Add back: Stock-based compensation (GAAP)</t>
  </si>
  <si>
    <t>Add back: Deferred contract acquisition costs (GAAP)</t>
  </si>
  <si>
    <t>Subtract: Deductible SBC</t>
  </si>
  <si>
    <t>Subtract: Deductible contract acquisition costs</t>
  </si>
  <si>
    <t>Add back: R&amp;D expense (GAAP)</t>
  </si>
  <si>
    <t>Subtract: Deductible R&amp;D expense</t>
  </si>
  <si>
    <t>SBC</t>
  </si>
  <si>
    <t>R&amp;D expense</t>
  </si>
  <si>
    <t>Temporary differences - asset</t>
  </si>
  <si>
    <t>Temporary differences - liability</t>
  </si>
  <si>
    <t>Total temporary differences - asset</t>
  </si>
  <si>
    <t>Total temporary differences - liability</t>
  </si>
  <si>
    <t>Net deferred tax asset (liability)</t>
  </si>
  <si>
    <t>Net temporary differences</t>
  </si>
  <si>
    <t>Income tax provision</t>
  </si>
  <si>
    <t>Months of cash burn to cover with cash balance</t>
  </si>
  <si>
    <t>Cash burn over the next 12 months</t>
  </si>
  <si>
    <t>Historical? (1=Historical, 0=Forecast)</t>
  </si>
  <si>
    <t>OpEx (non-GAAP)</t>
  </si>
  <si>
    <t>OpEx (GAAP)</t>
  </si>
  <si>
    <t>% of revenue</t>
  </si>
  <si>
    <t>Vesting</t>
  </si>
  <si>
    <t>Shares outstanding</t>
  </si>
  <si>
    <t>Beginning</t>
  </si>
  <si>
    <t>Ending</t>
  </si>
  <si>
    <t>Valuation and shares outstanding</t>
  </si>
  <si>
    <t>EV to NTM revenue</t>
  </si>
  <si>
    <t>Company valuation</t>
  </si>
  <si>
    <t>Equity capital raise</t>
  </si>
  <si>
    <t>Price per share</t>
  </si>
  <si>
    <t>Shares issued through capital raise</t>
  </si>
  <si>
    <t>Minus: Debt</t>
  </si>
  <si>
    <t>Enterprise value</t>
  </si>
  <si>
    <t>Total SBC shares vested</t>
  </si>
  <si>
    <t>SBC share vesting waterfall</t>
  </si>
  <si>
    <t>SBC years to vest</t>
  </si>
  <si>
    <t>SBC quarters to vest</t>
  </si>
  <si>
    <t>Shares</t>
  </si>
  <si>
    <t>SBC issuance intra-quarter linearity</t>
  </si>
  <si>
    <t>based on vesting duration.</t>
  </si>
  <si>
    <t>SBC tax deduction</t>
  </si>
  <si>
    <t>Plus: Cash beginning balance</t>
  </si>
  <si>
    <t>Equity valuation - pre-money</t>
  </si>
  <si>
    <t>Equity valuation - post-money</t>
  </si>
  <si>
    <t>Capital raises happen at the end of quarter</t>
  </si>
  <si>
    <t>Plus: Net cash flow during the quartere</t>
  </si>
  <si>
    <t>Pre-money</t>
  </si>
  <si>
    <t>Post-money</t>
  </si>
  <si>
    <t>Dilution from capital raise</t>
  </si>
  <si>
    <t>Shares issued through SBC</t>
  </si>
  <si>
    <t>Dilution from SBC</t>
  </si>
  <si>
    <t>Founder shares</t>
  </si>
  <si>
    <t>Investors</t>
  </si>
  <si>
    <t>Employees</t>
  </si>
  <si>
    <t>Total shares outstanding</t>
  </si>
  <si>
    <t>Ownership % by category</t>
  </si>
  <si>
    <t>Shares outstanding by category</t>
  </si>
  <si>
    <t>Dilution %</t>
  </si>
  <si>
    <t>Founders</t>
  </si>
  <si>
    <t>SBC issued simultaneous to capital raises</t>
  </si>
  <si>
    <t>Sales productivity</t>
  </si>
  <si>
    <t>Net new ACV per ramped rep</t>
  </si>
  <si>
    <t>Net new ACV</t>
  </si>
  <si>
    <t>Other headcount</t>
  </si>
  <si>
    <t>Sales reps and productivity</t>
  </si>
  <si>
    <t>Renewals</t>
  </si>
  <si>
    <t>Customer acquisition cost (CAC)</t>
  </si>
  <si>
    <t>Lifetime Value (LTV)</t>
  </si>
  <si>
    <t>ARR per customer</t>
  </si>
  <si>
    <t>Sales OpEx per sales rep</t>
  </si>
  <si>
    <t>Net new ACV per sales rep</t>
  </si>
  <si>
    <t>Sales rep economics</t>
  </si>
  <si>
    <t>Gross profit on net new ACV per sales rep</t>
  </si>
  <si>
    <t>Contribution margin per sales rep</t>
  </si>
  <si>
    <t>Contribution margin %</t>
  </si>
  <si>
    <t>Total new logo MRR</t>
  </si>
  <si>
    <t>Growth</t>
  </si>
  <si>
    <t>Net revenue retention rate (blended)</t>
  </si>
  <si>
    <t>Customers</t>
  </si>
  <si>
    <t>Fiscal year</t>
  </si>
  <si>
    <t>Key Performance Indicators ($ in 000's)</t>
  </si>
  <si>
    <t>Inputs to analysis below</t>
  </si>
  <si>
    <t>Avg sales reps</t>
  </si>
  <si>
    <t>Avg ramped sales reps</t>
  </si>
  <si>
    <t>Sales OpEx (non-GAAP)</t>
  </si>
  <si>
    <t>Marketing OpEx (non-GAAP)</t>
  </si>
  <si>
    <t>New logos won per ramped rep</t>
  </si>
  <si>
    <t>Net upsell/crosssell ACV per customer</t>
  </si>
  <si>
    <t>Avg customers</t>
  </si>
  <si>
    <t>Math</t>
  </si>
  <si>
    <t>Year end balances</t>
  </si>
  <si>
    <t>Fiscal date</t>
  </si>
  <si>
    <t>--- Calculation Inputs ---</t>
  </si>
  <si>
    <t>BS - Current deferred revenue</t>
  </si>
  <si>
    <t>SBC grant (% of revenue)</t>
  </si>
  <si>
    <t>SBC grant</t>
  </si>
  <si>
    <t>Vesting cliff year</t>
  </si>
  <si>
    <t>Vesting cliff quarter</t>
  </si>
  <si>
    <t>Market price growth rate YoY</t>
  </si>
  <si>
    <t>Stock-based compensation (GAAP) - last year</t>
  </si>
  <si>
    <t>One year vesting cliff, to simplify calculation.</t>
  </si>
  <si>
    <t>Ending ARR (except year 1 = NTM Rev)</t>
  </si>
  <si>
    <t>Total current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</si>
</sst>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5" formatCode="&quot;$&quot;#,##0_);\(&quot;$&quot;#,##0\)"/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&quot;$&quot;* #,##0_);_(&quot;$&quot;* \(#,##0\);_(&quot;$&quot;* &quot;-&quot;??_);_(@_)"/>
    <numFmt numFmtId="166" formatCode="mm/dd/yy;@"/>
    <numFmt numFmtId="167" formatCode="#,##0.00\ \x_);\(#,##0.00\ \x\)"/>
    <numFmt numFmtId="168" formatCode="&quot;$&quot;#,##0.0_);\(&quot;$&quot;#,##0.0\)"/>
    <numFmt numFmtId="169" formatCode="#,##0.0_);\(#,##0.0\)"/>
    <numFmt numFmtId="170" formatCode="_(* #,##0_);_(* \(#,##0\);_(* &quot;-&quot;??_);_(@_)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FF"/>
      <name val="Arial"/>
      <family val="2"/>
    </font>
    <font>
      <sz val="10"/>
      <name val="Arial"/>
      <family val="2"/>
    </font>
    <font>
      <sz val="10"/>
      <color rgb="FFC00000"/>
      <name val="Arial"/>
      <family val="2"/>
    </font>
    <font>
      <i/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color theme="9" tint="-0.249977111117893"/>
      <name val="Arial"/>
      <family val="2"/>
    </font>
    <font>
      <b/>
      <sz val="18"/>
      <color theme="1"/>
      <name val="Arial"/>
      <family val="2"/>
    </font>
    <font>
      <b/>
      <sz val="18"/>
      <name val="Arial"/>
      <family val="2"/>
    </font>
    <font>
      <sz val="10"/>
      <color rgb="FF3C7D22"/>
      <name val="Arial"/>
      <family val="2"/>
    </font>
    <font>
      <i/>
      <sz val="10"/>
      <name val="Arial"/>
      <family val="2"/>
    </font>
    <font>
      <i/>
      <sz val="10"/>
      <color rgb="FF0000FF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u/>
      <sz val="10"/>
      <color theme="1"/>
      <name val="Arial"/>
      <family val="2"/>
    </font>
    <font>
      <b/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 tint="-0.14999847407452621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4"/>
    </xf>
    <xf numFmtId="0" fontId="2" fillId="0" borderId="1" xfId="0" applyFont="1" applyBorder="1"/>
    <xf numFmtId="0" fontId="3" fillId="0" borderId="1" xfId="0" applyFont="1" applyBorder="1"/>
    <xf numFmtId="37" fontId="2" fillId="0" borderId="0" xfId="0" applyNumberFormat="1" applyFont="1"/>
    <xf numFmtId="5" fontId="2" fillId="0" borderId="0" xfId="0" applyNumberFormat="1" applyFont="1"/>
    <xf numFmtId="5" fontId="5" fillId="0" borderId="0" xfId="0" applyNumberFormat="1" applyFont="1"/>
    <xf numFmtId="0" fontId="3" fillId="0" borderId="2" xfId="0" applyFont="1" applyBorder="1"/>
    <xf numFmtId="5" fontId="3" fillId="0" borderId="2" xfId="0" applyNumberFormat="1" applyFont="1" applyBorder="1"/>
    <xf numFmtId="5" fontId="3" fillId="0" borderId="1" xfId="0" applyNumberFormat="1" applyFont="1" applyBorder="1"/>
    <xf numFmtId="5" fontId="3" fillId="0" borderId="0" xfId="0" applyNumberFormat="1" applyFont="1"/>
    <xf numFmtId="0" fontId="7" fillId="0" borderId="0" xfId="0" applyFont="1"/>
    <xf numFmtId="0" fontId="8" fillId="2" borderId="0" xfId="0" applyFont="1" applyFill="1"/>
    <xf numFmtId="0" fontId="2" fillId="0" borderId="3" xfId="0" applyFont="1" applyBorder="1" applyAlignment="1">
      <alignment horizontal="left" indent="2"/>
    </xf>
    <xf numFmtId="9" fontId="2" fillId="0" borderId="0" xfId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 indent="1"/>
    </xf>
    <xf numFmtId="0" fontId="3" fillId="0" borderId="2" xfId="0" applyFont="1" applyBorder="1" applyAlignment="1">
      <alignment horizontal="left"/>
    </xf>
    <xf numFmtId="0" fontId="7" fillId="0" borderId="0" xfId="0" applyFont="1" applyAlignment="1">
      <alignment horizontal="left" indent="2"/>
    </xf>
    <xf numFmtId="10" fontId="2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indent="1"/>
    </xf>
    <xf numFmtId="0" fontId="9" fillId="0" borderId="0" xfId="0" applyFont="1"/>
    <xf numFmtId="0" fontId="9" fillId="0" borderId="0" xfId="0" applyFont="1" applyAlignment="1">
      <alignment horizontal="center"/>
    </xf>
    <xf numFmtId="43" fontId="2" fillId="0" borderId="0" xfId="2" applyFont="1"/>
    <xf numFmtId="0" fontId="3" fillId="0" borderId="1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11" fillId="0" borderId="0" xfId="0" applyFont="1"/>
    <xf numFmtId="0" fontId="8" fillId="3" borderId="0" xfId="0" applyFont="1" applyFill="1"/>
    <xf numFmtId="0" fontId="8" fillId="3" borderId="0" xfId="0" applyFont="1" applyFill="1" applyAlignment="1">
      <alignment horizontal="center" wrapText="1"/>
    </xf>
    <xf numFmtId="0" fontId="2" fillId="0" borderId="0" xfId="0" applyFont="1" applyAlignment="1">
      <alignment horizontal="center"/>
    </xf>
    <xf numFmtId="0" fontId="0" fillId="4" borderId="0" xfId="0" applyFill="1"/>
    <xf numFmtId="0" fontId="8" fillId="3" borderId="0" xfId="0" applyFont="1" applyFill="1" applyAlignment="1">
      <alignment horizontal="center"/>
    </xf>
    <xf numFmtId="0" fontId="12" fillId="0" borderId="0" xfId="0" applyFont="1"/>
    <xf numFmtId="0" fontId="3" fillId="0" borderId="3" xfId="0" applyFont="1" applyBorder="1" applyAlignment="1">
      <alignment horizontal="left" indent="2"/>
    </xf>
    <xf numFmtId="5" fontId="3" fillId="0" borderId="3" xfId="0" applyNumberFormat="1" applyFont="1" applyBorder="1"/>
    <xf numFmtId="0" fontId="3" fillId="0" borderId="3" xfId="0" applyFont="1" applyBorder="1" applyAlignment="1">
      <alignment horizontal="left" indent="1"/>
    </xf>
    <xf numFmtId="39" fontId="2" fillId="0" borderId="0" xfId="0" applyNumberFormat="1" applyFont="1"/>
    <xf numFmtId="0" fontId="7" fillId="0" borderId="0" xfId="0" applyFont="1" applyAlignment="1">
      <alignment horizontal="left" indent="4"/>
    </xf>
    <xf numFmtId="10" fontId="14" fillId="0" borderId="0" xfId="1" applyNumberFormat="1" applyFont="1" applyFill="1"/>
    <xf numFmtId="10" fontId="15" fillId="0" borderId="0" xfId="1" applyNumberFormat="1" applyFont="1" applyFill="1"/>
    <xf numFmtId="0" fontId="3" fillId="0" borderId="3" xfId="0" applyFont="1" applyBorder="1" applyAlignment="1">
      <alignment horizontal="left"/>
    </xf>
    <xf numFmtId="5" fontId="4" fillId="0" borderId="0" xfId="0" applyNumberFormat="1" applyFont="1"/>
    <xf numFmtId="0" fontId="8" fillId="3" borderId="0" xfId="0" quotePrefix="1" applyFont="1" applyFill="1" applyAlignment="1">
      <alignment horizontal="centerContinuous" wrapText="1"/>
    </xf>
    <xf numFmtId="0" fontId="8" fillId="3" borderId="0" xfId="0" applyFont="1" applyFill="1" applyAlignment="1">
      <alignment horizontal="centerContinuous" wrapText="1"/>
    </xf>
    <xf numFmtId="0" fontId="9" fillId="3" borderId="0" xfId="0" applyFont="1" applyFill="1" applyAlignment="1">
      <alignment horizontal="centerContinuous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left" indent="2"/>
    </xf>
    <xf numFmtId="0" fontId="5" fillId="0" borderId="0" xfId="0" applyFont="1" applyAlignment="1">
      <alignment horizontal="left" indent="2"/>
    </xf>
    <xf numFmtId="9" fontId="2" fillId="0" borderId="0" xfId="1" applyFont="1" applyBorder="1"/>
    <xf numFmtId="0" fontId="3" fillId="0" borderId="3" xfId="0" applyFont="1" applyBorder="1" applyAlignment="1">
      <alignment horizontal="center"/>
    </xf>
    <xf numFmtId="166" fontId="13" fillId="0" borderId="0" xfId="0" applyNumberFormat="1" applyFont="1" applyAlignment="1">
      <alignment horizontal="center"/>
    </xf>
    <xf numFmtId="164" fontId="14" fillId="0" borderId="0" xfId="1" applyNumberFormat="1" applyFont="1" applyFill="1"/>
    <xf numFmtId="43" fontId="2" fillId="0" borderId="0" xfId="2" applyFont="1" applyFill="1" applyBorder="1"/>
    <xf numFmtId="165" fontId="3" fillId="0" borderId="0" xfId="3" applyNumberFormat="1" applyFont="1" applyBorder="1"/>
    <xf numFmtId="164" fontId="7" fillId="0" borderId="0" xfId="1" applyNumberFormat="1" applyFont="1" applyBorder="1"/>
    <xf numFmtId="164" fontId="7" fillId="0" borderId="0" xfId="1" applyNumberFormat="1" applyFont="1"/>
    <xf numFmtId="0" fontId="7" fillId="0" borderId="0" xfId="0" applyFont="1" applyAlignment="1">
      <alignment horizontal="center"/>
    </xf>
    <xf numFmtId="164" fontId="2" fillId="0" borderId="0" xfId="0" applyNumberFormat="1" applyFont="1"/>
    <xf numFmtId="164" fontId="7" fillId="0" borderId="0" xfId="0" applyNumberFormat="1" applyFont="1"/>
    <xf numFmtId="167" fontId="5" fillId="0" borderId="0" xfId="0" applyNumberFormat="1" applyFont="1"/>
    <xf numFmtId="165" fontId="2" fillId="0" borderId="0" xfId="3" applyNumberFormat="1" applyFont="1" applyFill="1" applyBorder="1"/>
    <xf numFmtId="0" fontId="3" fillId="0" borderId="2" xfId="0" applyFont="1" applyBorder="1" applyAlignment="1">
      <alignment horizontal="left" indent="2"/>
    </xf>
    <xf numFmtId="5" fontId="17" fillId="0" borderId="2" xfId="0" applyNumberFormat="1" applyFont="1" applyBorder="1"/>
    <xf numFmtId="168" fontId="3" fillId="0" borderId="3" xfId="0" applyNumberFormat="1" applyFont="1" applyBorder="1"/>
    <xf numFmtId="169" fontId="2" fillId="0" borderId="0" xfId="0" applyNumberFormat="1" applyFont="1"/>
    <xf numFmtId="169" fontId="3" fillId="0" borderId="3" xfId="0" applyNumberFormat="1" applyFont="1" applyBorder="1"/>
    <xf numFmtId="0" fontId="2" fillId="0" borderId="0" xfId="0" applyFont="1" applyAlignment="1">
      <alignment horizontal="left" indent="6"/>
    </xf>
    <xf numFmtId="0" fontId="18" fillId="0" borderId="0" xfId="0" applyFont="1" applyAlignment="1">
      <alignment horizontal="left" indent="2"/>
    </xf>
    <xf numFmtId="0" fontId="3" fillId="0" borderId="1" xfId="0" applyFont="1" applyBorder="1" applyAlignment="1">
      <alignment horizontal="left" indent="2"/>
    </xf>
    <xf numFmtId="0" fontId="2" fillId="0" borderId="3" xfId="0" applyFont="1" applyBorder="1" applyAlignment="1">
      <alignment horizontal="left" indent="1"/>
    </xf>
    <xf numFmtId="0" fontId="2" fillId="0" borderId="3" xfId="0" applyFont="1" applyBorder="1" applyAlignment="1">
      <alignment horizontal="center"/>
    </xf>
    <xf numFmtId="39" fontId="4" fillId="0" borderId="0" xfId="0" applyNumberFormat="1" applyFont="1"/>
    <xf numFmtId="39" fontId="5" fillId="0" borderId="0" xfId="0" applyNumberFormat="1" applyFont="1"/>
    <xf numFmtId="39" fontId="3" fillId="0" borderId="3" xfId="0" applyNumberFormat="1" applyFont="1" applyBorder="1"/>
    <xf numFmtId="10" fontId="13" fillId="0" borderId="0" xfId="1" applyNumberFormat="1" applyFont="1" applyFill="1"/>
    <xf numFmtId="9" fontId="2" fillId="0" borderId="0" xfId="1" applyFont="1" applyFill="1"/>
    <xf numFmtId="5" fontId="3" fillId="0" borderId="0" xfId="0" applyNumberFormat="1" applyFont="1" applyAlignment="1">
      <alignment horizontal="center"/>
    </xf>
    <xf numFmtId="43" fontId="2" fillId="0" borderId="0" xfId="2" applyFont="1" applyFill="1"/>
    <xf numFmtId="37" fontId="2" fillId="0" borderId="0" xfId="0" applyNumberFormat="1" applyFont="1" applyAlignment="1">
      <alignment horizontal="center"/>
    </xf>
    <xf numFmtId="39" fontId="10" fillId="0" borderId="0" xfId="0" applyNumberFormat="1" applyFont="1" applyAlignment="1">
      <alignment horizontal="center"/>
    </xf>
    <xf numFmtId="9" fontId="10" fillId="0" borderId="0" xfId="0" applyNumberFormat="1" applyFont="1" applyAlignment="1">
      <alignment horizontal="center"/>
    </xf>
    <xf numFmtId="166" fontId="10" fillId="0" borderId="0" xfId="0" applyNumberFormat="1" applyFont="1" applyAlignment="1">
      <alignment horizontal="center"/>
    </xf>
    <xf numFmtId="37" fontId="4" fillId="0" borderId="0" xfId="0" applyNumberFormat="1" applyFont="1" applyAlignment="1">
      <alignment horizontal="center"/>
    </xf>
    <xf numFmtId="43" fontId="3" fillId="0" borderId="3" xfId="2" applyFont="1" applyFill="1" applyBorder="1"/>
    <xf numFmtId="37" fontId="10" fillId="0" borderId="0" xfId="0" applyNumberFormat="1" applyFont="1"/>
    <xf numFmtId="37" fontId="3" fillId="0" borderId="3" xfId="0" applyNumberFormat="1" applyFont="1" applyBorder="1"/>
    <xf numFmtId="9" fontId="10" fillId="0" borderId="0" xfId="1" applyFont="1" applyFill="1" applyBorder="1"/>
    <xf numFmtId="5" fontId="13" fillId="0" borderId="0" xfId="0" applyNumberFormat="1" applyFont="1"/>
    <xf numFmtId="10" fontId="13" fillId="0" borderId="0" xfId="0" applyNumberFormat="1" applyFont="1"/>
    <xf numFmtId="167" fontId="13" fillId="0" borderId="0" xfId="0" applyNumberFormat="1" applyFont="1"/>
    <xf numFmtId="9" fontId="2" fillId="0" borderId="0" xfId="1" applyFont="1" applyFill="1" applyBorder="1"/>
    <xf numFmtId="37" fontId="4" fillId="0" borderId="0" xfId="0" applyNumberFormat="1" applyFont="1"/>
    <xf numFmtId="37" fontId="5" fillId="0" borderId="0" xfId="0" applyNumberFormat="1" applyFont="1"/>
    <xf numFmtId="164" fontId="5" fillId="0" borderId="0" xfId="1" applyNumberFormat="1" applyFont="1" applyFill="1"/>
    <xf numFmtId="0" fontId="3" fillId="0" borderId="1" xfId="0" applyFont="1" applyBorder="1" applyAlignment="1">
      <alignment horizontal="left" indent="1"/>
    </xf>
    <xf numFmtId="0" fontId="3" fillId="0" borderId="1" xfId="0" applyFont="1" applyBorder="1" applyAlignment="1">
      <alignment horizontal="center"/>
    </xf>
    <xf numFmtId="165" fontId="2" fillId="0" borderId="0" xfId="0" applyNumberFormat="1" applyFont="1"/>
    <xf numFmtId="164" fontId="2" fillId="0" borderId="0" xfId="1" applyNumberFormat="1" applyFont="1" applyFill="1"/>
    <xf numFmtId="10" fontId="2" fillId="0" borderId="0" xfId="1" applyNumberFormat="1" applyFont="1" applyFill="1"/>
    <xf numFmtId="165" fontId="2" fillId="0" borderId="0" xfId="3" applyNumberFormat="1" applyFont="1" applyFill="1"/>
    <xf numFmtId="5" fontId="2" fillId="0" borderId="0" xfId="0" applyNumberFormat="1" applyFont="1" applyAlignment="1">
      <alignment horizontal="center"/>
    </xf>
    <xf numFmtId="165" fontId="3" fillId="0" borderId="3" xfId="3" applyNumberFormat="1" applyFont="1" applyFill="1" applyBorder="1"/>
    <xf numFmtId="7" fontId="2" fillId="0" borderId="0" xfId="0" applyNumberFormat="1" applyFont="1"/>
    <xf numFmtId="39" fontId="5" fillId="0" borderId="3" xfId="0" applyNumberFormat="1" applyFont="1" applyBorder="1"/>
    <xf numFmtId="39" fontId="2" fillId="0" borderId="3" xfId="0" applyNumberFormat="1" applyFont="1" applyBorder="1" applyAlignment="1">
      <alignment horizontal="left" indent="1"/>
    </xf>
    <xf numFmtId="10" fontId="5" fillId="0" borderId="0" xfId="1" applyNumberFormat="1" applyFont="1" applyFill="1"/>
    <xf numFmtId="39" fontId="13" fillId="0" borderId="0" xfId="0" applyNumberFormat="1" applyFont="1"/>
    <xf numFmtId="14" fontId="3" fillId="0" borderId="0" xfId="0" applyNumberFormat="1" applyFont="1"/>
    <xf numFmtId="5" fontId="19" fillId="0" borderId="3" xfId="0" applyNumberFormat="1" applyFont="1" applyBorder="1"/>
    <xf numFmtId="10" fontId="2" fillId="0" borderId="3" xfId="1" applyNumberFormat="1" applyFont="1" applyFill="1" applyBorder="1"/>
    <xf numFmtId="170" fontId="2" fillId="0" borderId="0" xfId="2" applyNumberFormat="1" applyFont="1" applyFill="1"/>
    <xf numFmtId="164" fontId="7" fillId="0" borderId="0" xfId="1" applyNumberFormat="1" applyFont="1" applyFill="1" applyBorder="1"/>
    <xf numFmtId="165" fontId="3" fillId="0" borderId="0" xfId="3" applyNumberFormat="1" applyFont="1" applyFill="1" applyBorder="1"/>
    <xf numFmtId="164" fontId="7" fillId="0" borderId="0" xfId="1" applyNumberFormat="1" applyFont="1" applyFill="1"/>
    <xf numFmtId="2" fontId="13" fillId="0" borderId="0" xfId="0" applyNumberFormat="1" applyFont="1"/>
    <xf numFmtId="9" fontId="13" fillId="0" borderId="0" xfId="0" applyNumberFormat="1" applyFont="1"/>
    <xf numFmtId="5" fontId="2" fillId="0" borderId="3" xfId="0" applyNumberFormat="1" applyFont="1" applyBorder="1"/>
    <xf numFmtId="0" fontId="2" fillId="0" borderId="1" xfId="0" applyFont="1" applyBorder="1" applyAlignment="1">
      <alignment horizontal="center"/>
    </xf>
    <xf numFmtId="0" fontId="4" fillId="0" borderId="0" xfId="0" applyFont="1"/>
    <xf numFmtId="166" fontId="2" fillId="0" borderId="0" xfId="0" applyNumberFormat="1" applyFont="1"/>
    <xf numFmtId="14" fontId="2" fillId="0" borderId="0" xfId="0" applyNumberFormat="1" applyFont="1"/>
    <xf numFmtId="0" fontId="5" fillId="0" borderId="0" xfId="0" applyFont="1" applyAlignment="1">
      <alignment horizontal="right"/>
    </xf>
    <xf numFmtId="10" fontId="4" fillId="0" borderId="0" xfId="1" applyNumberFormat="1" applyFont="1" applyFill="1" applyBorder="1"/>
    <xf numFmtId="10" fontId="4" fillId="0" borderId="0" xfId="0" applyNumberFormat="1" applyFont="1"/>
    <xf numFmtId="10" fontId="4" fillId="0" borderId="0" xfId="1" applyNumberFormat="1" applyFont="1" applyFill="1"/>
    <xf numFmtId="10" fontId="5" fillId="0" borderId="0" xfId="1" applyNumberFormat="1" applyFont="1" applyFill="1" applyBorder="1"/>
    <xf numFmtId="0" fontId="5" fillId="0" borderId="0" xfId="0" applyFont="1" applyAlignment="1">
      <alignment horizontal="left" indent="1"/>
    </xf>
    <xf numFmtId="0" fontId="6" fillId="0" borderId="0" xfId="0" applyFont="1" applyAlignment="1">
      <alignment horizontal="left" indent="1"/>
    </xf>
    <xf numFmtId="7" fontId="4" fillId="0" borderId="0" xfId="0" applyNumberFormat="1" applyFont="1"/>
    <xf numFmtId="10" fontId="5" fillId="0" borderId="0" xfId="0" applyNumberFormat="1" applyFont="1"/>
    <xf numFmtId="167" fontId="4" fillId="0" borderId="0" xfId="0" applyNumberFormat="1" applyFont="1"/>
    <xf numFmtId="9" fontId="4" fillId="0" borderId="0" xfId="0" applyNumberFormat="1" applyFont="1"/>
    <xf numFmtId="9" fontId="4" fillId="0" borderId="0" xfId="1" applyFont="1" applyFill="1"/>
    <xf numFmtId="2" fontId="4" fillId="0" borderId="0" xfId="0" applyNumberFormat="1" applyFont="1"/>
    <xf numFmtId="7" fontId="5" fillId="0" borderId="0" xfId="0" applyNumberFormat="1" applyFont="1"/>
    <xf numFmtId="39" fontId="2" fillId="0" borderId="0" xfId="0" applyNumberFormat="1" applyFont="1" applyAlignment="1">
      <alignment horizontal="center"/>
    </xf>
    <xf numFmtId="43" fontId="2" fillId="0" borderId="0" xfId="0" applyNumberFormat="1" applyFont="1"/>
    <xf numFmtId="39" fontId="3" fillId="0" borderId="0" xfId="0" applyNumberFormat="1" applyFont="1"/>
    <xf numFmtId="0" fontId="3" fillId="0" borderId="3" xfId="0" applyFont="1" applyBorder="1" applyAlignment="1">
      <alignment horizontal="left" indent="4"/>
    </xf>
    <xf numFmtId="169" fontId="3" fillId="0" borderId="0" xfId="0" applyNumberFormat="1" applyFont="1"/>
    <xf numFmtId="168" fontId="3" fillId="0" borderId="0" xfId="0" applyNumberFormat="1" applyFont="1"/>
    <xf numFmtId="43" fontId="2" fillId="0" borderId="0" xfId="2" applyFont="1" applyFill="1" applyAlignment="1">
      <alignment horizontal="center"/>
    </xf>
    <xf numFmtId="43" fontId="5" fillId="0" borderId="0" xfId="2" applyFont="1" applyFill="1" applyAlignment="1">
      <alignment horizontal="center"/>
    </xf>
    <xf numFmtId="43" fontId="5" fillId="0" borderId="0" xfId="2" applyFont="1" applyFill="1"/>
    <xf numFmtId="9" fontId="5" fillId="0" borderId="0" xfId="1" applyFont="1"/>
    <xf numFmtId="10" fontId="5" fillId="0" borderId="0" xfId="1" applyNumberFormat="1" applyFont="1"/>
    <xf numFmtId="44" fontId="2" fillId="0" borderId="0" xfId="3" applyFont="1"/>
    <xf numFmtId="44" fontId="2" fillId="0" borderId="0" xfId="3" applyFont="1" applyBorder="1"/>
    <xf numFmtId="43" fontId="2" fillId="0" borderId="0" xfId="2" applyFont="1" applyBorder="1"/>
    <xf numFmtId="164" fontId="2" fillId="0" borderId="0" xfId="1" applyNumberFormat="1" applyFont="1"/>
    <xf numFmtId="167" fontId="2" fillId="0" borderId="0" xfId="0" applyNumberFormat="1" applyFont="1"/>
  </cellXfs>
  <cellStyles count="4">
    <cellStyle name="Comma" xfId="2" builtinId="3"/>
    <cellStyle name="Currency" xfId="3" builtinId="4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3C7D22"/>
      <color rgb="FF0000FF"/>
      <color rgb="FF4CA52D"/>
      <color rgb="FF346F1F"/>
      <color rgb="FF3B7F23"/>
      <color rgb="FF3F8725"/>
      <color rgb="FF57BB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3</xdr:row>
      <xdr:rowOff>0</xdr:rowOff>
    </xdr:from>
    <xdr:to>
      <xdr:col>26</xdr:col>
      <xdr:colOff>0</xdr:colOff>
      <xdr:row>495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FD2681A7-823F-4E74-87C8-DE968901C1DA}"/>
            </a:ext>
          </a:extLst>
        </xdr:cNvPr>
        <xdr:cNvCxnSpPr/>
      </xdr:nvCxnSpPr>
      <xdr:spPr>
        <a:xfrm>
          <a:off x="7753350" y="485775"/>
          <a:ext cx="0" cy="717899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676275</xdr:colOff>
      <xdr:row>3</xdr:row>
      <xdr:rowOff>0</xdr:rowOff>
    </xdr:from>
    <xdr:to>
      <xdr:col>29</xdr:col>
      <xdr:colOff>676275</xdr:colOff>
      <xdr:row>495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3501AA55-65E2-4F88-8494-E4A9E1B73BC2}"/>
            </a:ext>
          </a:extLst>
        </xdr:cNvPr>
        <xdr:cNvCxnSpPr/>
      </xdr:nvCxnSpPr>
      <xdr:spPr>
        <a:xfrm>
          <a:off x="5572125" y="323850"/>
          <a:ext cx="0" cy="67256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3</xdr:row>
      <xdr:rowOff>0</xdr:rowOff>
    </xdr:from>
    <xdr:to>
      <xdr:col>34</xdr:col>
      <xdr:colOff>0</xdr:colOff>
      <xdr:row>495</xdr:row>
      <xdr:rowOff>57150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80F0C6F-58AE-4DF7-8546-88883DDFE939}"/>
            </a:ext>
          </a:extLst>
        </xdr:cNvPr>
        <xdr:cNvCxnSpPr/>
      </xdr:nvCxnSpPr>
      <xdr:spPr>
        <a:xfrm>
          <a:off x="13392150" y="485775"/>
          <a:ext cx="0" cy="717899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3</xdr:row>
      <xdr:rowOff>0</xdr:rowOff>
    </xdr:from>
    <xdr:to>
      <xdr:col>22</xdr:col>
      <xdr:colOff>0</xdr:colOff>
      <xdr:row>495</xdr:row>
      <xdr:rowOff>57150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22A62255-7D9E-43D3-B1A2-E8D57A092BFA}"/>
            </a:ext>
          </a:extLst>
        </xdr:cNvPr>
        <xdr:cNvCxnSpPr/>
      </xdr:nvCxnSpPr>
      <xdr:spPr>
        <a:xfrm>
          <a:off x="5600700" y="323850"/>
          <a:ext cx="0" cy="7276147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695325</xdr:colOff>
      <xdr:row>3</xdr:row>
      <xdr:rowOff>28575</xdr:rowOff>
    </xdr:from>
    <xdr:to>
      <xdr:col>17</xdr:col>
      <xdr:colOff>695325</xdr:colOff>
      <xdr:row>495</xdr:row>
      <xdr:rowOff>85725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EF19EF0F-F669-40A4-90D2-C8BFD13672B7}"/>
            </a:ext>
          </a:extLst>
        </xdr:cNvPr>
        <xdr:cNvCxnSpPr/>
      </xdr:nvCxnSpPr>
      <xdr:spPr>
        <a:xfrm>
          <a:off x="9115425" y="352425"/>
          <a:ext cx="0" cy="748665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3</xdr:row>
      <xdr:rowOff>0</xdr:rowOff>
    </xdr:from>
    <xdr:to>
      <xdr:col>14</xdr:col>
      <xdr:colOff>0</xdr:colOff>
      <xdr:row>495</xdr:row>
      <xdr:rowOff>57150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E72A37AC-418F-45BB-823B-3DA302F10DBD}"/>
            </a:ext>
          </a:extLst>
        </xdr:cNvPr>
        <xdr:cNvCxnSpPr/>
      </xdr:nvCxnSpPr>
      <xdr:spPr>
        <a:xfrm>
          <a:off x="11474824" y="605118"/>
          <a:ext cx="0" cy="77713914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0</xdr:colOff>
      <xdr:row>495</xdr:row>
      <xdr:rowOff>57150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407E2DFA-697E-4243-BF7F-B3555C26A167}"/>
            </a:ext>
          </a:extLst>
        </xdr:cNvPr>
        <xdr:cNvCxnSpPr/>
      </xdr:nvCxnSpPr>
      <xdr:spPr>
        <a:xfrm>
          <a:off x="3486150" y="323850"/>
          <a:ext cx="0" cy="729234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0</xdr:colOff>
      <xdr:row>495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B3780F61-5B0C-4F59-8B29-AFD19DFB5202}"/>
            </a:ext>
          </a:extLst>
        </xdr:cNvPr>
        <xdr:cNvCxnSpPr/>
      </xdr:nvCxnSpPr>
      <xdr:spPr>
        <a:xfrm>
          <a:off x="5600700" y="323850"/>
          <a:ext cx="0" cy="750284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3</xdr:row>
      <xdr:rowOff>0</xdr:rowOff>
    </xdr:from>
    <xdr:to>
      <xdr:col>35</xdr:col>
      <xdr:colOff>0</xdr:colOff>
      <xdr:row>495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62157C7B-40C8-42B9-BD62-AEE33DC4018C}"/>
            </a:ext>
          </a:extLst>
        </xdr:cNvPr>
        <xdr:cNvCxnSpPr/>
      </xdr:nvCxnSpPr>
      <xdr:spPr>
        <a:xfrm>
          <a:off x="29381824" y="605118"/>
          <a:ext cx="0" cy="774001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0</xdr:colOff>
      <xdr:row>3</xdr:row>
      <xdr:rowOff>0</xdr:rowOff>
    </xdr:from>
    <xdr:to>
      <xdr:col>34</xdr:col>
      <xdr:colOff>0</xdr:colOff>
      <xdr:row>1053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B3E844E2-B0E3-4749-9052-BD4C9E0D160D}"/>
            </a:ext>
          </a:extLst>
        </xdr:cNvPr>
        <xdr:cNvCxnSpPr/>
      </xdr:nvCxnSpPr>
      <xdr:spPr>
        <a:xfrm>
          <a:off x="9763125" y="485775"/>
          <a:ext cx="0" cy="457200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0</xdr:colOff>
      <xdr:row>3</xdr:row>
      <xdr:rowOff>0</xdr:rowOff>
    </xdr:from>
    <xdr:to>
      <xdr:col>30</xdr:col>
      <xdr:colOff>0</xdr:colOff>
      <xdr:row>1053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4E285B68-1C47-450D-B23A-B5173C0A3A7C}"/>
            </a:ext>
          </a:extLst>
        </xdr:cNvPr>
        <xdr:cNvCxnSpPr/>
      </xdr:nvCxnSpPr>
      <xdr:spPr>
        <a:xfrm>
          <a:off x="17516475" y="323850"/>
          <a:ext cx="0" cy="666083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3</xdr:row>
      <xdr:rowOff>0</xdr:rowOff>
    </xdr:from>
    <xdr:to>
      <xdr:col>26</xdr:col>
      <xdr:colOff>0</xdr:colOff>
      <xdr:row>1053</xdr:row>
      <xdr:rowOff>57150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C68FB401-3D09-40D2-BE83-5219209927C9}"/>
            </a:ext>
          </a:extLst>
        </xdr:cNvPr>
        <xdr:cNvCxnSpPr/>
      </xdr:nvCxnSpPr>
      <xdr:spPr>
        <a:xfrm>
          <a:off x="4848225" y="485775"/>
          <a:ext cx="0" cy="457200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3</xdr:row>
      <xdr:rowOff>0</xdr:rowOff>
    </xdr:from>
    <xdr:to>
      <xdr:col>22</xdr:col>
      <xdr:colOff>0</xdr:colOff>
      <xdr:row>1053</xdr:row>
      <xdr:rowOff>57150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E07ADF99-9C34-43E8-9539-F3D5D8EB0CB4}"/>
            </a:ext>
          </a:extLst>
        </xdr:cNvPr>
        <xdr:cNvCxnSpPr/>
      </xdr:nvCxnSpPr>
      <xdr:spPr>
        <a:xfrm>
          <a:off x="5695950" y="323850"/>
          <a:ext cx="0" cy="633698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3</xdr:row>
      <xdr:rowOff>0</xdr:rowOff>
    </xdr:from>
    <xdr:to>
      <xdr:col>18</xdr:col>
      <xdr:colOff>0</xdr:colOff>
      <xdr:row>1053</xdr:row>
      <xdr:rowOff>57150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B59E7E03-6543-4359-A31A-497197215917}"/>
            </a:ext>
          </a:extLst>
        </xdr:cNvPr>
        <xdr:cNvCxnSpPr/>
      </xdr:nvCxnSpPr>
      <xdr:spPr>
        <a:xfrm>
          <a:off x="8477250" y="323850"/>
          <a:ext cx="0" cy="628840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3</xdr:row>
      <xdr:rowOff>0</xdr:rowOff>
    </xdr:from>
    <xdr:to>
      <xdr:col>14</xdr:col>
      <xdr:colOff>0</xdr:colOff>
      <xdr:row>1053</xdr:row>
      <xdr:rowOff>57150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A07C6AA8-A064-477A-9A60-C4F1FF316C13}"/>
            </a:ext>
          </a:extLst>
        </xdr:cNvPr>
        <xdr:cNvCxnSpPr/>
      </xdr:nvCxnSpPr>
      <xdr:spPr>
        <a:xfrm>
          <a:off x="5695950" y="323850"/>
          <a:ext cx="0" cy="628840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0</xdr:colOff>
      <xdr:row>1053</xdr:row>
      <xdr:rowOff>57150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560F2EB4-754F-41DE-BAA9-C3A77A960D17}"/>
            </a:ext>
          </a:extLst>
        </xdr:cNvPr>
        <xdr:cNvCxnSpPr/>
      </xdr:nvCxnSpPr>
      <xdr:spPr>
        <a:xfrm>
          <a:off x="9782735" y="605118"/>
          <a:ext cx="0" cy="135211297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0</xdr:colOff>
      <xdr:row>1053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4B4281FC-2829-412A-8A59-90A65B9F2B20}"/>
            </a:ext>
          </a:extLst>
        </xdr:cNvPr>
        <xdr:cNvCxnSpPr/>
      </xdr:nvCxnSpPr>
      <xdr:spPr>
        <a:xfrm>
          <a:off x="5695950" y="323850"/>
          <a:ext cx="0" cy="59483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3</xdr:row>
      <xdr:rowOff>0</xdr:rowOff>
    </xdr:from>
    <xdr:to>
      <xdr:col>35</xdr:col>
      <xdr:colOff>0</xdr:colOff>
      <xdr:row>1053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3D6A484-A75B-4804-A413-24B0DF9B97BA}"/>
            </a:ext>
          </a:extLst>
        </xdr:cNvPr>
        <xdr:cNvCxnSpPr/>
      </xdr:nvCxnSpPr>
      <xdr:spPr>
        <a:xfrm>
          <a:off x="28877559" y="605118"/>
          <a:ext cx="0" cy="78397473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</xdr:row>
      <xdr:rowOff>0</xdr:rowOff>
    </xdr:from>
    <xdr:to>
      <xdr:col>41</xdr:col>
      <xdr:colOff>0</xdr:colOff>
      <xdr:row>1053</xdr:row>
      <xdr:rowOff>57150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CAA70E36-A370-4B8A-BF11-9EDD5D552F0D}"/>
            </a:ext>
          </a:extLst>
        </xdr:cNvPr>
        <xdr:cNvCxnSpPr/>
      </xdr:nvCxnSpPr>
      <xdr:spPr>
        <a:xfrm>
          <a:off x="35993294" y="605118"/>
          <a:ext cx="0" cy="16014438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0</xdr:colOff>
      <xdr:row>3</xdr:row>
      <xdr:rowOff>0</xdr:rowOff>
    </xdr:from>
    <xdr:to>
      <xdr:col>49</xdr:col>
      <xdr:colOff>0</xdr:colOff>
      <xdr:row>1053</xdr:row>
      <xdr:rowOff>57150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BCD0F52C-184C-461D-9AAC-1B247B9C52A3}"/>
            </a:ext>
          </a:extLst>
        </xdr:cNvPr>
        <xdr:cNvCxnSpPr/>
      </xdr:nvCxnSpPr>
      <xdr:spPr>
        <a:xfrm>
          <a:off x="40834235" y="605118"/>
          <a:ext cx="0" cy="159987503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0</xdr:rowOff>
    </xdr:from>
    <xdr:to>
      <xdr:col>14</xdr:col>
      <xdr:colOff>0</xdr:colOff>
      <xdr:row>376</xdr:row>
      <xdr:rowOff>23533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B14D7F6-8763-4957-9C4F-18EA21BCEE0E}"/>
            </a:ext>
          </a:extLst>
        </xdr:cNvPr>
        <xdr:cNvCxnSpPr/>
      </xdr:nvCxnSpPr>
      <xdr:spPr>
        <a:xfrm>
          <a:off x="11474824" y="1042148"/>
          <a:ext cx="0" cy="73141914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376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386C6BC-29C2-433C-86B5-8C5AC9CF1979}"/>
            </a:ext>
          </a:extLst>
        </xdr:cNvPr>
        <xdr:cNvCxnSpPr/>
      </xdr:nvCxnSpPr>
      <xdr:spPr>
        <a:xfrm>
          <a:off x="8153400" y="323850"/>
          <a:ext cx="0" cy="751903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4</xdr:row>
      <xdr:rowOff>0</xdr:rowOff>
    </xdr:from>
    <xdr:to>
      <xdr:col>23</xdr:col>
      <xdr:colOff>0</xdr:colOff>
      <xdr:row>376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B4DC1C11-E7CE-4E56-8E37-AE2F0EBF60FB}"/>
            </a:ext>
          </a:extLst>
        </xdr:cNvPr>
        <xdr:cNvCxnSpPr/>
      </xdr:nvCxnSpPr>
      <xdr:spPr>
        <a:xfrm>
          <a:off x="11191875" y="323850"/>
          <a:ext cx="0" cy="751903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376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267249FE-0B43-4F90-A074-821B66A00D69}"/>
            </a:ext>
          </a:extLst>
        </xdr:cNvPr>
        <xdr:cNvCxnSpPr/>
      </xdr:nvCxnSpPr>
      <xdr:spPr>
        <a:xfrm>
          <a:off x="13306425" y="323850"/>
          <a:ext cx="0" cy="751903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4</xdr:row>
      <xdr:rowOff>0</xdr:rowOff>
    </xdr:from>
    <xdr:to>
      <xdr:col>22</xdr:col>
      <xdr:colOff>0</xdr:colOff>
      <xdr:row>376</xdr:row>
      <xdr:rowOff>57150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79C63335-D80E-4D77-B58D-139A567208A2}"/>
            </a:ext>
          </a:extLst>
        </xdr:cNvPr>
        <xdr:cNvCxnSpPr/>
      </xdr:nvCxnSpPr>
      <xdr:spPr>
        <a:xfrm>
          <a:off x="17301882" y="762000"/>
          <a:ext cx="0" cy="7314191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0</xdr:colOff>
      <xdr:row>376</xdr:row>
      <xdr:rowOff>57150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C95A2A28-451D-4044-87A5-C44DA86A59D7}"/>
            </a:ext>
          </a:extLst>
        </xdr:cNvPr>
        <xdr:cNvCxnSpPr/>
      </xdr:nvCxnSpPr>
      <xdr:spPr>
        <a:xfrm>
          <a:off x="8561294" y="918882"/>
          <a:ext cx="0" cy="7269368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376</xdr:row>
      <xdr:rowOff>57150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92726527-9E1D-4CAF-833F-DC00CEB2138E}"/>
            </a:ext>
          </a:extLst>
        </xdr:cNvPr>
        <xdr:cNvCxnSpPr/>
      </xdr:nvCxnSpPr>
      <xdr:spPr>
        <a:xfrm>
          <a:off x="5647765" y="918882"/>
          <a:ext cx="0" cy="7269368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0</xdr:rowOff>
    </xdr:from>
    <xdr:to>
      <xdr:col>14</xdr:col>
      <xdr:colOff>0</xdr:colOff>
      <xdr:row>400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5B4FD683-DCC7-4147-B2D1-7F8ECAAE60A6}"/>
            </a:ext>
          </a:extLst>
        </xdr:cNvPr>
        <xdr:cNvCxnSpPr/>
      </xdr:nvCxnSpPr>
      <xdr:spPr>
        <a:xfrm>
          <a:off x="5334000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400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DD3A187-1E7B-4F3C-9245-5E2FA17A6208}"/>
            </a:ext>
          </a:extLst>
        </xdr:cNvPr>
        <xdr:cNvCxnSpPr/>
      </xdr:nvCxnSpPr>
      <xdr:spPr>
        <a:xfrm>
          <a:off x="8153400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4</xdr:row>
      <xdr:rowOff>0</xdr:rowOff>
    </xdr:from>
    <xdr:to>
      <xdr:col>23</xdr:col>
      <xdr:colOff>0</xdr:colOff>
      <xdr:row>400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8F82E5DA-C0E1-426E-AA78-51F6813D04CF}"/>
            </a:ext>
          </a:extLst>
        </xdr:cNvPr>
        <xdr:cNvCxnSpPr/>
      </xdr:nvCxnSpPr>
      <xdr:spPr>
        <a:xfrm>
          <a:off x="11191875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400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72CD19E3-7D99-4D10-BA9D-1AD4C7F65EC7}"/>
            </a:ext>
          </a:extLst>
        </xdr:cNvPr>
        <xdr:cNvCxnSpPr/>
      </xdr:nvCxnSpPr>
      <xdr:spPr>
        <a:xfrm>
          <a:off x="13306425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4</xdr:row>
      <xdr:rowOff>0</xdr:rowOff>
    </xdr:from>
    <xdr:to>
      <xdr:col>22</xdr:col>
      <xdr:colOff>0</xdr:colOff>
      <xdr:row>400</xdr:row>
      <xdr:rowOff>57150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48119B5F-F098-483D-9596-DC67142CCC45}"/>
            </a:ext>
          </a:extLst>
        </xdr:cNvPr>
        <xdr:cNvCxnSpPr/>
      </xdr:nvCxnSpPr>
      <xdr:spPr>
        <a:xfrm>
          <a:off x="10972800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0</xdr:colOff>
      <xdr:row>400</xdr:row>
      <xdr:rowOff>57150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4B91ECBF-7A07-4933-AC4A-5F6CB6FC7A43}"/>
            </a:ext>
          </a:extLst>
        </xdr:cNvPr>
        <xdr:cNvCxnSpPr/>
      </xdr:nvCxnSpPr>
      <xdr:spPr>
        <a:xfrm>
          <a:off x="8561294" y="918882"/>
          <a:ext cx="0" cy="60322386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400</xdr:row>
      <xdr:rowOff>57150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A791F5F-A22D-48F6-B6FC-74BDB732AAB9}"/>
            </a:ext>
          </a:extLst>
        </xdr:cNvPr>
        <xdr:cNvCxnSpPr/>
      </xdr:nvCxnSpPr>
      <xdr:spPr>
        <a:xfrm>
          <a:off x="5647765" y="918882"/>
          <a:ext cx="0" cy="60322386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0</xdr:rowOff>
    </xdr:from>
    <xdr:to>
      <xdr:col>14</xdr:col>
      <xdr:colOff>0</xdr:colOff>
      <xdr:row>391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7D5A58C3-C18F-41C5-8C95-EF5B4F0CC8A0}"/>
            </a:ext>
          </a:extLst>
        </xdr:cNvPr>
        <xdr:cNvCxnSpPr/>
      </xdr:nvCxnSpPr>
      <xdr:spPr>
        <a:xfrm>
          <a:off x="5334000" y="323850"/>
          <a:ext cx="0" cy="72437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391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857DB3D4-DB57-404F-9161-ACFBFBFC03E0}"/>
            </a:ext>
          </a:extLst>
        </xdr:cNvPr>
        <xdr:cNvCxnSpPr/>
      </xdr:nvCxnSpPr>
      <xdr:spPr>
        <a:xfrm>
          <a:off x="8153400" y="323850"/>
          <a:ext cx="0" cy="72437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4</xdr:row>
      <xdr:rowOff>0</xdr:rowOff>
    </xdr:from>
    <xdr:to>
      <xdr:col>23</xdr:col>
      <xdr:colOff>0</xdr:colOff>
      <xdr:row>391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8D5A535B-5617-491F-A745-AB57D3957184}"/>
            </a:ext>
          </a:extLst>
        </xdr:cNvPr>
        <xdr:cNvCxnSpPr/>
      </xdr:nvCxnSpPr>
      <xdr:spPr>
        <a:xfrm>
          <a:off x="11191875" y="323850"/>
          <a:ext cx="0" cy="72437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4</xdr:row>
      <xdr:rowOff>0</xdr:rowOff>
    </xdr:from>
    <xdr:to>
      <xdr:col>22</xdr:col>
      <xdr:colOff>0</xdr:colOff>
      <xdr:row>391</xdr:row>
      <xdr:rowOff>57150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A192E013-C879-4236-B948-DA5D755DBEB1}"/>
            </a:ext>
          </a:extLst>
        </xdr:cNvPr>
        <xdr:cNvCxnSpPr/>
      </xdr:nvCxnSpPr>
      <xdr:spPr>
        <a:xfrm>
          <a:off x="10972800" y="323850"/>
          <a:ext cx="0" cy="72437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0</xdr:colOff>
      <xdr:row>391</xdr:row>
      <xdr:rowOff>57150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28DA9094-1548-45F3-A98F-64734D2CCC6A}"/>
            </a:ext>
          </a:extLst>
        </xdr:cNvPr>
        <xdr:cNvCxnSpPr/>
      </xdr:nvCxnSpPr>
      <xdr:spPr>
        <a:xfrm>
          <a:off x="9132794" y="918882"/>
          <a:ext cx="0" cy="606361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391</xdr:row>
      <xdr:rowOff>57150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6DB1B14C-D5D4-4009-B530-629659E7AF58}"/>
            </a:ext>
          </a:extLst>
        </xdr:cNvPr>
        <xdr:cNvCxnSpPr/>
      </xdr:nvCxnSpPr>
      <xdr:spPr>
        <a:xfrm>
          <a:off x="6219265" y="918882"/>
          <a:ext cx="0" cy="606361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391</xdr:row>
      <xdr:rowOff>57150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700FC5B1-DE22-4536-8BBF-7C9552FD8449}"/>
            </a:ext>
          </a:extLst>
        </xdr:cNvPr>
        <xdr:cNvCxnSpPr/>
      </xdr:nvCxnSpPr>
      <xdr:spPr>
        <a:xfrm>
          <a:off x="21492882" y="762000"/>
          <a:ext cx="0" cy="60008621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0</xdr:rowOff>
    </xdr:from>
    <xdr:to>
      <xdr:col>14</xdr:col>
      <xdr:colOff>0</xdr:colOff>
      <xdr:row>458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8C40A4A8-D648-430D-9E14-C5F57A64E6F8}"/>
            </a:ext>
          </a:extLst>
        </xdr:cNvPr>
        <xdr:cNvCxnSpPr/>
      </xdr:nvCxnSpPr>
      <xdr:spPr>
        <a:xfrm>
          <a:off x="5819775" y="323850"/>
          <a:ext cx="0" cy="73733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458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F9343649-3DBB-4234-B5D2-1E401776E95E}"/>
            </a:ext>
          </a:extLst>
        </xdr:cNvPr>
        <xdr:cNvCxnSpPr/>
      </xdr:nvCxnSpPr>
      <xdr:spPr>
        <a:xfrm>
          <a:off x="8639175" y="323850"/>
          <a:ext cx="0" cy="73733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4</xdr:row>
      <xdr:rowOff>0</xdr:rowOff>
    </xdr:from>
    <xdr:to>
      <xdr:col>22</xdr:col>
      <xdr:colOff>0</xdr:colOff>
      <xdr:row>458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1CA75F90-014C-4C54-8924-65778DF18126}"/>
            </a:ext>
          </a:extLst>
        </xdr:cNvPr>
        <xdr:cNvCxnSpPr/>
      </xdr:nvCxnSpPr>
      <xdr:spPr>
        <a:xfrm>
          <a:off x="11458575" y="323850"/>
          <a:ext cx="0" cy="73733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4</xdr:row>
      <xdr:rowOff>0</xdr:rowOff>
    </xdr:from>
    <xdr:to>
      <xdr:col>23</xdr:col>
      <xdr:colOff>0</xdr:colOff>
      <xdr:row>458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46FEAB96-D5FB-487E-AFC5-D92AE913B351}"/>
            </a:ext>
          </a:extLst>
        </xdr:cNvPr>
        <xdr:cNvCxnSpPr/>
      </xdr:nvCxnSpPr>
      <xdr:spPr>
        <a:xfrm>
          <a:off x="12068175" y="323850"/>
          <a:ext cx="0" cy="73733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0</xdr:colOff>
      <xdr:row>458</xdr:row>
      <xdr:rowOff>57150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E9C4F0E-0FA4-4CA0-9EDD-5CD3C449E746}"/>
            </a:ext>
          </a:extLst>
        </xdr:cNvPr>
        <xdr:cNvCxnSpPr/>
      </xdr:nvCxnSpPr>
      <xdr:spPr>
        <a:xfrm>
          <a:off x="9054353" y="1075765"/>
          <a:ext cx="0" cy="68614738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458</xdr:row>
      <xdr:rowOff>57150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245D4DC6-747F-4A6A-81A6-93DE8EB73214}"/>
            </a:ext>
          </a:extLst>
        </xdr:cNvPr>
        <xdr:cNvCxnSpPr/>
      </xdr:nvCxnSpPr>
      <xdr:spPr>
        <a:xfrm>
          <a:off x="6140824" y="1075765"/>
          <a:ext cx="0" cy="68614738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458</xdr:row>
      <xdr:rowOff>57150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F789B29D-446B-4D18-B594-F3458D3C253B}"/>
            </a:ext>
          </a:extLst>
        </xdr:cNvPr>
        <xdr:cNvCxnSpPr/>
      </xdr:nvCxnSpPr>
      <xdr:spPr>
        <a:xfrm>
          <a:off x="21660971" y="762000"/>
          <a:ext cx="0" cy="693991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89F7C0B-8136-4203-883C-87D00FD76BB0}">
  <we:reference id="wa200009404" version="1.0.0.8" store="en-US" storeType="OMEX"/>
  <we:alternateReferences>
    <we:reference id="WA200009404" version="1.0.0.8" store="" storeType="OMEX"/>
  </we:alternateReferences>
  <we:properties>
    <we:property name="Office.AutoShowTaskpaneWithDocument" value="true"/>
  </we:properties>
  <we:bindings/>
  <we:snapshot xmlns:r="http://schemas.openxmlformats.org/officeDocument/2006/relationships"/>
</we:webextensio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54217-2BB5-4F26-B7CB-5D85527482E5}">
  <sheetPr>
    <tabColor theme="1"/>
  </sheetPr>
  <dimension ref="A1"/>
  <sheetViews>
    <sheetView showGridLines="0" workbookViewId="0"/>
  </sheetViews>
  <sheetFormatPr defaultRowHeight="15" x14ac:dyDescent="0.25"/>
  <cols>
    <col min="1" max="16384" width="9.140625" style="35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C3174-5D4F-4574-BAC5-74FE20819252}">
  <sheetPr>
    <tabColor theme="1"/>
  </sheetPr>
  <dimension ref="A1:AL141"/>
  <sheetViews>
    <sheetView showGridLines="0" tabSelected="1" zoomScale="85" zoomScaleNormal="85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defaultRowHeight="12.75" outlineLevelRow="1" x14ac:dyDescent="0.2"/>
  <cols>
    <col min="1" max="1" width="3.28515625" style="1" customWidth="1"/>
    <col min="2" max="2" width="59.85546875" style="1" customWidth="1"/>
    <col min="3" max="34" width="10.5703125" style="1" customWidth="1"/>
    <col min="35" max="35" width="63.5703125" style="1" customWidth="1"/>
    <col min="36" max="50" width="12.85546875" style="1" bestFit="1" customWidth="1"/>
    <col min="51" max="16384" width="9.140625" style="1"/>
  </cols>
  <sheetData>
    <row r="1" spans="1:38" ht="23.25" x14ac:dyDescent="0.35">
      <c r="A1" s="37" t="s">
        <v>22</v>
      </c>
    </row>
    <row r="2" spans="1:38" x14ac:dyDescent="0.2">
      <c r="B2" s="1" t="s">
        <v>69</v>
      </c>
    </row>
    <row r="4" spans="1:38" s="26" customFormat="1" x14ac:dyDescent="0.2">
      <c r="B4" s="32"/>
      <c r="C4" s="33" t="str">
        <f>C15</f>
        <v>FQ1'26E</v>
      </c>
      <c r="D4" s="33" t="str">
        <f t="shared" ref="D4:AH4" si="0">D15</f>
        <v>FQ2'26E</v>
      </c>
      <c r="E4" s="33" t="str">
        <f t="shared" si="0"/>
        <v>FQ3'26E</v>
      </c>
      <c r="F4" s="33" t="str">
        <f t="shared" si="0"/>
        <v>FQ4'26E</v>
      </c>
      <c r="G4" s="33" t="str">
        <f t="shared" si="0"/>
        <v>FQ1'27E</v>
      </c>
      <c r="H4" s="33" t="str">
        <f t="shared" si="0"/>
        <v>FQ2'27E</v>
      </c>
      <c r="I4" s="33" t="str">
        <f t="shared" si="0"/>
        <v>FQ3'27E</v>
      </c>
      <c r="J4" s="33" t="str">
        <f t="shared" si="0"/>
        <v>FQ4'27E</v>
      </c>
      <c r="K4" s="33" t="str">
        <f t="shared" si="0"/>
        <v>FQ1'28E</v>
      </c>
      <c r="L4" s="33" t="str">
        <f t="shared" si="0"/>
        <v>FQ2'28E</v>
      </c>
      <c r="M4" s="33" t="str">
        <f t="shared" si="0"/>
        <v>FQ3'28E</v>
      </c>
      <c r="N4" s="33" t="str">
        <f t="shared" si="0"/>
        <v>FQ4'28E</v>
      </c>
      <c r="O4" s="33" t="str">
        <f t="shared" si="0"/>
        <v>FQ1'29E</v>
      </c>
      <c r="P4" s="33" t="str">
        <f t="shared" si="0"/>
        <v>FQ2'29E</v>
      </c>
      <c r="Q4" s="33" t="str">
        <f t="shared" si="0"/>
        <v>FQ3'29E</v>
      </c>
      <c r="R4" s="33" t="str">
        <f t="shared" si="0"/>
        <v>FQ4'29E</v>
      </c>
      <c r="S4" s="33" t="str">
        <f t="shared" si="0"/>
        <v>FQ1'30E</v>
      </c>
      <c r="T4" s="33" t="str">
        <f t="shared" si="0"/>
        <v>FQ2'30E</v>
      </c>
      <c r="U4" s="33" t="str">
        <f t="shared" si="0"/>
        <v>FQ3'30E</v>
      </c>
      <c r="V4" s="33" t="str">
        <f t="shared" si="0"/>
        <v>FQ4'30E</v>
      </c>
      <c r="W4" s="33" t="str">
        <f t="shared" si="0"/>
        <v>FQ1'31E</v>
      </c>
      <c r="X4" s="33" t="str">
        <f t="shared" si="0"/>
        <v>FQ2'31E</v>
      </c>
      <c r="Y4" s="33" t="str">
        <f t="shared" si="0"/>
        <v>FQ3'31E</v>
      </c>
      <c r="Z4" s="33" t="str">
        <f t="shared" si="0"/>
        <v>FQ4'31E</v>
      </c>
      <c r="AA4" s="33" t="str">
        <f t="shared" si="0"/>
        <v>FQ1'32E</v>
      </c>
      <c r="AB4" s="33" t="str">
        <f t="shared" si="0"/>
        <v>FQ2'32E</v>
      </c>
      <c r="AC4" s="33" t="str">
        <f t="shared" si="0"/>
        <v>FQ3'32E</v>
      </c>
      <c r="AD4" s="33" t="str">
        <f t="shared" si="0"/>
        <v>FQ4'32E</v>
      </c>
      <c r="AE4" s="33" t="str">
        <f t="shared" si="0"/>
        <v>FQ1'33E</v>
      </c>
      <c r="AF4" s="33" t="str">
        <f t="shared" si="0"/>
        <v>FQ2'33E</v>
      </c>
      <c r="AG4" s="33" t="str">
        <f t="shared" si="0"/>
        <v>FQ3'33E</v>
      </c>
      <c r="AH4" s="33" t="str">
        <f t="shared" si="0"/>
        <v>FQ4'33E</v>
      </c>
      <c r="AI4" s="36" t="s">
        <v>102</v>
      </c>
      <c r="AJ4" s="30"/>
      <c r="AK4" s="30"/>
      <c r="AL4" s="30"/>
    </row>
    <row r="6" spans="1:38" x14ac:dyDescent="0.2">
      <c r="A6" s="50"/>
      <c r="B6" s="16" t="s">
        <v>335</v>
      </c>
    </row>
    <row r="7" spans="1:38" hidden="1" outlineLevel="1" x14ac:dyDescent="0.2"/>
    <row r="8" spans="1:38" hidden="1" outlineLevel="1" x14ac:dyDescent="0.2">
      <c r="B8" s="2" t="s">
        <v>336</v>
      </c>
    </row>
    <row r="9" spans="1:38" hidden="1" outlineLevel="1" x14ac:dyDescent="0.2">
      <c r="B9" s="4" t="s">
        <v>80</v>
      </c>
      <c r="C9" s="123">
        <v>1</v>
      </c>
      <c r="D9" s="123">
        <v>2</v>
      </c>
      <c r="E9" s="123">
        <v>3</v>
      </c>
      <c r="F9" s="123">
        <v>4</v>
      </c>
      <c r="G9" s="1">
        <f t="shared" ref="G9:P10" si="1">C9</f>
        <v>1</v>
      </c>
      <c r="H9" s="1">
        <f t="shared" si="1"/>
        <v>2</v>
      </c>
      <c r="I9" s="1">
        <f t="shared" si="1"/>
        <v>3</v>
      </c>
      <c r="J9" s="1">
        <f t="shared" si="1"/>
        <v>4</v>
      </c>
      <c r="K9" s="1">
        <f t="shared" si="1"/>
        <v>1</v>
      </c>
      <c r="L9" s="1">
        <f t="shared" si="1"/>
        <v>2</v>
      </c>
      <c r="M9" s="1">
        <f t="shared" si="1"/>
        <v>3</v>
      </c>
      <c r="N9" s="1">
        <f t="shared" si="1"/>
        <v>4</v>
      </c>
      <c r="O9" s="1">
        <f t="shared" si="1"/>
        <v>1</v>
      </c>
      <c r="P9" s="1">
        <f t="shared" si="1"/>
        <v>2</v>
      </c>
      <c r="Q9" s="1">
        <f t="shared" ref="Q9:Z10" si="2">M9</f>
        <v>3</v>
      </c>
      <c r="R9" s="1">
        <f t="shared" si="2"/>
        <v>4</v>
      </c>
      <c r="S9" s="1">
        <f t="shared" si="2"/>
        <v>1</v>
      </c>
      <c r="T9" s="1">
        <f t="shared" si="2"/>
        <v>2</v>
      </c>
      <c r="U9" s="1">
        <f t="shared" si="2"/>
        <v>3</v>
      </c>
      <c r="V9" s="1">
        <f t="shared" si="2"/>
        <v>4</v>
      </c>
      <c r="W9" s="1">
        <f t="shared" si="2"/>
        <v>1</v>
      </c>
      <c r="X9" s="1">
        <f t="shared" si="2"/>
        <v>2</v>
      </c>
      <c r="Y9" s="1">
        <f t="shared" si="2"/>
        <v>3</v>
      </c>
      <c r="Z9" s="1">
        <f t="shared" si="2"/>
        <v>4</v>
      </c>
      <c r="AA9" s="1">
        <f t="shared" ref="AA9:AH10" si="3">W9</f>
        <v>1</v>
      </c>
      <c r="AB9" s="1">
        <f t="shared" si="3"/>
        <v>2</v>
      </c>
      <c r="AC9" s="1">
        <f t="shared" si="3"/>
        <v>3</v>
      </c>
      <c r="AD9" s="1">
        <f t="shared" si="3"/>
        <v>4</v>
      </c>
      <c r="AE9" s="1">
        <f t="shared" si="3"/>
        <v>1</v>
      </c>
      <c r="AF9" s="1">
        <f t="shared" si="3"/>
        <v>2</v>
      </c>
      <c r="AG9" s="1">
        <f t="shared" si="3"/>
        <v>3</v>
      </c>
      <c r="AH9" s="1">
        <f t="shared" si="3"/>
        <v>4</v>
      </c>
    </row>
    <row r="10" spans="1:38" hidden="1" outlineLevel="1" x14ac:dyDescent="0.2">
      <c r="B10" s="4" t="s">
        <v>83</v>
      </c>
      <c r="C10" s="123">
        <v>3</v>
      </c>
      <c r="D10" s="123">
        <v>6</v>
      </c>
      <c r="E10" s="123">
        <v>9</v>
      </c>
      <c r="F10" s="123">
        <v>12</v>
      </c>
      <c r="G10" s="1">
        <f t="shared" si="1"/>
        <v>3</v>
      </c>
      <c r="H10" s="1">
        <f t="shared" si="1"/>
        <v>6</v>
      </c>
      <c r="I10" s="1">
        <f t="shared" si="1"/>
        <v>9</v>
      </c>
      <c r="J10" s="1">
        <f t="shared" si="1"/>
        <v>12</v>
      </c>
      <c r="K10" s="1">
        <f t="shared" si="1"/>
        <v>3</v>
      </c>
      <c r="L10" s="1">
        <f t="shared" si="1"/>
        <v>6</v>
      </c>
      <c r="M10" s="1">
        <f t="shared" si="1"/>
        <v>9</v>
      </c>
      <c r="N10" s="1">
        <f t="shared" si="1"/>
        <v>12</v>
      </c>
      <c r="O10" s="1">
        <f t="shared" si="1"/>
        <v>3</v>
      </c>
      <c r="P10" s="1">
        <f t="shared" si="1"/>
        <v>6</v>
      </c>
      <c r="Q10" s="1">
        <f t="shared" si="2"/>
        <v>9</v>
      </c>
      <c r="R10" s="1">
        <f t="shared" si="2"/>
        <v>12</v>
      </c>
      <c r="S10" s="1">
        <f t="shared" si="2"/>
        <v>3</v>
      </c>
      <c r="T10" s="1">
        <f t="shared" si="2"/>
        <v>6</v>
      </c>
      <c r="U10" s="1">
        <f t="shared" si="2"/>
        <v>9</v>
      </c>
      <c r="V10" s="1">
        <f t="shared" si="2"/>
        <v>12</v>
      </c>
      <c r="W10" s="1">
        <f t="shared" si="2"/>
        <v>3</v>
      </c>
      <c r="X10" s="1">
        <f t="shared" si="2"/>
        <v>6</v>
      </c>
      <c r="Y10" s="1">
        <f t="shared" si="2"/>
        <v>9</v>
      </c>
      <c r="Z10" s="1">
        <f t="shared" si="2"/>
        <v>12</v>
      </c>
      <c r="AA10" s="1">
        <f t="shared" si="3"/>
        <v>3</v>
      </c>
      <c r="AB10" s="1">
        <f t="shared" si="3"/>
        <v>6</v>
      </c>
      <c r="AC10" s="1">
        <f t="shared" si="3"/>
        <v>9</v>
      </c>
      <c r="AD10" s="1">
        <f t="shared" si="3"/>
        <v>12</v>
      </c>
      <c r="AE10" s="1">
        <f t="shared" si="3"/>
        <v>3</v>
      </c>
      <c r="AF10" s="1">
        <f t="shared" si="3"/>
        <v>6</v>
      </c>
      <c r="AG10" s="1">
        <f t="shared" si="3"/>
        <v>9</v>
      </c>
      <c r="AH10" s="1">
        <f t="shared" si="3"/>
        <v>12</v>
      </c>
    </row>
    <row r="11" spans="1:38" hidden="1" outlineLevel="1" x14ac:dyDescent="0.2">
      <c r="B11" s="4" t="s">
        <v>81</v>
      </c>
      <c r="C11" s="123">
        <v>2026</v>
      </c>
      <c r="D11" s="123">
        <v>2026</v>
      </c>
      <c r="E11" s="123">
        <v>2026</v>
      </c>
      <c r="F11" s="123">
        <v>2026</v>
      </c>
      <c r="G11" s="1">
        <f t="shared" ref="G11:AH11" si="4">C11+1</f>
        <v>2027</v>
      </c>
      <c r="H11" s="1">
        <f t="shared" si="4"/>
        <v>2027</v>
      </c>
      <c r="I11" s="1">
        <f t="shared" si="4"/>
        <v>2027</v>
      </c>
      <c r="J11" s="1">
        <f t="shared" si="4"/>
        <v>2027</v>
      </c>
      <c r="K11" s="1">
        <f t="shared" si="4"/>
        <v>2028</v>
      </c>
      <c r="L11" s="1">
        <f t="shared" si="4"/>
        <v>2028</v>
      </c>
      <c r="M11" s="1">
        <f t="shared" si="4"/>
        <v>2028</v>
      </c>
      <c r="N11" s="1">
        <f t="shared" si="4"/>
        <v>2028</v>
      </c>
      <c r="O11" s="1">
        <f t="shared" si="4"/>
        <v>2029</v>
      </c>
      <c r="P11" s="1">
        <f t="shared" si="4"/>
        <v>2029</v>
      </c>
      <c r="Q11" s="1">
        <f t="shared" si="4"/>
        <v>2029</v>
      </c>
      <c r="R11" s="1">
        <f t="shared" si="4"/>
        <v>2029</v>
      </c>
      <c r="S11" s="1">
        <f t="shared" si="4"/>
        <v>2030</v>
      </c>
      <c r="T11" s="1">
        <f t="shared" si="4"/>
        <v>2030</v>
      </c>
      <c r="U11" s="1">
        <f t="shared" si="4"/>
        <v>2030</v>
      </c>
      <c r="V11" s="1">
        <f t="shared" si="4"/>
        <v>2030</v>
      </c>
      <c r="W11" s="1">
        <f t="shared" si="4"/>
        <v>2031</v>
      </c>
      <c r="X11" s="1">
        <f t="shared" si="4"/>
        <v>2031</v>
      </c>
      <c r="Y11" s="1">
        <f t="shared" si="4"/>
        <v>2031</v>
      </c>
      <c r="Z11" s="1">
        <f t="shared" si="4"/>
        <v>2031</v>
      </c>
      <c r="AA11" s="1">
        <f t="shared" si="4"/>
        <v>2032</v>
      </c>
      <c r="AB11" s="1">
        <f t="shared" si="4"/>
        <v>2032</v>
      </c>
      <c r="AC11" s="1">
        <f t="shared" si="4"/>
        <v>2032</v>
      </c>
      <c r="AD11" s="1">
        <f t="shared" si="4"/>
        <v>2032</v>
      </c>
      <c r="AE11" s="1">
        <f t="shared" si="4"/>
        <v>2033</v>
      </c>
      <c r="AF11" s="1">
        <f t="shared" si="4"/>
        <v>2033</v>
      </c>
      <c r="AG11" s="1">
        <f t="shared" si="4"/>
        <v>2033</v>
      </c>
      <c r="AH11" s="1">
        <f t="shared" si="4"/>
        <v>2033</v>
      </c>
    </row>
    <row r="12" spans="1:38" hidden="1" outlineLevel="1" x14ac:dyDescent="0.2">
      <c r="B12" s="4" t="s">
        <v>82</v>
      </c>
      <c r="C12" s="124">
        <f t="shared" ref="C12:AH12" si="5">EOMONTH(DATE(C11,C10,1)-1, 1)</f>
        <v>46112</v>
      </c>
      <c r="D12" s="124">
        <f t="shared" si="5"/>
        <v>46203</v>
      </c>
      <c r="E12" s="124">
        <f t="shared" si="5"/>
        <v>46295</v>
      </c>
      <c r="F12" s="124">
        <f t="shared" si="5"/>
        <v>46387</v>
      </c>
      <c r="G12" s="124">
        <f t="shared" si="5"/>
        <v>46477</v>
      </c>
      <c r="H12" s="124">
        <f t="shared" si="5"/>
        <v>46568</v>
      </c>
      <c r="I12" s="124">
        <f t="shared" si="5"/>
        <v>46660</v>
      </c>
      <c r="J12" s="124">
        <f t="shared" si="5"/>
        <v>46752</v>
      </c>
      <c r="K12" s="124">
        <f t="shared" si="5"/>
        <v>46843</v>
      </c>
      <c r="L12" s="124">
        <f t="shared" si="5"/>
        <v>46934</v>
      </c>
      <c r="M12" s="124">
        <f t="shared" si="5"/>
        <v>47026</v>
      </c>
      <c r="N12" s="124">
        <f t="shared" si="5"/>
        <v>47118</v>
      </c>
      <c r="O12" s="124">
        <f t="shared" si="5"/>
        <v>47208</v>
      </c>
      <c r="P12" s="124">
        <f t="shared" si="5"/>
        <v>47299</v>
      </c>
      <c r="Q12" s="124">
        <f t="shared" si="5"/>
        <v>47391</v>
      </c>
      <c r="R12" s="124">
        <f t="shared" si="5"/>
        <v>47483</v>
      </c>
      <c r="S12" s="124">
        <f t="shared" si="5"/>
        <v>47573</v>
      </c>
      <c r="T12" s="124">
        <f t="shared" si="5"/>
        <v>47664</v>
      </c>
      <c r="U12" s="124">
        <f t="shared" si="5"/>
        <v>47756</v>
      </c>
      <c r="V12" s="124">
        <f t="shared" si="5"/>
        <v>47848</v>
      </c>
      <c r="W12" s="124">
        <f t="shared" si="5"/>
        <v>47938</v>
      </c>
      <c r="X12" s="124">
        <f t="shared" si="5"/>
        <v>48029</v>
      </c>
      <c r="Y12" s="124">
        <f t="shared" si="5"/>
        <v>48121</v>
      </c>
      <c r="Z12" s="124">
        <f t="shared" si="5"/>
        <v>48213</v>
      </c>
      <c r="AA12" s="124">
        <f t="shared" si="5"/>
        <v>48304</v>
      </c>
      <c r="AB12" s="124">
        <f t="shared" si="5"/>
        <v>48395</v>
      </c>
      <c r="AC12" s="124">
        <f t="shared" si="5"/>
        <v>48487</v>
      </c>
      <c r="AD12" s="124">
        <f t="shared" si="5"/>
        <v>48579</v>
      </c>
      <c r="AE12" s="124">
        <f t="shared" si="5"/>
        <v>48669</v>
      </c>
      <c r="AF12" s="124">
        <f t="shared" si="5"/>
        <v>48760</v>
      </c>
      <c r="AG12" s="124">
        <f t="shared" si="5"/>
        <v>48852</v>
      </c>
      <c r="AH12" s="124">
        <f t="shared" si="5"/>
        <v>48944</v>
      </c>
    </row>
    <row r="13" spans="1:38" hidden="1" outlineLevel="1" x14ac:dyDescent="0.2">
      <c r="B13" s="4" t="s">
        <v>393</v>
      </c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5"/>
      <c r="AF13" s="125"/>
      <c r="AG13" s="125"/>
      <c r="AH13" s="125"/>
    </row>
    <row r="14" spans="1:38" hidden="1" outlineLevel="1" x14ac:dyDescent="0.2">
      <c r="B14" s="4" t="s">
        <v>116</v>
      </c>
      <c r="C14" s="126" t="str">
        <f t="shared" ref="C14:AH14" si="6">"FY"&amp;RIGHT(C11, 2)&amp;IF(C13=1, "A", "E")</f>
        <v>FY26E</v>
      </c>
      <c r="D14" s="126" t="str">
        <f t="shared" si="6"/>
        <v>FY26E</v>
      </c>
      <c r="E14" s="126" t="str">
        <f t="shared" si="6"/>
        <v>FY26E</v>
      </c>
      <c r="F14" s="126" t="str">
        <f t="shared" si="6"/>
        <v>FY26E</v>
      </c>
      <c r="G14" s="126" t="str">
        <f t="shared" si="6"/>
        <v>FY27E</v>
      </c>
      <c r="H14" s="126" t="str">
        <f t="shared" si="6"/>
        <v>FY27E</v>
      </c>
      <c r="I14" s="126" t="str">
        <f t="shared" si="6"/>
        <v>FY27E</v>
      </c>
      <c r="J14" s="126" t="str">
        <f t="shared" si="6"/>
        <v>FY27E</v>
      </c>
      <c r="K14" s="126" t="str">
        <f t="shared" si="6"/>
        <v>FY28E</v>
      </c>
      <c r="L14" s="126" t="str">
        <f t="shared" si="6"/>
        <v>FY28E</v>
      </c>
      <c r="M14" s="126" t="str">
        <f t="shared" si="6"/>
        <v>FY28E</v>
      </c>
      <c r="N14" s="126" t="str">
        <f t="shared" si="6"/>
        <v>FY28E</v>
      </c>
      <c r="O14" s="126" t="str">
        <f t="shared" si="6"/>
        <v>FY29E</v>
      </c>
      <c r="P14" s="126" t="str">
        <f t="shared" si="6"/>
        <v>FY29E</v>
      </c>
      <c r="Q14" s="126" t="str">
        <f t="shared" si="6"/>
        <v>FY29E</v>
      </c>
      <c r="R14" s="126" t="str">
        <f t="shared" si="6"/>
        <v>FY29E</v>
      </c>
      <c r="S14" s="126" t="str">
        <f t="shared" si="6"/>
        <v>FY30E</v>
      </c>
      <c r="T14" s="126" t="str">
        <f t="shared" si="6"/>
        <v>FY30E</v>
      </c>
      <c r="U14" s="126" t="str">
        <f t="shared" si="6"/>
        <v>FY30E</v>
      </c>
      <c r="V14" s="126" t="str">
        <f t="shared" si="6"/>
        <v>FY30E</v>
      </c>
      <c r="W14" s="126" t="str">
        <f t="shared" si="6"/>
        <v>FY31E</v>
      </c>
      <c r="X14" s="126" t="str">
        <f t="shared" si="6"/>
        <v>FY31E</v>
      </c>
      <c r="Y14" s="126" t="str">
        <f t="shared" si="6"/>
        <v>FY31E</v>
      </c>
      <c r="Z14" s="126" t="str">
        <f t="shared" si="6"/>
        <v>FY31E</v>
      </c>
      <c r="AA14" s="126" t="str">
        <f t="shared" si="6"/>
        <v>FY32E</v>
      </c>
      <c r="AB14" s="126" t="str">
        <f t="shared" si="6"/>
        <v>FY32E</v>
      </c>
      <c r="AC14" s="126" t="str">
        <f t="shared" si="6"/>
        <v>FY32E</v>
      </c>
      <c r="AD14" s="126" t="str">
        <f t="shared" si="6"/>
        <v>FY32E</v>
      </c>
      <c r="AE14" s="126" t="str">
        <f t="shared" si="6"/>
        <v>FY33E</v>
      </c>
      <c r="AF14" s="126" t="str">
        <f t="shared" si="6"/>
        <v>FY33E</v>
      </c>
      <c r="AG14" s="126" t="str">
        <f t="shared" si="6"/>
        <v>FY33E</v>
      </c>
      <c r="AH14" s="126" t="str">
        <f t="shared" si="6"/>
        <v>FY33E</v>
      </c>
    </row>
    <row r="15" spans="1:38" hidden="1" outlineLevel="1" x14ac:dyDescent="0.2">
      <c r="B15" s="4" t="s">
        <v>115</v>
      </c>
      <c r="C15" s="126" t="str">
        <f t="shared" ref="C15:AH15" si="7">"FQ"&amp;C9&amp;"'"&amp;RIGHT(C11, 2)&amp;IF(C13=1, "A", "E")</f>
        <v>FQ1'26E</v>
      </c>
      <c r="D15" s="126" t="str">
        <f t="shared" si="7"/>
        <v>FQ2'26E</v>
      </c>
      <c r="E15" s="126" t="str">
        <f t="shared" si="7"/>
        <v>FQ3'26E</v>
      </c>
      <c r="F15" s="126" t="str">
        <f t="shared" si="7"/>
        <v>FQ4'26E</v>
      </c>
      <c r="G15" s="126" t="str">
        <f t="shared" si="7"/>
        <v>FQ1'27E</v>
      </c>
      <c r="H15" s="126" t="str">
        <f t="shared" si="7"/>
        <v>FQ2'27E</v>
      </c>
      <c r="I15" s="126" t="str">
        <f t="shared" si="7"/>
        <v>FQ3'27E</v>
      </c>
      <c r="J15" s="126" t="str">
        <f t="shared" si="7"/>
        <v>FQ4'27E</v>
      </c>
      <c r="K15" s="126" t="str">
        <f t="shared" si="7"/>
        <v>FQ1'28E</v>
      </c>
      <c r="L15" s="126" t="str">
        <f t="shared" si="7"/>
        <v>FQ2'28E</v>
      </c>
      <c r="M15" s="126" t="str">
        <f t="shared" si="7"/>
        <v>FQ3'28E</v>
      </c>
      <c r="N15" s="126" t="str">
        <f t="shared" si="7"/>
        <v>FQ4'28E</v>
      </c>
      <c r="O15" s="126" t="str">
        <f t="shared" si="7"/>
        <v>FQ1'29E</v>
      </c>
      <c r="P15" s="126" t="str">
        <f t="shared" si="7"/>
        <v>FQ2'29E</v>
      </c>
      <c r="Q15" s="126" t="str">
        <f t="shared" si="7"/>
        <v>FQ3'29E</v>
      </c>
      <c r="R15" s="126" t="str">
        <f t="shared" si="7"/>
        <v>FQ4'29E</v>
      </c>
      <c r="S15" s="126" t="str">
        <f t="shared" si="7"/>
        <v>FQ1'30E</v>
      </c>
      <c r="T15" s="126" t="str">
        <f t="shared" si="7"/>
        <v>FQ2'30E</v>
      </c>
      <c r="U15" s="126" t="str">
        <f t="shared" si="7"/>
        <v>FQ3'30E</v>
      </c>
      <c r="V15" s="126" t="str">
        <f t="shared" si="7"/>
        <v>FQ4'30E</v>
      </c>
      <c r="W15" s="126" t="str">
        <f t="shared" si="7"/>
        <v>FQ1'31E</v>
      </c>
      <c r="X15" s="126" t="str">
        <f t="shared" si="7"/>
        <v>FQ2'31E</v>
      </c>
      <c r="Y15" s="126" t="str">
        <f t="shared" si="7"/>
        <v>FQ3'31E</v>
      </c>
      <c r="Z15" s="126" t="str">
        <f t="shared" si="7"/>
        <v>FQ4'31E</v>
      </c>
      <c r="AA15" s="126" t="str">
        <f t="shared" si="7"/>
        <v>FQ1'32E</v>
      </c>
      <c r="AB15" s="126" t="str">
        <f t="shared" si="7"/>
        <v>FQ2'32E</v>
      </c>
      <c r="AC15" s="126" t="str">
        <f t="shared" si="7"/>
        <v>FQ3'32E</v>
      </c>
      <c r="AD15" s="126" t="str">
        <f t="shared" si="7"/>
        <v>FQ4'32E</v>
      </c>
      <c r="AE15" s="126" t="str">
        <f t="shared" si="7"/>
        <v>FQ1'33E</v>
      </c>
      <c r="AF15" s="126" t="str">
        <f t="shared" si="7"/>
        <v>FQ2'33E</v>
      </c>
      <c r="AG15" s="126" t="str">
        <f t="shared" si="7"/>
        <v>FQ3'33E</v>
      </c>
      <c r="AH15" s="126" t="str">
        <f t="shared" si="7"/>
        <v>FQ4'33E</v>
      </c>
    </row>
    <row r="16" spans="1:38" hidden="1" outlineLevel="1" x14ac:dyDescent="0.2">
      <c r="C16" s="125"/>
    </row>
    <row r="17" spans="1:35" hidden="1" outlineLevel="1" x14ac:dyDescent="0.2">
      <c r="B17" s="2" t="s">
        <v>337</v>
      </c>
      <c r="C17" s="125"/>
    </row>
    <row r="18" spans="1:35" hidden="1" outlineLevel="1" x14ac:dyDescent="0.2">
      <c r="B18" s="4" t="s">
        <v>74</v>
      </c>
      <c r="C18" s="127">
        <v>0.02</v>
      </c>
      <c r="D18" s="127">
        <v>0.02</v>
      </c>
      <c r="E18" s="127">
        <v>0.02</v>
      </c>
      <c r="F18" s="127">
        <v>0.02</v>
      </c>
      <c r="G18" s="127">
        <v>0.02</v>
      </c>
      <c r="H18" s="127">
        <v>0.02</v>
      </c>
      <c r="I18" s="127">
        <v>0.02</v>
      </c>
      <c r="J18" s="127">
        <v>0.02</v>
      </c>
      <c r="K18" s="127">
        <v>0.02</v>
      </c>
      <c r="L18" s="127">
        <v>0.02</v>
      </c>
      <c r="M18" s="127">
        <v>0.02</v>
      </c>
      <c r="N18" s="127">
        <v>0.02</v>
      </c>
      <c r="O18" s="127">
        <v>0.02</v>
      </c>
      <c r="P18" s="127">
        <v>0.02</v>
      </c>
      <c r="Q18" s="127">
        <v>0.02</v>
      </c>
      <c r="R18" s="127">
        <v>0.02</v>
      </c>
      <c r="S18" s="127">
        <v>0.02</v>
      </c>
      <c r="T18" s="127">
        <v>0.02</v>
      </c>
      <c r="U18" s="127">
        <v>0.02</v>
      </c>
      <c r="V18" s="127">
        <v>0.02</v>
      </c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20"/>
    </row>
    <row r="19" spans="1:35" hidden="1" outlineLevel="1" x14ac:dyDescent="0.2">
      <c r="C19" s="125"/>
    </row>
    <row r="20" spans="1:35" collapsed="1" x14ac:dyDescent="0.2">
      <c r="C20" s="125"/>
    </row>
    <row r="21" spans="1:35" x14ac:dyDescent="0.2">
      <c r="A21" s="50" t="s">
        <v>78</v>
      </c>
      <c r="B21" s="16" t="s">
        <v>318</v>
      </c>
    </row>
    <row r="22" spans="1:35" hidden="1" outlineLevel="1" x14ac:dyDescent="0.2"/>
    <row r="23" spans="1:35" hidden="1" outlineLevel="1" x14ac:dyDescent="0.2">
      <c r="B23" s="2" t="s">
        <v>440</v>
      </c>
    </row>
    <row r="24" spans="1:35" hidden="1" outlineLevel="1" x14ac:dyDescent="0.2">
      <c r="B24" s="4" t="s">
        <v>117</v>
      </c>
      <c r="C24" s="127">
        <v>0.08</v>
      </c>
      <c r="D24" s="127">
        <v>0.08</v>
      </c>
      <c r="E24" s="127">
        <v>0.08</v>
      </c>
      <c r="F24" s="127">
        <v>0.08</v>
      </c>
      <c r="G24" s="127">
        <v>0.08</v>
      </c>
      <c r="H24" s="127">
        <v>0.08</v>
      </c>
      <c r="I24" s="127">
        <v>0.08</v>
      </c>
      <c r="J24" s="127">
        <v>0.08</v>
      </c>
      <c r="K24" s="127">
        <v>0.06</v>
      </c>
      <c r="L24" s="127">
        <v>0.06</v>
      </c>
      <c r="M24" s="127">
        <v>0.06</v>
      </c>
      <c r="N24" s="127">
        <v>0.06</v>
      </c>
      <c r="O24" s="127">
        <v>0.04</v>
      </c>
      <c r="P24" s="127">
        <v>0.04</v>
      </c>
      <c r="Q24" s="127">
        <v>0.04</v>
      </c>
      <c r="R24" s="127">
        <v>0.04</v>
      </c>
      <c r="S24" s="127">
        <v>0.04</v>
      </c>
      <c r="T24" s="127">
        <v>0.04</v>
      </c>
      <c r="U24" s="127">
        <v>0.04</v>
      </c>
      <c r="V24" s="127">
        <v>0.04</v>
      </c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</row>
    <row r="25" spans="1:35" hidden="1" outlineLevel="1" x14ac:dyDescent="0.2">
      <c r="B25" s="4" t="s">
        <v>317</v>
      </c>
      <c r="C25" s="128">
        <v>-0.04</v>
      </c>
      <c r="D25" s="128">
        <v>-0.04</v>
      </c>
      <c r="E25" s="128">
        <v>-0.04</v>
      </c>
      <c r="F25" s="128">
        <v>-0.04</v>
      </c>
      <c r="G25" s="128">
        <v>-0.04</v>
      </c>
      <c r="H25" s="128">
        <v>-0.04</v>
      </c>
      <c r="I25" s="128">
        <v>-0.04</v>
      </c>
      <c r="J25" s="128">
        <v>-0.04</v>
      </c>
      <c r="K25" s="128">
        <v>-0.04</v>
      </c>
      <c r="L25" s="128">
        <v>-0.04</v>
      </c>
      <c r="M25" s="128">
        <v>-0.04</v>
      </c>
      <c r="N25" s="128">
        <v>-0.04</v>
      </c>
      <c r="O25" s="128">
        <v>-0.04</v>
      </c>
      <c r="P25" s="128">
        <v>-0.04</v>
      </c>
      <c r="Q25" s="128">
        <v>-0.04</v>
      </c>
      <c r="R25" s="128">
        <v>-0.04</v>
      </c>
      <c r="S25" s="128">
        <v>-0.04</v>
      </c>
      <c r="T25" s="128">
        <v>-0.04</v>
      </c>
      <c r="U25" s="128">
        <v>-0.04</v>
      </c>
      <c r="V25" s="128">
        <v>-0.04</v>
      </c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</row>
    <row r="26" spans="1:35" hidden="1" outlineLevel="1" x14ac:dyDescent="0.2">
      <c r="B26" s="4" t="s">
        <v>110</v>
      </c>
      <c r="C26" s="96">
        <v>2</v>
      </c>
      <c r="D26" s="96">
        <v>2</v>
      </c>
      <c r="E26" s="96">
        <v>2</v>
      </c>
      <c r="F26" s="96">
        <v>2</v>
      </c>
      <c r="G26" s="96">
        <v>2</v>
      </c>
      <c r="H26" s="96">
        <v>2</v>
      </c>
      <c r="I26" s="96">
        <v>2</v>
      </c>
      <c r="J26" s="96">
        <v>2</v>
      </c>
      <c r="K26" s="96">
        <v>2</v>
      </c>
      <c r="L26" s="96">
        <v>2</v>
      </c>
      <c r="M26" s="96">
        <v>2</v>
      </c>
      <c r="N26" s="96">
        <v>2</v>
      </c>
      <c r="O26" s="96">
        <v>2</v>
      </c>
      <c r="P26" s="96">
        <v>2</v>
      </c>
      <c r="Q26" s="96">
        <v>2</v>
      </c>
      <c r="R26" s="96">
        <v>2</v>
      </c>
      <c r="S26" s="96">
        <v>2</v>
      </c>
      <c r="T26" s="96">
        <v>2</v>
      </c>
      <c r="U26" s="96">
        <v>2</v>
      </c>
      <c r="V26" s="96">
        <v>2</v>
      </c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</row>
    <row r="27" spans="1:35" hidden="1" outlineLevel="1" x14ac:dyDescent="0.2">
      <c r="B27" s="4" t="s">
        <v>111</v>
      </c>
      <c r="C27" s="136">
        <v>0.5</v>
      </c>
      <c r="D27" s="136">
        <v>0.5</v>
      </c>
      <c r="E27" s="136">
        <v>0.5</v>
      </c>
      <c r="F27" s="136">
        <v>0.5</v>
      </c>
      <c r="G27" s="136">
        <v>0.5</v>
      </c>
      <c r="H27" s="136">
        <v>0.5</v>
      </c>
      <c r="I27" s="136">
        <v>0.5</v>
      </c>
      <c r="J27" s="136">
        <v>0.5</v>
      </c>
      <c r="K27" s="136">
        <v>0.5</v>
      </c>
      <c r="L27" s="136">
        <v>0.5</v>
      </c>
      <c r="M27" s="136">
        <v>0.5</v>
      </c>
      <c r="N27" s="136">
        <v>0.5</v>
      </c>
      <c r="O27" s="136">
        <v>0.5</v>
      </c>
      <c r="P27" s="136">
        <v>0.5</v>
      </c>
      <c r="Q27" s="136">
        <v>0.5</v>
      </c>
      <c r="R27" s="136">
        <v>0.5</v>
      </c>
      <c r="S27" s="136">
        <v>0.5</v>
      </c>
      <c r="T27" s="136">
        <v>0.5</v>
      </c>
      <c r="U27" s="136">
        <v>0.5</v>
      </c>
      <c r="V27" s="136">
        <v>0.5</v>
      </c>
      <c r="W27" s="136"/>
      <c r="X27" s="136"/>
      <c r="Y27" s="136"/>
      <c r="Z27" s="136"/>
      <c r="AA27" s="136"/>
      <c r="AB27" s="136"/>
      <c r="AC27" s="136"/>
      <c r="AD27" s="136"/>
      <c r="AE27" s="136"/>
      <c r="AF27" s="136"/>
      <c r="AG27" s="136"/>
      <c r="AH27" s="136"/>
    </row>
    <row r="28" spans="1:35" hidden="1" outlineLevel="1" x14ac:dyDescent="0.2"/>
    <row r="29" spans="1:35" hidden="1" outlineLevel="1" x14ac:dyDescent="0.2">
      <c r="B29" s="2" t="s">
        <v>310</v>
      </c>
    </row>
    <row r="30" spans="1:35" hidden="1" outlineLevel="1" x14ac:dyDescent="0.2">
      <c r="B30" s="4" t="s">
        <v>119</v>
      </c>
      <c r="C30" s="96">
        <v>20</v>
      </c>
      <c r="D30" s="96">
        <v>20</v>
      </c>
      <c r="E30" s="96">
        <v>20</v>
      </c>
      <c r="F30" s="96">
        <v>20</v>
      </c>
      <c r="G30" s="96">
        <v>20</v>
      </c>
      <c r="H30" s="96">
        <v>20</v>
      </c>
      <c r="I30" s="96">
        <v>20</v>
      </c>
      <c r="J30" s="96">
        <v>20</v>
      </c>
      <c r="K30" s="96">
        <v>20</v>
      </c>
      <c r="L30" s="96">
        <v>20</v>
      </c>
      <c r="M30" s="96">
        <v>20</v>
      </c>
      <c r="N30" s="96">
        <v>20</v>
      </c>
      <c r="O30" s="96">
        <v>20</v>
      </c>
      <c r="P30" s="96">
        <v>20</v>
      </c>
      <c r="Q30" s="96">
        <v>20</v>
      </c>
      <c r="R30" s="96">
        <v>20</v>
      </c>
      <c r="S30" s="96">
        <v>20</v>
      </c>
      <c r="T30" s="96">
        <v>20</v>
      </c>
      <c r="U30" s="96">
        <v>20</v>
      </c>
      <c r="V30" s="96">
        <v>20</v>
      </c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</row>
    <row r="31" spans="1:35" hidden="1" outlineLevel="1" x14ac:dyDescent="0.2">
      <c r="B31" s="4" t="s">
        <v>327</v>
      </c>
      <c r="C31" s="128">
        <v>0.2</v>
      </c>
      <c r="D31" s="128">
        <v>0.2</v>
      </c>
      <c r="E31" s="128">
        <v>0.2</v>
      </c>
      <c r="F31" s="128">
        <v>0.2</v>
      </c>
      <c r="G31" s="128">
        <v>0.2</v>
      </c>
      <c r="H31" s="128">
        <v>0.2</v>
      </c>
      <c r="I31" s="128">
        <v>0.2</v>
      </c>
      <c r="J31" s="128">
        <v>0.2</v>
      </c>
      <c r="K31" s="128">
        <v>0.2</v>
      </c>
      <c r="L31" s="128">
        <v>0.2</v>
      </c>
      <c r="M31" s="128">
        <v>0.2</v>
      </c>
      <c r="N31" s="128">
        <v>0.2</v>
      </c>
      <c r="O31" s="128">
        <v>0.2</v>
      </c>
      <c r="P31" s="128">
        <v>0.2</v>
      </c>
      <c r="Q31" s="128">
        <v>0.2</v>
      </c>
      <c r="R31" s="128">
        <v>0.2</v>
      </c>
      <c r="S31" s="128">
        <v>0.2</v>
      </c>
      <c r="T31" s="128">
        <v>0.2</v>
      </c>
      <c r="U31" s="128">
        <v>0.2</v>
      </c>
      <c r="V31" s="128">
        <v>0.2</v>
      </c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</row>
    <row r="32" spans="1:35" hidden="1" outlineLevel="1" x14ac:dyDescent="0.2">
      <c r="B32" s="4" t="s">
        <v>328</v>
      </c>
      <c r="C32" s="128">
        <v>0.4</v>
      </c>
      <c r="D32" s="128">
        <v>0.4</v>
      </c>
      <c r="E32" s="128">
        <v>0.4</v>
      </c>
      <c r="F32" s="128">
        <v>0.4</v>
      </c>
      <c r="G32" s="128">
        <v>0.4</v>
      </c>
      <c r="H32" s="128">
        <v>0.4</v>
      </c>
      <c r="I32" s="128">
        <v>0.4</v>
      </c>
      <c r="J32" s="128">
        <v>0.4</v>
      </c>
      <c r="K32" s="128">
        <v>0.4</v>
      </c>
      <c r="L32" s="128">
        <v>0.4</v>
      </c>
      <c r="M32" s="128">
        <v>0.4</v>
      </c>
      <c r="N32" s="128">
        <v>0.4</v>
      </c>
      <c r="O32" s="128">
        <v>0.4</v>
      </c>
      <c r="P32" s="128">
        <v>0.4</v>
      </c>
      <c r="Q32" s="128">
        <v>0.4</v>
      </c>
      <c r="R32" s="128">
        <v>0.4</v>
      </c>
      <c r="S32" s="128">
        <v>0.4</v>
      </c>
      <c r="T32" s="128">
        <v>0.4</v>
      </c>
      <c r="U32" s="128">
        <v>0.4</v>
      </c>
      <c r="V32" s="128">
        <v>0.4</v>
      </c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</row>
    <row r="33" spans="2:35" hidden="1" outlineLevel="1" x14ac:dyDescent="0.2">
      <c r="B33" s="4" t="s">
        <v>329</v>
      </c>
      <c r="C33" s="128">
        <v>0.4</v>
      </c>
      <c r="D33" s="128">
        <v>0.4</v>
      </c>
      <c r="E33" s="128">
        <v>0.4</v>
      </c>
      <c r="F33" s="128">
        <v>0.4</v>
      </c>
      <c r="G33" s="128">
        <v>0.4</v>
      </c>
      <c r="H33" s="128">
        <v>0.4</v>
      </c>
      <c r="I33" s="128">
        <v>0.4</v>
      </c>
      <c r="J33" s="128">
        <v>0.4</v>
      </c>
      <c r="K33" s="128">
        <v>0.4</v>
      </c>
      <c r="L33" s="128">
        <v>0.4</v>
      </c>
      <c r="M33" s="128">
        <v>0.4</v>
      </c>
      <c r="N33" s="128">
        <v>0.4</v>
      </c>
      <c r="O33" s="128">
        <v>0.4</v>
      </c>
      <c r="P33" s="128">
        <v>0.4</v>
      </c>
      <c r="Q33" s="128">
        <v>0.4</v>
      </c>
      <c r="R33" s="128">
        <v>0.4</v>
      </c>
      <c r="S33" s="128">
        <v>0.4</v>
      </c>
      <c r="T33" s="128">
        <v>0.4</v>
      </c>
      <c r="U33" s="128">
        <v>0.4</v>
      </c>
      <c r="V33" s="128">
        <v>0.4</v>
      </c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</row>
    <row r="34" spans="2:35" hidden="1" outlineLevel="1" x14ac:dyDescent="0.2">
      <c r="B34" s="4" t="s">
        <v>67</v>
      </c>
      <c r="C34" s="23">
        <f t="shared" ref="C34:V34" si="8">C31*C32*C33</f>
        <v>3.2000000000000008E-2</v>
      </c>
      <c r="D34" s="23">
        <f t="shared" si="8"/>
        <v>3.2000000000000008E-2</v>
      </c>
      <c r="E34" s="23">
        <f t="shared" si="8"/>
        <v>3.2000000000000008E-2</v>
      </c>
      <c r="F34" s="23">
        <f t="shared" si="8"/>
        <v>3.2000000000000008E-2</v>
      </c>
      <c r="G34" s="23">
        <f t="shared" si="8"/>
        <v>3.2000000000000008E-2</v>
      </c>
      <c r="H34" s="23">
        <f t="shared" si="8"/>
        <v>3.2000000000000008E-2</v>
      </c>
      <c r="I34" s="23">
        <f t="shared" si="8"/>
        <v>3.2000000000000008E-2</v>
      </c>
      <c r="J34" s="23">
        <f t="shared" si="8"/>
        <v>3.2000000000000008E-2</v>
      </c>
      <c r="K34" s="23">
        <f t="shared" si="8"/>
        <v>3.2000000000000008E-2</v>
      </c>
      <c r="L34" s="23">
        <f t="shared" si="8"/>
        <v>3.2000000000000008E-2</v>
      </c>
      <c r="M34" s="23">
        <f t="shared" si="8"/>
        <v>3.2000000000000008E-2</v>
      </c>
      <c r="N34" s="23">
        <f t="shared" si="8"/>
        <v>3.2000000000000008E-2</v>
      </c>
      <c r="O34" s="23">
        <f t="shared" si="8"/>
        <v>3.2000000000000008E-2</v>
      </c>
      <c r="P34" s="23">
        <f t="shared" si="8"/>
        <v>3.2000000000000008E-2</v>
      </c>
      <c r="Q34" s="23">
        <f t="shared" si="8"/>
        <v>3.2000000000000008E-2</v>
      </c>
      <c r="R34" s="23">
        <f t="shared" si="8"/>
        <v>3.2000000000000008E-2</v>
      </c>
      <c r="S34" s="23">
        <f t="shared" si="8"/>
        <v>3.2000000000000008E-2</v>
      </c>
      <c r="T34" s="23">
        <f t="shared" si="8"/>
        <v>3.2000000000000008E-2</v>
      </c>
      <c r="U34" s="23">
        <f t="shared" si="8"/>
        <v>3.2000000000000008E-2</v>
      </c>
      <c r="V34" s="23">
        <f t="shared" si="8"/>
        <v>3.2000000000000008E-2</v>
      </c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</row>
    <row r="35" spans="2:35" hidden="1" outlineLevel="1" x14ac:dyDescent="0.2">
      <c r="B35" s="4" t="s">
        <v>118</v>
      </c>
      <c r="C35" s="135">
        <v>3.5</v>
      </c>
      <c r="D35" s="135">
        <v>3.5</v>
      </c>
      <c r="E35" s="135">
        <v>3.5</v>
      </c>
      <c r="F35" s="135">
        <v>3.5</v>
      </c>
      <c r="G35" s="135">
        <v>3.5</v>
      </c>
      <c r="H35" s="135">
        <v>3.5</v>
      </c>
      <c r="I35" s="135">
        <v>3.5</v>
      </c>
      <c r="J35" s="135">
        <v>3.5</v>
      </c>
      <c r="K35" s="135">
        <v>3.5</v>
      </c>
      <c r="L35" s="135">
        <v>3.5</v>
      </c>
      <c r="M35" s="135">
        <v>3.5</v>
      </c>
      <c r="N35" s="135">
        <v>3.5</v>
      </c>
      <c r="O35" s="135">
        <v>3.5</v>
      </c>
      <c r="P35" s="135">
        <v>3.5</v>
      </c>
      <c r="Q35" s="135">
        <v>3.5</v>
      </c>
      <c r="R35" s="135">
        <v>3.5</v>
      </c>
      <c r="S35" s="135">
        <v>3.5</v>
      </c>
      <c r="T35" s="135">
        <v>3.5</v>
      </c>
      <c r="U35" s="135">
        <v>3.5</v>
      </c>
      <c r="V35" s="135">
        <v>3.5</v>
      </c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</row>
    <row r="36" spans="2:35" hidden="1" outlineLevel="1" x14ac:dyDescent="0.2"/>
    <row r="37" spans="2:35" hidden="1" outlineLevel="1" x14ac:dyDescent="0.2">
      <c r="B37" s="2" t="s">
        <v>58</v>
      </c>
    </row>
    <row r="38" spans="2:35" hidden="1" outlineLevel="1" x14ac:dyDescent="0.2">
      <c r="B38" s="4" t="s">
        <v>121</v>
      </c>
      <c r="C38" s="133">
        <v>30</v>
      </c>
      <c r="D38" s="133">
        <v>30</v>
      </c>
      <c r="E38" s="133">
        <v>30</v>
      </c>
      <c r="F38" s="133">
        <v>30</v>
      </c>
      <c r="G38" s="107">
        <f t="shared" ref="G38:V38" si="9">C38*(1+G39)</f>
        <v>30.6</v>
      </c>
      <c r="H38" s="107">
        <f t="shared" si="9"/>
        <v>30.6</v>
      </c>
      <c r="I38" s="107">
        <f t="shared" si="9"/>
        <v>30.6</v>
      </c>
      <c r="J38" s="107">
        <f t="shared" si="9"/>
        <v>30.6</v>
      </c>
      <c r="K38" s="107">
        <f t="shared" si="9"/>
        <v>31.212000000000003</v>
      </c>
      <c r="L38" s="107">
        <f t="shared" si="9"/>
        <v>31.212000000000003</v>
      </c>
      <c r="M38" s="107">
        <f t="shared" si="9"/>
        <v>31.212000000000003</v>
      </c>
      <c r="N38" s="107">
        <f t="shared" si="9"/>
        <v>31.212000000000003</v>
      </c>
      <c r="O38" s="107">
        <f t="shared" si="9"/>
        <v>31.836240000000004</v>
      </c>
      <c r="P38" s="107">
        <f t="shared" si="9"/>
        <v>31.836240000000004</v>
      </c>
      <c r="Q38" s="107">
        <f t="shared" si="9"/>
        <v>31.836240000000004</v>
      </c>
      <c r="R38" s="107">
        <f t="shared" si="9"/>
        <v>31.836240000000004</v>
      </c>
      <c r="S38" s="107">
        <f t="shared" si="9"/>
        <v>32.472964800000007</v>
      </c>
      <c r="T38" s="107">
        <f t="shared" si="9"/>
        <v>32.472964800000007</v>
      </c>
      <c r="U38" s="107">
        <f t="shared" si="9"/>
        <v>32.472964800000007</v>
      </c>
      <c r="V38" s="107">
        <f t="shared" si="9"/>
        <v>32.472964800000007</v>
      </c>
      <c r="W38" s="107"/>
      <c r="X38" s="107"/>
      <c r="Y38" s="107"/>
      <c r="Z38" s="107"/>
      <c r="AA38" s="107"/>
      <c r="AB38" s="107"/>
      <c r="AC38" s="107"/>
      <c r="AD38" s="107"/>
      <c r="AE38" s="107"/>
      <c r="AF38" s="107"/>
      <c r="AG38" s="107"/>
      <c r="AH38" s="107"/>
      <c r="AI38" s="20"/>
    </row>
    <row r="39" spans="2:35" hidden="1" outlineLevel="1" x14ac:dyDescent="0.2">
      <c r="B39" s="5" t="s">
        <v>75</v>
      </c>
      <c r="C39" s="128"/>
      <c r="D39" s="128"/>
      <c r="E39" s="128"/>
      <c r="F39" s="128"/>
      <c r="G39" s="128">
        <v>0.02</v>
      </c>
      <c r="H39" s="128">
        <v>0.02</v>
      </c>
      <c r="I39" s="128">
        <v>0.02</v>
      </c>
      <c r="J39" s="128">
        <v>0.02</v>
      </c>
      <c r="K39" s="128">
        <v>0.02</v>
      </c>
      <c r="L39" s="128">
        <v>0.02</v>
      </c>
      <c r="M39" s="128">
        <v>0.02</v>
      </c>
      <c r="N39" s="128">
        <v>0.02</v>
      </c>
      <c r="O39" s="128">
        <v>0.02</v>
      </c>
      <c r="P39" s="128">
        <v>0.02</v>
      </c>
      <c r="Q39" s="128">
        <v>0.02</v>
      </c>
      <c r="R39" s="128">
        <v>0.02</v>
      </c>
      <c r="S39" s="128">
        <v>0.02</v>
      </c>
      <c r="T39" s="128">
        <v>0.02</v>
      </c>
      <c r="U39" s="128">
        <v>0.02</v>
      </c>
      <c r="V39" s="128">
        <v>0.02</v>
      </c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20"/>
    </row>
    <row r="40" spans="2:35" hidden="1" outlineLevel="1" x14ac:dyDescent="0.2">
      <c r="B40" s="4" t="s">
        <v>209</v>
      </c>
      <c r="C40" s="76">
        <v>1</v>
      </c>
      <c r="D40" s="76">
        <v>1</v>
      </c>
      <c r="E40" s="76">
        <v>1</v>
      </c>
      <c r="F40" s="76">
        <v>1</v>
      </c>
      <c r="G40" s="76">
        <v>1</v>
      </c>
      <c r="H40" s="76">
        <v>1</v>
      </c>
      <c r="I40" s="76">
        <v>1</v>
      </c>
      <c r="J40" s="76">
        <v>1</v>
      </c>
      <c r="K40" s="76">
        <v>1</v>
      </c>
      <c r="L40" s="76">
        <v>1</v>
      </c>
      <c r="M40" s="76">
        <v>1</v>
      </c>
      <c r="N40" s="76">
        <v>1</v>
      </c>
      <c r="O40" s="76">
        <v>1</v>
      </c>
      <c r="P40" s="76">
        <v>1</v>
      </c>
      <c r="Q40" s="76">
        <v>1</v>
      </c>
      <c r="R40" s="76">
        <v>1</v>
      </c>
      <c r="S40" s="76">
        <v>1</v>
      </c>
      <c r="T40" s="76">
        <v>1</v>
      </c>
      <c r="U40" s="76">
        <v>1</v>
      </c>
      <c r="V40" s="76">
        <v>1</v>
      </c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</row>
    <row r="41" spans="2:35" hidden="1" outlineLevel="1" x14ac:dyDescent="0.2">
      <c r="B41" s="5" t="s">
        <v>179</v>
      </c>
      <c r="C41" s="77">
        <f t="shared" ref="C41:V41" si="10">C40*4</f>
        <v>4</v>
      </c>
      <c r="D41" s="77">
        <f t="shared" si="10"/>
        <v>4</v>
      </c>
      <c r="E41" s="77">
        <f t="shared" si="10"/>
        <v>4</v>
      </c>
      <c r="F41" s="77">
        <f t="shared" si="10"/>
        <v>4</v>
      </c>
      <c r="G41" s="77">
        <f t="shared" si="10"/>
        <v>4</v>
      </c>
      <c r="H41" s="77">
        <f t="shared" si="10"/>
        <v>4</v>
      </c>
      <c r="I41" s="77">
        <f t="shared" si="10"/>
        <v>4</v>
      </c>
      <c r="J41" s="77">
        <f t="shared" si="10"/>
        <v>4</v>
      </c>
      <c r="K41" s="77">
        <f t="shared" si="10"/>
        <v>4</v>
      </c>
      <c r="L41" s="77">
        <f t="shared" si="10"/>
        <v>4</v>
      </c>
      <c r="M41" s="77">
        <f t="shared" si="10"/>
        <v>4</v>
      </c>
      <c r="N41" s="77">
        <f t="shared" si="10"/>
        <v>4</v>
      </c>
      <c r="O41" s="77">
        <f t="shared" si="10"/>
        <v>4</v>
      </c>
      <c r="P41" s="77">
        <f t="shared" si="10"/>
        <v>4</v>
      </c>
      <c r="Q41" s="77">
        <f t="shared" si="10"/>
        <v>4</v>
      </c>
      <c r="R41" s="77">
        <f t="shared" si="10"/>
        <v>4</v>
      </c>
      <c r="S41" s="77">
        <f t="shared" si="10"/>
        <v>4</v>
      </c>
      <c r="T41" s="77">
        <f t="shared" si="10"/>
        <v>4</v>
      </c>
      <c r="U41" s="77">
        <f t="shared" si="10"/>
        <v>4</v>
      </c>
      <c r="V41" s="77">
        <f t="shared" si="10"/>
        <v>4</v>
      </c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</row>
    <row r="42" spans="2:35" hidden="1" outlineLevel="1" x14ac:dyDescent="0.2">
      <c r="B42" s="4" t="s">
        <v>230</v>
      </c>
      <c r="C42" s="128">
        <v>0.33</v>
      </c>
      <c r="D42" s="128">
        <v>0.33</v>
      </c>
      <c r="E42" s="128">
        <v>0.33</v>
      </c>
      <c r="F42" s="128">
        <v>0.33</v>
      </c>
      <c r="G42" s="128">
        <v>0.33</v>
      </c>
      <c r="H42" s="128">
        <v>0.33</v>
      </c>
      <c r="I42" s="128">
        <v>0.33</v>
      </c>
      <c r="J42" s="128">
        <v>0.33</v>
      </c>
      <c r="K42" s="128">
        <v>0.33</v>
      </c>
      <c r="L42" s="128">
        <v>0.33</v>
      </c>
      <c r="M42" s="128">
        <v>0.33</v>
      </c>
      <c r="N42" s="128">
        <v>0.33</v>
      </c>
      <c r="O42" s="128">
        <v>0.33</v>
      </c>
      <c r="P42" s="128">
        <v>0.33</v>
      </c>
      <c r="Q42" s="128">
        <v>0.33</v>
      </c>
      <c r="R42" s="128">
        <v>0.33</v>
      </c>
      <c r="S42" s="128">
        <v>0.33</v>
      </c>
      <c r="T42" s="128">
        <v>0.33</v>
      </c>
      <c r="U42" s="128">
        <v>0.33</v>
      </c>
      <c r="V42" s="128">
        <v>0.33</v>
      </c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20"/>
    </row>
    <row r="43" spans="2:35" hidden="1" outlineLevel="1" x14ac:dyDescent="0.2"/>
    <row r="44" spans="2:35" hidden="1" outlineLevel="1" x14ac:dyDescent="0.2">
      <c r="B44" s="2" t="s">
        <v>441</v>
      </c>
    </row>
    <row r="45" spans="2:35" hidden="1" outlineLevel="1" x14ac:dyDescent="0.2">
      <c r="B45" s="4" t="s">
        <v>306</v>
      </c>
      <c r="C45" s="128"/>
      <c r="D45" s="128"/>
      <c r="E45" s="128"/>
      <c r="F45" s="128"/>
      <c r="G45" s="128">
        <v>0.95</v>
      </c>
      <c r="H45" s="128">
        <v>0.95</v>
      </c>
      <c r="I45" s="128">
        <v>0.95</v>
      </c>
      <c r="J45" s="128">
        <v>0.95</v>
      </c>
      <c r="K45" s="128">
        <v>0.95</v>
      </c>
      <c r="L45" s="128">
        <v>0.95</v>
      </c>
      <c r="M45" s="128">
        <v>0.95</v>
      </c>
      <c r="N45" s="128">
        <v>0.95</v>
      </c>
      <c r="O45" s="128">
        <v>0.95</v>
      </c>
      <c r="P45" s="128">
        <v>0.95</v>
      </c>
      <c r="Q45" s="128">
        <v>0.95</v>
      </c>
      <c r="R45" s="128">
        <v>0.95</v>
      </c>
      <c r="S45" s="128">
        <v>0.95</v>
      </c>
      <c r="T45" s="128">
        <v>0.95</v>
      </c>
      <c r="U45" s="128">
        <v>0.95</v>
      </c>
      <c r="V45" s="128">
        <v>0.95</v>
      </c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</row>
    <row r="46" spans="2:35" hidden="1" outlineLevel="1" x14ac:dyDescent="0.2">
      <c r="B46" s="5" t="s">
        <v>190</v>
      </c>
      <c r="G46" s="23">
        <f>G45-1</f>
        <v>-5.0000000000000044E-2</v>
      </c>
      <c r="H46" s="23">
        <f t="shared" ref="H46:V46" si="11">H45-1</f>
        <v>-5.0000000000000044E-2</v>
      </c>
      <c r="I46" s="23">
        <f t="shared" si="11"/>
        <v>-5.0000000000000044E-2</v>
      </c>
      <c r="J46" s="23">
        <f t="shared" si="11"/>
        <v>-5.0000000000000044E-2</v>
      </c>
      <c r="K46" s="23">
        <f t="shared" si="11"/>
        <v>-5.0000000000000044E-2</v>
      </c>
      <c r="L46" s="23">
        <f t="shared" si="11"/>
        <v>-5.0000000000000044E-2</v>
      </c>
      <c r="M46" s="23">
        <f t="shared" si="11"/>
        <v>-5.0000000000000044E-2</v>
      </c>
      <c r="N46" s="23">
        <f t="shared" si="11"/>
        <v>-5.0000000000000044E-2</v>
      </c>
      <c r="O46" s="23">
        <f t="shared" si="11"/>
        <v>-5.0000000000000044E-2</v>
      </c>
      <c r="P46" s="23">
        <f t="shared" si="11"/>
        <v>-5.0000000000000044E-2</v>
      </c>
      <c r="Q46" s="23">
        <f t="shared" si="11"/>
        <v>-5.0000000000000044E-2</v>
      </c>
      <c r="R46" s="23">
        <f t="shared" si="11"/>
        <v>-5.0000000000000044E-2</v>
      </c>
      <c r="S46" s="23">
        <f t="shared" si="11"/>
        <v>-5.0000000000000044E-2</v>
      </c>
      <c r="T46" s="23">
        <f t="shared" si="11"/>
        <v>-5.0000000000000044E-2</v>
      </c>
      <c r="U46" s="23">
        <f t="shared" si="11"/>
        <v>-5.0000000000000044E-2</v>
      </c>
      <c r="V46" s="23">
        <f t="shared" si="11"/>
        <v>-5.0000000000000044E-2</v>
      </c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</row>
    <row r="47" spans="2:35" hidden="1" outlineLevel="1" x14ac:dyDescent="0.2">
      <c r="B47" s="4" t="s">
        <v>307</v>
      </c>
      <c r="C47" s="128"/>
      <c r="D47" s="128"/>
      <c r="E47" s="128"/>
      <c r="F47" s="128"/>
      <c r="G47" s="128">
        <v>0.15</v>
      </c>
      <c r="H47" s="128">
        <v>0.15</v>
      </c>
      <c r="I47" s="128">
        <v>0.15</v>
      </c>
      <c r="J47" s="128">
        <v>0.15</v>
      </c>
      <c r="K47" s="128">
        <v>0.17</v>
      </c>
      <c r="L47" s="128">
        <v>0.17</v>
      </c>
      <c r="M47" s="128">
        <v>0.17</v>
      </c>
      <c r="N47" s="128">
        <v>0.17</v>
      </c>
      <c r="O47" s="128">
        <v>0.19</v>
      </c>
      <c r="P47" s="128">
        <v>0.19</v>
      </c>
      <c r="Q47" s="128">
        <v>0.19</v>
      </c>
      <c r="R47" s="128">
        <v>0.19</v>
      </c>
      <c r="S47" s="128">
        <v>0.2</v>
      </c>
      <c r="T47" s="128">
        <v>0.2</v>
      </c>
      <c r="U47" s="128">
        <v>0.2</v>
      </c>
      <c r="V47" s="128">
        <v>0.2</v>
      </c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20"/>
    </row>
    <row r="48" spans="2:35" hidden="1" outlineLevel="1" x14ac:dyDescent="0.2">
      <c r="B48" s="4" t="s">
        <v>308</v>
      </c>
      <c r="C48" s="128"/>
      <c r="D48" s="128"/>
      <c r="E48" s="128"/>
      <c r="F48" s="128"/>
      <c r="G48" s="128">
        <v>-0.05</v>
      </c>
      <c r="H48" s="128">
        <v>-0.05</v>
      </c>
      <c r="I48" s="128">
        <v>-0.05</v>
      </c>
      <c r="J48" s="128">
        <v>-0.05</v>
      </c>
      <c r="K48" s="128">
        <v>-0.05</v>
      </c>
      <c r="L48" s="128">
        <v>-0.05</v>
      </c>
      <c r="M48" s="128">
        <v>-0.05</v>
      </c>
      <c r="N48" s="128">
        <v>-0.05</v>
      </c>
      <c r="O48" s="128">
        <v>-0.05</v>
      </c>
      <c r="P48" s="128">
        <v>-0.05</v>
      </c>
      <c r="Q48" s="128">
        <v>-0.05</v>
      </c>
      <c r="R48" s="128">
        <v>-0.05</v>
      </c>
      <c r="S48" s="128">
        <v>-0.05</v>
      </c>
      <c r="T48" s="128">
        <v>-0.05</v>
      </c>
      <c r="U48" s="128">
        <v>-0.05</v>
      </c>
      <c r="V48" s="128">
        <v>-0.05</v>
      </c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20"/>
    </row>
    <row r="49" spans="1:35" hidden="1" outlineLevel="1" x14ac:dyDescent="0.2">
      <c r="B49" s="52" t="s">
        <v>309</v>
      </c>
      <c r="C49" s="23"/>
      <c r="D49" s="23"/>
      <c r="E49" s="23"/>
      <c r="F49" s="23"/>
      <c r="G49" s="23">
        <f t="shared" ref="G49:V49" si="12">G46</f>
        <v>-5.0000000000000044E-2</v>
      </c>
      <c r="H49" s="23">
        <f t="shared" si="12"/>
        <v>-5.0000000000000044E-2</v>
      </c>
      <c r="I49" s="23">
        <f t="shared" si="12"/>
        <v>-5.0000000000000044E-2</v>
      </c>
      <c r="J49" s="23">
        <f t="shared" si="12"/>
        <v>-5.0000000000000044E-2</v>
      </c>
      <c r="K49" s="23">
        <f t="shared" si="12"/>
        <v>-5.0000000000000044E-2</v>
      </c>
      <c r="L49" s="23">
        <f t="shared" si="12"/>
        <v>-5.0000000000000044E-2</v>
      </c>
      <c r="M49" s="23">
        <f t="shared" si="12"/>
        <v>-5.0000000000000044E-2</v>
      </c>
      <c r="N49" s="23">
        <f t="shared" si="12"/>
        <v>-5.0000000000000044E-2</v>
      </c>
      <c r="O49" s="23">
        <f t="shared" si="12"/>
        <v>-5.0000000000000044E-2</v>
      </c>
      <c r="P49" s="23">
        <f t="shared" si="12"/>
        <v>-5.0000000000000044E-2</v>
      </c>
      <c r="Q49" s="23">
        <f t="shared" si="12"/>
        <v>-5.0000000000000044E-2</v>
      </c>
      <c r="R49" s="23">
        <f t="shared" si="12"/>
        <v>-5.0000000000000044E-2</v>
      </c>
      <c r="S49" s="23">
        <f t="shared" si="12"/>
        <v>-5.0000000000000044E-2</v>
      </c>
      <c r="T49" s="23">
        <f t="shared" si="12"/>
        <v>-5.0000000000000044E-2</v>
      </c>
      <c r="U49" s="23">
        <f t="shared" si="12"/>
        <v>-5.0000000000000044E-2</v>
      </c>
      <c r="V49" s="23">
        <f t="shared" si="12"/>
        <v>-5.0000000000000044E-2</v>
      </c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0"/>
    </row>
    <row r="50" spans="1:35" hidden="1" outlineLevel="1" x14ac:dyDescent="0.2"/>
    <row r="51" spans="1:35" hidden="1" outlineLevel="1" x14ac:dyDescent="0.2">
      <c r="B51" s="2" t="s">
        <v>243</v>
      </c>
    </row>
    <row r="52" spans="1:35" hidden="1" outlineLevel="1" x14ac:dyDescent="0.2">
      <c r="B52" s="4" t="s">
        <v>248</v>
      </c>
      <c r="C52" s="128">
        <v>0.1</v>
      </c>
      <c r="D52" s="128">
        <v>0.1</v>
      </c>
      <c r="E52" s="128">
        <v>0.1</v>
      </c>
      <c r="F52" s="128">
        <v>0.1</v>
      </c>
      <c r="G52" s="128">
        <v>0.1</v>
      </c>
      <c r="H52" s="128">
        <v>0.1</v>
      </c>
      <c r="I52" s="128">
        <v>0.1</v>
      </c>
      <c r="J52" s="128">
        <v>0.1</v>
      </c>
      <c r="K52" s="128">
        <v>0.1</v>
      </c>
      <c r="L52" s="128">
        <v>0.1</v>
      </c>
      <c r="M52" s="128">
        <v>0.1</v>
      </c>
      <c r="N52" s="128">
        <v>0.1</v>
      </c>
      <c r="O52" s="128">
        <v>0.1</v>
      </c>
      <c r="P52" s="128">
        <v>0.1</v>
      </c>
      <c r="Q52" s="128">
        <v>0.1</v>
      </c>
      <c r="R52" s="128">
        <v>0.1</v>
      </c>
      <c r="S52" s="128">
        <v>0.1</v>
      </c>
      <c r="T52" s="128">
        <v>0.1</v>
      </c>
      <c r="U52" s="128">
        <v>0.1</v>
      </c>
      <c r="V52" s="128">
        <v>0.1</v>
      </c>
    </row>
    <row r="53" spans="1:35" hidden="1" outlineLevel="1" x14ac:dyDescent="0.2">
      <c r="C53" s="125"/>
    </row>
    <row r="54" spans="1:35" collapsed="1" x14ac:dyDescent="0.2">
      <c r="C54" s="125"/>
    </row>
    <row r="55" spans="1:35" x14ac:dyDescent="0.2">
      <c r="A55" s="50" t="s">
        <v>78</v>
      </c>
      <c r="B55" s="16" t="s">
        <v>316</v>
      </c>
    </row>
    <row r="56" spans="1:35" hidden="1" outlineLevel="1" x14ac:dyDescent="0.2"/>
    <row r="57" spans="1:35" hidden="1" outlineLevel="1" x14ac:dyDescent="0.2">
      <c r="B57" s="2" t="s">
        <v>305</v>
      </c>
      <c r="X57" s="107"/>
      <c r="AI57" s="20"/>
    </row>
    <row r="58" spans="1:35" hidden="1" outlineLevel="1" x14ac:dyDescent="0.2">
      <c r="B58" s="4" t="s">
        <v>250</v>
      </c>
      <c r="C58" s="128">
        <v>-0.25</v>
      </c>
      <c r="D58" s="128">
        <v>-0.25</v>
      </c>
      <c r="E58" s="128">
        <v>-0.25</v>
      </c>
      <c r="F58" s="128">
        <v>-0.25</v>
      </c>
      <c r="G58" s="128">
        <v>-0.24</v>
      </c>
      <c r="H58" s="128">
        <v>-0.24</v>
      </c>
      <c r="I58" s="128">
        <v>-0.24</v>
      </c>
      <c r="J58" s="128">
        <v>-0.24</v>
      </c>
      <c r="K58" s="128">
        <v>-0.23</v>
      </c>
      <c r="L58" s="128">
        <v>-0.23</v>
      </c>
      <c r="M58" s="128">
        <v>-0.23</v>
      </c>
      <c r="N58" s="128">
        <v>-0.23</v>
      </c>
      <c r="O58" s="128">
        <v>-0.22</v>
      </c>
      <c r="P58" s="128">
        <v>-0.22</v>
      </c>
      <c r="Q58" s="128">
        <v>-0.22</v>
      </c>
      <c r="R58" s="128">
        <v>-0.22</v>
      </c>
      <c r="S58" s="128">
        <v>-0.21</v>
      </c>
      <c r="T58" s="128">
        <v>-0.21</v>
      </c>
      <c r="U58" s="128">
        <v>-0.21</v>
      </c>
      <c r="V58" s="128">
        <v>-0.21</v>
      </c>
      <c r="W58" s="128"/>
      <c r="X58" s="128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  <c r="AI58" s="20"/>
    </row>
    <row r="59" spans="1:35" hidden="1" outlineLevel="1" x14ac:dyDescent="0.2">
      <c r="B59" s="4" t="s">
        <v>246</v>
      </c>
      <c r="C59" s="128">
        <v>-0.6</v>
      </c>
      <c r="D59" s="128">
        <v>-0.6</v>
      </c>
      <c r="E59" s="128">
        <v>-0.6</v>
      </c>
      <c r="F59" s="128">
        <v>-0.6</v>
      </c>
      <c r="G59" s="128">
        <v>-0.6</v>
      </c>
      <c r="H59" s="128">
        <v>-0.6</v>
      </c>
      <c r="I59" s="128">
        <v>-0.6</v>
      </c>
      <c r="J59" s="128">
        <v>-0.6</v>
      </c>
      <c r="K59" s="128">
        <v>-0.6</v>
      </c>
      <c r="L59" s="128">
        <v>-0.6</v>
      </c>
      <c r="M59" s="128">
        <v>-0.6</v>
      </c>
      <c r="N59" s="128">
        <v>-0.6</v>
      </c>
      <c r="O59" s="128">
        <v>-0.6</v>
      </c>
      <c r="P59" s="128">
        <v>-0.6</v>
      </c>
      <c r="Q59" s="128">
        <v>-0.6</v>
      </c>
      <c r="R59" s="128">
        <v>-0.6</v>
      </c>
      <c r="S59" s="128">
        <v>-0.6</v>
      </c>
      <c r="T59" s="128">
        <v>-0.6</v>
      </c>
      <c r="U59" s="128">
        <v>-0.6</v>
      </c>
      <c r="V59" s="128">
        <v>-0.6</v>
      </c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20"/>
    </row>
    <row r="60" spans="1:35" hidden="1" outlineLevel="1" x14ac:dyDescent="0.2"/>
    <row r="61" spans="1:35" hidden="1" outlineLevel="1" x14ac:dyDescent="0.2">
      <c r="B61" s="2" t="s">
        <v>439</v>
      </c>
    </row>
    <row r="62" spans="1:35" hidden="1" outlineLevel="1" x14ac:dyDescent="0.2">
      <c r="B62" s="4" t="s">
        <v>325</v>
      </c>
      <c r="C62" s="96">
        <v>12</v>
      </c>
      <c r="D62" s="96">
        <v>12</v>
      </c>
      <c r="E62" s="96">
        <v>12</v>
      </c>
      <c r="F62" s="96">
        <v>12</v>
      </c>
      <c r="G62" s="96">
        <v>12</v>
      </c>
      <c r="H62" s="96">
        <v>12</v>
      </c>
      <c r="I62" s="96">
        <v>12</v>
      </c>
      <c r="J62" s="96">
        <v>12</v>
      </c>
      <c r="K62" s="96">
        <v>12</v>
      </c>
      <c r="L62" s="96">
        <v>12</v>
      </c>
      <c r="M62" s="96">
        <v>12</v>
      </c>
      <c r="N62" s="96">
        <v>12</v>
      </c>
      <c r="O62" s="96">
        <v>12</v>
      </c>
      <c r="P62" s="96">
        <v>12</v>
      </c>
      <c r="Q62" s="96">
        <v>12</v>
      </c>
      <c r="R62" s="96">
        <v>12</v>
      </c>
      <c r="S62" s="96">
        <v>12</v>
      </c>
      <c r="T62" s="96">
        <v>12</v>
      </c>
      <c r="U62" s="96">
        <v>12</v>
      </c>
      <c r="V62" s="96">
        <v>12</v>
      </c>
      <c r="W62" s="96"/>
      <c r="X62" s="96"/>
      <c r="Y62" s="96"/>
      <c r="Z62" s="96"/>
      <c r="AA62" s="96"/>
      <c r="AB62" s="96"/>
      <c r="AC62" s="96"/>
      <c r="AD62" s="96"/>
      <c r="AE62" s="96"/>
      <c r="AF62" s="96"/>
      <c r="AG62" s="96"/>
      <c r="AH62" s="96"/>
      <c r="AI62" s="20"/>
    </row>
    <row r="63" spans="1:35" hidden="1" outlineLevel="1" x14ac:dyDescent="0.2">
      <c r="B63" s="4" t="s">
        <v>124</v>
      </c>
      <c r="C63" s="129">
        <f t="shared" ref="C63:V63" si="13">(1.1)^(1/4)-1</f>
        <v>2.4113689084445111E-2</v>
      </c>
      <c r="D63" s="129">
        <f t="shared" si="13"/>
        <v>2.4113689084445111E-2</v>
      </c>
      <c r="E63" s="129">
        <f t="shared" si="13"/>
        <v>2.4113689084445111E-2</v>
      </c>
      <c r="F63" s="129">
        <f t="shared" si="13"/>
        <v>2.4113689084445111E-2</v>
      </c>
      <c r="G63" s="129">
        <f t="shared" si="13"/>
        <v>2.4113689084445111E-2</v>
      </c>
      <c r="H63" s="129">
        <f t="shared" si="13"/>
        <v>2.4113689084445111E-2</v>
      </c>
      <c r="I63" s="129">
        <f t="shared" si="13"/>
        <v>2.4113689084445111E-2</v>
      </c>
      <c r="J63" s="129">
        <f t="shared" si="13"/>
        <v>2.4113689084445111E-2</v>
      </c>
      <c r="K63" s="129">
        <f t="shared" si="13"/>
        <v>2.4113689084445111E-2</v>
      </c>
      <c r="L63" s="129">
        <f t="shared" si="13"/>
        <v>2.4113689084445111E-2</v>
      </c>
      <c r="M63" s="129">
        <f t="shared" si="13"/>
        <v>2.4113689084445111E-2</v>
      </c>
      <c r="N63" s="129">
        <f t="shared" si="13"/>
        <v>2.4113689084445111E-2</v>
      </c>
      <c r="O63" s="129">
        <f t="shared" si="13"/>
        <v>2.4113689084445111E-2</v>
      </c>
      <c r="P63" s="129">
        <f t="shared" si="13"/>
        <v>2.4113689084445111E-2</v>
      </c>
      <c r="Q63" s="129">
        <f t="shared" si="13"/>
        <v>2.4113689084445111E-2</v>
      </c>
      <c r="R63" s="129">
        <f t="shared" si="13"/>
        <v>2.4113689084445111E-2</v>
      </c>
      <c r="S63" s="129">
        <f t="shared" si="13"/>
        <v>2.4113689084445111E-2</v>
      </c>
      <c r="T63" s="129">
        <f t="shared" si="13"/>
        <v>2.4113689084445111E-2</v>
      </c>
      <c r="U63" s="129">
        <f t="shared" si="13"/>
        <v>2.4113689084445111E-2</v>
      </c>
      <c r="V63" s="129">
        <f t="shared" si="13"/>
        <v>2.4113689084445111E-2</v>
      </c>
      <c r="W63" s="129"/>
      <c r="X63" s="129"/>
      <c r="Y63" s="129"/>
      <c r="Z63" s="129"/>
      <c r="AA63" s="129"/>
      <c r="AB63" s="129"/>
      <c r="AC63" s="129"/>
      <c r="AD63" s="129"/>
      <c r="AE63" s="129"/>
      <c r="AF63" s="129"/>
      <c r="AG63" s="129"/>
      <c r="AH63" s="129"/>
      <c r="AI63" s="20" t="s">
        <v>14</v>
      </c>
    </row>
    <row r="64" spans="1:35" hidden="1" outlineLevel="1" x14ac:dyDescent="0.2">
      <c r="B64" s="4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</row>
    <row r="65" spans="2:35" s="2" customFormat="1" hidden="1" outlineLevel="1" x14ac:dyDescent="0.2">
      <c r="B65" s="2" t="s">
        <v>332</v>
      </c>
      <c r="AI65" s="25"/>
    </row>
    <row r="66" spans="2:35" s="2" customFormat="1" hidden="1" outlineLevel="1" x14ac:dyDescent="0.2">
      <c r="B66" s="72" t="s">
        <v>324</v>
      </c>
      <c r="AI66" s="25"/>
    </row>
    <row r="67" spans="2:35" hidden="1" outlineLevel="1" x14ac:dyDescent="0.2">
      <c r="B67" s="5" t="s">
        <v>128</v>
      </c>
      <c r="C67" s="46">
        <v>-75</v>
      </c>
      <c r="D67" s="46">
        <v>-75</v>
      </c>
      <c r="E67" s="46">
        <v>-75</v>
      </c>
      <c r="F67" s="46">
        <v>-75</v>
      </c>
      <c r="G67" s="9">
        <f>C67*(1+G68)</f>
        <v>-76.5</v>
      </c>
      <c r="H67" s="9">
        <f t="shared" ref="H67:V67" si="14">D67*(1+H68)</f>
        <v>-76.5</v>
      </c>
      <c r="I67" s="9">
        <f t="shared" si="14"/>
        <v>-76.5</v>
      </c>
      <c r="J67" s="9">
        <f t="shared" si="14"/>
        <v>-76.5</v>
      </c>
      <c r="K67" s="9">
        <f t="shared" si="14"/>
        <v>-78.03</v>
      </c>
      <c r="L67" s="9">
        <f t="shared" si="14"/>
        <v>-78.03</v>
      </c>
      <c r="M67" s="9">
        <f t="shared" si="14"/>
        <v>-78.03</v>
      </c>
      <c r="N67" s="9">
        <f t="shared" si="14"/>
        <v>-78.03</v>
      </c>
      <c r="O67" s="9">
        <f t="shared" si="14"/>
        <v>-79.590600000000009</v>
      </c>
      <c r="P67" s="9">
        <f t="shared" si="14"/>
        <v>-79.590600000000009</v>
      </c>
      <c r="Q67" s="9">
        <f t="shared" si="14"/>
        <v>-79.590600000000009</v>
      </c>
      <c r="R67" s="9">
        <f t="shared" si="14"/>
        <v>-79.590600000000009</v>
      </c>
      <c r="S67" s="9">
        <f t="shared" si="14"/>
        <v>-81.182412000000014</v>
      </c>
      <c r="T67" s="9">
        <f t="shared" si="14"/>
        <v>-81.182412000000014</v>
      </c>
      <c r="U67" s="9">
        <f t="shared" si="14"/>
        <v>-81.182412000000014</v>
      </c>
      <c r="V67" s="9">
        <f t="shared" si="14"/>
        <v>-81.182412000000014</v>
      </c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20"/>
    </row>
    <row r="68" spans="2:35" hidden="1" outlineLevel="1" x14ac:dyDescent="0.2">
      <c r="B68" s="71" t="s">
        <v>74</v>
      </c>
      <c r="C68" s="130">
        <f t="shared" ref="C68:F70" si="15">C$18</f>
        <v>0.02</v>
      </c>
      <c r="D68" s="130">
        <f t="shared" si="15"/>
        <v>0.02</v>
      </c>
      <c r="E68" s="130">
        <f t="shared" si="15"/>
        <v>0.02</v>
      </c>
      <c r="F68" s="130">
        <f t="shared" si="15"/>
        <v>0.02</v>
      </c>
      <c r="G68" s="130">
        <f>G$18</f>
        <v>0.02</v>
      </c>
      <c r="H68" s="130">
        <f t="shared" ref="H68:V70" si="16">H$18</f>
        <v>0.02</v>
      </c>
      <c r="I68" s="130">
        <f t="shared" si="16"/>
        <v>0.02</v>
      </c>
      <c r="J68" s="130">
        <f t="shared" si="16"/>
        <v>0.02</v>
      </c>
      <c r="K68" s="130">
        <f t="shared" si="16"/>
        <v>0.02</v>
      </c>
      <c r="L68" s="130">
        <f t="shared" si="16"/>
        <v>0.02</v>
      </c>
      <c r="M68" s="130">
        <f t="shared" si="16"/>
        <v>0.02</v>
      </c>
      <c r="N68" s="130">
        <f t="shared" si="16"/>
        <v>0.02</v>
      </c>
      <c r="O68" s="130">
        <f t="shared" si="16"/>
        <v>0.02</v>
      </c>
      <c r="P68" s="130">
        <f t="shared" si="16"/>
        <v>0.02</v>
      </c>
      <c r="Q68" s="130">
        <f t="shared" si="16"/>
        <v>0.02</v>
      </c>
      <c r="R68" s="130">
        <f t="shared" si="16"/>
        <v>0.02</v>
      </c>
      <c r="S68" s="130">
        <f t="shared" si="16"/>
        <v>0.02</v>
      </c>
      <c r="T68" s="130">
        <f t="shared" si="16"/>
        <v>0.02</v>
      </c>
      <c r="U68" s="130">
        <f t="shared" si="16"/>
        <v>0.02</v>
      </c>
      <c r="V68" s="130">
        <f t="shared" si="16"/>
        <v>0.02</v>
      </c>
      <c r="W68" s="127"/>
      <c r="X68" s="127"/>
      <c r="Y68" s="127"/>
      <c r="Z68" s="127"/>
      <c r="AA68" s="127"/>
      <c r="AB68" s="127"/>
      <c r="AC68" s="127"/>
      <c r="AD68" s="127"/>
      <c r="AE68" s="127"/>
      <c r="AF68" s="127"/>
      <c r="AG68" s="127"/>
      <c r="AH68" s="127"/>
      <c r="AI68" s="20"/>
    </row>
    <row r="69" spans="2:35" hidden="1" outlineLevel="1" x14ac:dyDescent="0.2">
      <c r="B69" s="5" t="s">
        <v>129</v>
      </c>
      <c r="C69" s="46">
        <v>-100</v>
      </c>
      <c r="D69" s="46">
        <v>-100</v>
      </c>
      <c r="E69" s="46">
        <v>-100</v>
      </c>
      <c r="F69" s="46">
        <v>-100</v>
      </c>
      <c r="G69" s="9">
        <f>C69*(1+G70)</f>
        <v>-102</v>
      </c>
      <c r="H69" s="9">
        <f t="shared" ref="H69" si="17">D69*(1+H70)</f>
        <v>-102</v>
      </c>
      <c r="I69" s="9">
        <f t="shared" ref="I69" si="18">E69*(1+I70)</f>
        <v>-102</v>
      </c>
      <c r="J69" s="9">
        <f t="shared" ref="J69" si="19">F69*(1+J70)</f>
        <v>-102</v>
      </c>
      <c r="K69" s="9">
        <f t="shared" ref="K69" si="20">G69*(1+K70)</f>
        <v>-104.04</v>
      </c>
      <c r="L69" s="9">
        <f t="shared" ref="L69" si="21">H69*(1+L70)</f>
        <v>-104.04</v>
      </c>
      <c r="M69" s="9">
        <f t="shared" ref="M69" si="22">I69*(1+M70)</f>
        <v>-104.04</v>
      </c>
      <c r="N69" s="9">
        <f t="shared" ref="N69" si="23">J69*(1+N70)</f>
        <v>-104.04</v>
      </c>
      <c r="O69" s="9">
        <f t="shared" ref="O69" si="24">K69*(1+O70)</f>
        <v>-106.1208</v>
      </c>
      <c r="P69" s="9">
        <f t="shared" ref="P69" si="25">L69*(1+P70)</f>
        <v>-106.1208</v>
      </c>
      <c r="Q69" s="9">
        <f t="shared" ref="Q69" si="26">M69*(1+Q70)</f>
        <v>-106.1208</v>
      </c>
      <c r="R69" s="9">
        <f t="shared" ref="R69" si="27">N69*(1+R70)</f>
        <v>-106.1208</v>
      </c>
      <c r="S69" s="9">
        <f t="shared" ref="S69" si="28">O69*(1+S70)</f>
        <v>-108.243216</v>
      </c>
      <c r="T69" s="9">
        <f t="shared" ref="T69" si="29">P69*(1+T70)</f>
        <v>-108.243216</v>
      </c>
      <c r="U69" s="9">
        <f t="shared" ref="U69" si="30">Q69*(1+U70)</f>
        <v>-108.243216</v>
      </c>
      <c r="V69" s="9">
        <f t="shared" ref="V69" si="31">R69*(1+V70)</f>
        <v>-108.243216</v>
      </c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20"/>
    </row>
    <row r="70" spans="2:35" hidden="1" outlineLevel="1" x14ac:dyDescent="0.2">
      <c r="B70" s="71" t="s">
        <v>74</v>
      </c>
      <c r="C70" s="130">
        <f t="shared" si="15"/>
        <v>0.02</v>
      </c>
      <c r="D70" s="130">
        <f t="shared" si="15"/>
        <v>0.02</v>
      </c>
      <c r="E70" s="130">
        <f t="shared" si="15"/>
        <v>0.02</v>
      </c>
      <c r="F70" s="130">
        <f t="shared" si="15"/>
        <v>0.02</v>
      </c>
      <c r="G70" s="130">
        <f>G$18</f>
        <v>0.02</v>
      </c>
      <c r="H70" s="130">
        <f t="shared" si="16"/>
        <v>0.02</v>
      </c>
      <c r="I70" s="130">
        <f t="shared" si="16"/>
        <v>0.02</v>
      </c>
      <c r="J70" s="130">
        <f t="shared" si="16"/>
        <v>0.02</v>
      </c>
      <c r="K70" s="130">
        <f t="shared" si="16"/>
        <v>0.02</v>
      </c>
      <c r="L70" s="130">
        <f t="shared" si="16"/>
        <v>0.02</v>
      </c>
      <c r="M70" s="130">
        <f t="shared" si="16"/>
        <v>0.02</v>
      </c>
      <c r="N70" s="130">
        <f t="shared" si="16"/>
        <v>0.02</v>
      </c>
      <c r="O70" s="130">
        <f t="shared" si="16"/>
        <v>0.02</v>
      </c>
      <c r="P70" s="130">
        <f t="shared" si="16"/>
        <v>0.02</v>
      </c>
      <c r="Q70" s="130">
        <f t="shared" si="16"/>
        <v>0.02</v>
      </c>
      <c r="R70" s="130">
        <f t="shared" si="16"/>
        <v>0.02</v>
      </c>
      <c r="S70" s="130">
        <f t="shared" si="16"/>
        <v>0.02</v>
      </c>
      <c r="T70" s="130">
        <f t="shared" si="16"/>
        <v>0.02</v>
      </c>
      <c r="U70" s="130">
        <f t="shared" si="16"/>
        <v>0.02</v>
      </c>
      <c r="V70" s="130">
        <f t="shared" si="16"/>
        <v>0.02</v>
      </c>
      <c r="W70" s="129"/>
      <c r="X70" s="129"/>
      <c r="Y70" s="129"/>
      <c r="Z70" s="129"/>
      <c r="AA70" s="129"/>
      <c r="AB70" s="129"/>
      <c r="AC70" s="129"/>
      <c r="AD70" s="129"/>
      <c r="AE70" s="129"/>
      <c r="AF70" s="129"/>
      <c r="AG70" s="129"/>
      <c r="AH70" s="129"/>
      <c r="AI70" s="20"/>
    </row>
    <row r="71" spans="2:35" hidden="1" outlineLevel="1" x14ac:dyDescent="0.2">
      <c r="B71" s="72" t="s">
        <v>330</v>
      </c>
      <c r="C71" s="103"/>
      <c r="D71" s="103"/>
      <c r="E71" s="103"/>
      <c r="F71" s="103"/>
      <c r="G71" s="129"/>
      <c r="H71" s="129"/>
      <c r="I71" s="129"/>
      <c r="J71" s="129"/>
      <c r="K71" s="129"/>
      <c r="L71" s="129"/>
      <c r="M71" s="129"/>
      <c r="N71" s="129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29"/>
      <c r="Z71" s="129"/>
      <c r="AA71" s="129"/>
      <c r="AB71" s="129"/>
      <c r="AC71" s="129"/>
      <c r="AD71" s="129"/>
      <c r="AE71" s="129"/>
      <c r="AF71" s="129"/>
      <c r="AG71" s="129"/>
      <c r="AH71" s="129"/>
      <c r="AI71" s="20"/>
    </row>
    <row r="72" spans="2:35" hidden="1" outlineLevel="1" x14ac:dyDescent="0.2">
      <c r="B72" s="5" t="s">
        <v>331</v>
      </c>
      <c r="C72" s="128">
        <v>0.28000000000000003</v>
      </c>
      <c r="D72" s="128">
        <v>0.28000000000000003</v>
      </c>
      <c r="E72" s="128">
        <v>0.28000000000000003</v>
      </c>
      <c r="F72" s="128">
        <v>0.28000000000000003</v>
      </c>
      <c r="G72" s="128">
        <v>0.28000000000000003</v>
      </c>
      <c r="H72" s="128">
        <v>0.28000000000000003</v>
      </c>
      <c r="I72" s="128">
        <v>0.28000000000000003</v>
      </c>
      <c r="J72" s="128">
        <v>0.28000000000000003</v>
      </c>
      <c r="K72" s="128">
        <v>0.28000000000000003</v>
      </c>
      <c r="L72" s="128">
        <v>0.28000000000000003</v>
      </c>
      <c r="M72" s="128">
        <v>0.28000000000000003</v>
      </c>
      <c r="N72" s="128">
        <v>0.28000000000000003</v>
      </c>
      <c r="O72" s="128">
        <v>0.28000000000000003</v>
      </c>
      <c r="P72" s="128">
        <v>0.28000000000000003</v>
      </c>
      <c r="Q72" s="128">
        <v>0.28000000000000003</v>
      </c>
      <c r="R72" s="128">
        <v>0.28000000000000003</v>
      </c>
      <c r="S72" s="128">
        <v>0.28000000000000003</v>
      </c>
      <c r="T72" s="128">
        <v>0.28000000000000003</v>
      </c>
      <c r="U72" s="128">
        <v>0.28000000000000003</v>
      </c>
      <c r="V72" s="128">
        <v>0.28000000000000003</v>
      </c>
      <c r="W72" s="128"/>
      <c r="X72" s="128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  <c r="AI72" s="20" t="s">
        <v>135</v>
      </c>
    </row>
    <row r="73" spans="2:35" hidden="1" outlineLevel="1" x14ac:dyDescent="0.2">
      <c r="B73" s="5" t="s">
        <v>134</v>
      </c>
      <c r="C73" s="128">
        <v>0.1</v>
      </c>
      <c r="D73" s="128">
        <v>0.1</v>
      </c>
      <c r="E73" s="128">
        <v>0.1</v>
      </c>
      <c r="F73" s="128">
        <v>0.1</v>
      </c>
      <c r="G73" s="128">
        <v>0.1</v>
      </c>
      <c r="H73" s="128">
        <v>0.1</v>
      </c>
      <c r="I73" s="128">
        <v>0.1</v>
      </c>
      <c r="J73" s="128">
        <v>0.1</v>
      </c>
      <c r="K73" s="128">
        <v>0.1</v>
      </c>
      <c r="L73" s="128">
        <v>0.1</v>
      </c>
      <c r="M73" s="128">
        <v>0.1</v>
      </c>
      <c r="N73" s="128">
        <v>0.1</v>
      </c>
      <c r="O73" s="128">
        <v>0.1</v>
      </c>
      <c r="P73" s="128">
        <v>0.1</v>
      </c>
      <c r="Q73" s="128">
        <v>0.1</v>
      </c>
      <c r="R73" s="128">
        <v>0.1</v>
      </c>
      <c r="S73" s="128">
        <v>0.1</v>
      </c>
      <c r="T73" s="128">
        <v>0.1</v>
      </c>
      <c r="U73" s="128">
        <v>0.1</v>
      </c>
      <c r="V73" s="128">
        <v>0.1</v>
      </c>
      <c r="W73" s="128"/>
      <c r="X73" s="128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  <c r="AI73" s="20"/>
    </row>
    <row r="74" spans="2:35" hidden="1" outlineLevel="1" x14ac:dyDescent="0.2">
      <c r="B74" s="72" t="s">
        <v>323</v>
      </c>
      <c r="AA74" s="128"/>
      <c r="AB74" s="128"/>
      <c r="AC74" s="128"/>
      <c r="AD74" s="128"/>
      <c r="AE74" s="128"/>
      <c r="AF74" s="128"/>
      <c r="AG74" s="128"/>
      <c r="AH74" s="128"/>
      <c r="AI74" s="131"/>
    </row>
    <row r="75" spans="2:35" hidden="1" outlineLevel="1" x14ac:dyDescent="0.2">
      <c r="B75" s="5" t="s">
        <v>320</v>
      </c>
      <c r="C75" s="128">
        <v>-0.13</v>
      </c>
      <c r="D75" s="128">
        <v>-0.13</v>
      </c>
      <c r="E75" s="128">
        <v>-0.13</v>
      </c>
      <c r="F75" s="128">
        <v>-0.13</v>
      </c>
      <c r="G75" s="128">
        <v>-0.13</v>
      </c>
      <c r="H75" s="128">
        <v>-0.13</v>
      </c>
      <c r="I75" s="128">
        <v>-0.13</v>
      </c>
      <c r="J75" s="128">
        <v>-0.13</v>
      </c>
      <c r="K75" s="128">
        <v>-0.13</v>
      </c>
      <c r="L75" s="128">
        <v>-0.13</v>
      </c>
      <c r="M75" s="128">
        <v>-0.13</v>
      </c>
      <c r="N75" s="128">
        <v>-0.13</v>
      </c>
      <c r="O75" s="128">
        <v>-0.13</v>
      </c>
      <c r="P75" s="128">
        <v>-0.13</v>
      </c>
      <c r="Q75" s="128">
        <v>-0.13</v>
      </c>
      <c r="R75" s="128">
        <v>-0.13</v>
      </c>
      <c r="S75" s="128">
        <v>-0.13</v>
      </c>
      <c r="T75" s="128">
        <v>-0.13</v>
      </c>
      <c r="U75" s="128">
        <v>-0.13</v>
      </c>
      <c r="V75" s="128">
        <v>-0.13</v>
      </c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31" t="s">
        <v>138</v>
      </c>
    </row>
    <row r="76" spans="2:35" hidden="1" outlineLevel="1" x14ac:dyDescent="0.2">
      <c r="B76" s="5" t="s">
        <v>321</v>
      </c>
      <c r="C76" s="128">
        <v>-0.08</v>
      </c>
      <c r="D76" s="128">
        <v>-0.08</v>
      </c>
      <c r="E76" s="128">
        <v>-0.08</v>
      </c>
      <c r="F76" s="128">
        <v>-0.08</v>
      </c>
      <c r="G76" s="128">
        <v>-0.08</v>
      </c>
      <c r="H76" s="128">
        <v>-0.08</v>
      </c>
      <c r="I76" s="128">
        <v>-0.08</v>
      </c>
      <c r="J76" s="128">
        <v>-0.08</v>
      </c>
      <c r="K76" s="128">
        <v>-0.08</v>
      </c>
      <c r="L76" s="128">
        <v>-0.08</v>
      </c>
      <c r="M76" s="128">
        <v>-0.08</v>
      </c>
      <c r="N76" s="128">
        <v>-0.08</v>
      </c>
      <c r="O76" s="128">
        <v>-0.08</v>
      </c>
      <c r="P76" s="128">
        <v>-0.08</v>
      </c>
      <c r="Q76" s="128">
        <v>-0.08</v>
      </c>
      <c r="R76" s="128">
        <v>-0.08</v>
      </c>
      <c r="S76" s="128">
        <v>-0.08</v>
      </c>
      <c r="T76" s="128">
        <v>-0.08</v>
      </c>
      <c r="U76" s="128">
        <v>-0.08</v>
      </c>
      <c r="V76" s="128">
        <v>-0.08</v>
      </c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32"/>
    </row>
    <row r="77" spans="2:35" hidden="1" outlineLevel="1" x14ac:dyDescent="0.2">
      <c r="B77" s="5" t="s">
        <v>322</v>
      </c>
      <c r="C77" s="128">
        <v>-0.02</v>
      </c>
      <c r="D77" s="128">
        <v>-0.02</v>
      </c>
      <c r="E77" s="128">
        <v>-0.02</v>
      </c>
      <c r="F77" s="128">
        <v>-0.02</v>
      </c>
      <c r="G77" s="128">
        <v>-0.02</v>
      </c>
      <c r="H77" s="128">
        <v>-0.02</v>
      </c>
      <c r="I77" s="128">
        <v>-0.02</v>
      </c>
      <c r="J77" s="128">
        <v>-0.02</v>
      </c>
      <c r="K77" s="128">
        <v>-0.02</v>
      </c>
      <c r="L77" s="128">
        <v>-0.02</v>
      </c>
      <c r="M77" s="128">
        <v>-0.02</v>
      </c>
      <c r="N77" s="128">
        <v>-0.02</v>
      </c>
      <c r="O77" s="128">
        <v>-0.02</v>
      </c>
      <c r="P77" s="128">
        <v>-0.02</v>
      </c>
      <c r="Q77" s="128">
        <v>-0.02</v>
      </c>
      <c r="R77" s="128">
        <v>-0.02</v>
      </c>
      <c r="S77" s="128">
        <v>-0.02</v>
      </c>
      <c r="T77" s="128">
        <v>-0.02</v>
      </c>
      <c r="U77" s="128">
        <v>-0.02</v>
      </c>
      <c r="V77" s="128">
        <v>-0.02</v>
      </c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32"/>
    </row>
    <row r="78" spans="2:35" hidden="1" outlineLevel="1" x14ac:dyDescent="0.2">
      <c r="B78" s="5" t="s">
        <v>319</v>
      </c>
      <c r="C78" s="128">
        <v>6.5000000000000002E-2</v>
      </c>
      <c r="D78" s="128">
        <v>6.5000000000000002E-2</v>
      </c>
      <c r="E78" s="128">
        <v>6.5000000000000002E-2</v>
      </c>
      <c r="F78" s="128">
        <v>6.5000000000000002E-2</v>
      </c>
      <c r="G78" s="128">
        <v>6.5000000000000002E-2</v>
      </c>
      <c r="H78" s="128">
        <v>6.5000000000000002E-2</v>
      </c>
      <c r="I78" s="128">
        <v>6.5000000000000002E-2</v>
      </c>
      <c r="J78" s="128">
        <v>6.5000000000000002E-2</v>
      </c>
      <c r="K78" s="128">
        <v>6.5000000000000002E-2</v>
      </c>
      <c r="L78" s="128">
        <v>6.5000000000000002E-2</v>
      </c>
      <c r="M78" s="128">
        <v>6.5000000000000002E-2</v>
      </c>
      <c r="N78" s="128">
        <v>6.5000000000000002E-2</v>
      </c>
      <c r="O78" s="128">
        <v>6.5000000000000002E-2</v>
      </c>
      <c r="P78" s="128">
        <v>6.5000000000000002E-2</v>
      </c>
      <c r="Q78" s="128">
        <v>6.5000000000000002E-2</v>
      </c>
      <c r="R78" s="128">
        <v>6.5000000000000002E-2</v>
      </c>
      <c r="S78" s="128">
        <v>6.5000000000000002E-2</v>
      </c>
      <c r="T78" s="128">
        <v>6.5000000000000002E-2</v>
      </c>
      <c r="U78" s="128">
        <v>6.5000000000000002E-2</v>
      </c>
      <c r="V78" s="128">
        <v>6.5000000000000002E-2</v>
      </c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20" t="s">
        <v>211</v>
      </c>
    </row>
    <row r="79" spans="2:35" hidden="1" outlineLevel="1" x14ac:dyDescent="0.2">
      <c r="B79" s="72" t="s">
        <v>359</v>
      </c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20"/>
    </row>
    <row r="80" spans="2:35" hidden="1" outlineLevel="1" x14ac:dyDescent="0.2">
      <c r="B80" s="5" t="s">
        <v>334</v>
      </c>
      <c r="C80" s="133">
        <v>-0.1</v>
      </c>
      <c r="D80" s="133">
        <v>-0.1</v>
      </c>
      <c r="E80" s="133">
        <v>-0.1</v>
      </c>
      <c r="F80" s="133">
        <v>-0.1</v>
      </c>
      <c r="G80" s="107">
        <f>C80*(1+G81)</f>
        <v>-0.10200000000000001</v>
      </c>
      <c r="H80" s="107">
        <f t="shared" ref="H80" si="32">D80*(1+H81)</f>
        <v>-0.10200000000000001</v>
      </c>
      <c r="I80" s="107">
        <f t="shared" ref="I80" si="33">E80*(1+I81)</f>
        <v>-0.10200000000000001</v>
      </c>
      <c r="J80" s="107">
        <f t="shared" ref="J80" si="34">F80*(1+J81)</f>
        <v>-0.10200000000000001</v>
      </c>
      <c r="K80" s="107">
        <f t="shared" ref="K80" si="35">G80*(1+K81)</f>
        <v>-0.10404000000000001</v>
      </c>
      <c r="L80" s="107">
        <f t="shared" ref="L80" si="36">H80*(1+L81)</f>
        <v>-0.10404000000000001</v>
      </c>
      <c r="M80" s="107">
        <f t="shared" ref="M80" si="37">I80*(1+M81)</f>
        <v>-0.10404000000000001</v>
      </c>
      <c r="N80" s="107">
        <f t="shared" ref="N80" si="38">J80*(1+N81)</f>
        <v>-0.10404000000000001</v>
      </c>
      <c r="O80" s="107">
        <f t="shared" ref="O80" si="39">K80*(1+O81)</f>
        <v>-0.10612080000000002</v>
      </c>
      <c r="P80" s="107">
        <f t="shared" ref="P80" si="40">L80*(1+P81)</f>
        <v>-0.10612080000000002</v>
      </c>
      <c r="Q80" s="107">
        <f t="shared" ref="Q80" si="41">M80*(1+Q81)</f>
        <v>-0.10612080000000002</v>
      </c>
      <c r="R80" s="107">
        <f t="shared" ref="R80" si="42">N80*(1+R81)</f>
        <v>-0.10612080000000002</v>
      </c>
      <c r="S80" s="107">
        <f t="shared" ref="S80" si="43">O80*(1+S81)</f>
        <v>-0.10824321600000002</v>
      </c>
      <c r="T80" s="107">
        <f t="shared" ref="T80" si="44">P80*(1+T81)</f>
        <v>-0.10824321600000002</v>
      </c>
      <c r="U80" s="107">
        <f t="shared" ref="U80" si="45">Q80*(1+U81)</f>
        <v>-0.10824321600000002</v>
      </c>
      <c r="V80" s="107">
        <f t="shared" ref="V80" si="46">R80*(1+V81)</f>
        <v>-0.10824321600000002</v>
      </c>
    </row>
    <row r="81" spans="2:35" hidden="1" outlineLevel="1" x14ac:dyDescent="0.2">
      <c r="B81" s="71" t="s">
        <v>74</v>
      </c>
      <c r="C81" s="130">
        <f t="shared" ref="C81:F81" si="47">C$18</f>
        <v>0.02</v>
      </c>
      <c r="D81" s="130">
        <f t="shared" si="47"/>
        <v>0.02</v>
      </c>
      <c r="E81" s="130">
        <f t="shared" si="47"/>
        <v>0.02</v>
      </c>
      <c r="F81" s="130">
        <f t="shared" si="47"/>
        <v>0.02</v>
      </c>
      <c r="G81" s="130">
        <f>G$18</f>
        <v>0.02</v>
      </c>
      <c r="H81" s="130">
        <f t="shared" ref="H81:V81" si="48">H$18</f>
        <v>0.02</v>
      </c>
      <c r="I81" s="130">
        <f t="shared" si="48"/>
        <v>0.02</v>
      </c>
      <c r="J81" s="130">
        <f t="shared" si="48"/>
        <v>0.02</v>
      </c>
      <c r="K81" s="130">
        <f t="shared" si="48"/>
        <v>0.02</v>
      </c>
      <c r="L81" s="130">
        <f t="shared" si="48"/>
        <v>0.02</v>
      </c>
      <c r="M81" s="130">
        <f t="shared" si="48"/>
        <v>0.02</v>
      </c>
      <c r="N81" s="130">
        <f t="shared" si="48"/>
        <v>0.02</v>
      </c>
      <c r="O81" s="130">
        <f t="shared" si="48"/>
        <v>0.02</v>
      </c>
      <c r="P81" s="130">
        <f t="shared" si="48"/>
        <v>0.02</v>
      </c>
      <c r="Q81" s="130">
        <f t="shared" si="48"/>
        <v>0.02</v>
      </c>
      <c r="R81" s="130">
        <f t="shared" si="48"/>
        <v>0.02</v>
      </c>
      <c r="S81" s="130">
        <f t="shared" si="48"/>
        <v>0.02</v>
      </c>
      <c r="T81" s="130">
        <f t="shared" si="48"/>
        <v>0.02</v>
      </c>
      <c r="U81" s="130">
        <f t="shared" si="48"/>
        <v>0.02</v>
      </c>
      <c r="V81" s="130">
        <f t="shared" si="48"/>
        <v>0.02</v>
      </c>
      <c r="W81" s="129"/>
      <c r="X81" s="129"/>
      <c r="Y81" s="129"/>
      <c r="Z81" s="129"/>
      <c r="AA81" s="129"/>
      <c r="AB81" s="129"/>
      <c r="AC81" s="129"/>
      <c r="AD81" s="129"/>
      <c r="AE81" s="129"/>
      <c r="AF81" s="129"/>
      <c r="AG81" s="129"/>
      <c r="AH81" s="129"/>
      <c r="AI81" s="20"/>
    </row>
    <row r="82" spans="2:35" hidden="1" outlineLevel="1" x14ac:dyDescent="0.2"/>
    <row r="83" spans="2:35" hidden="1" outlineLevel="1" x14ac:dyDescent="0.2">
      <c r="B83" s="2" t="s">
        <v>333</v>
      </c>
      <c r="AI83" s="20"/>
    </row>
    <row r="84" spans="2:35" hidden="1" outlineLevel="1" x14ac:dyDescent="0.2">
      <c r="B84" s="4" t="s">
        <v>108</v>
      </c>
      <c r="C84" s="128">
        <v>-0.05</v>
      </c>
      <c r="D84" s="128">
        <v>-0.05</v>
      </c>
      <c r="E84" s="128">
        <v>-0.05</v>
      </c>
      <c r="F84" s="128">
        <v>-0.05</v>
      </c>
      <c r="G84" s="128">
        <v>-0.05</v>
      </c>
      <c r="H84" s="128">
        <v>-0.05</v>
      </c>
      <c r="I84" s="128">
        <v>-0.05</v>
      </c>
      <c r="J84" s="128">
        <v>-0.05</v>
      </c>
      <c r="K84" s="128">
        <v>-0.05</v>
      </c>
      <c r="L84" s="128">
        <v>-0.05</v>
      </c>
      <c r="M84" s="128">
        <v>-0.05</v>
      </c>
      <c r="N84" s="128">
        <v>-0.05</v>
      </c>
      <c r="O84" s="128">
        <v>-0.05</v>
      </c>
      <c r="P84" s="128">
        <v>-0.05</v>
      </c>
      <c r="Q84" s="128">
        <v>-0.05</v>
      </c>
      <c r="R84" s="128">
        <v>-0.05</v>
      </c>
      <c r="S84" s="128">
        <v>-0.05</v>
      </c>
      <c r="T84" s="128">
        <v>-0.05</v>
      </c>
      <c r="U84" s="128">
        <v>-0.05</v>
      </c>
      <c r="V84" s="128">
        <v>-0.05</v>
      </c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20" t="s">
        <v>15</v>
      </c>
    </row>
    <row r="85" spans="2:35" hidden="1" outlineLevel="1" x14ac:dyDescent="0.2">
      <c r="B85" s="4" t="s">
        <v>104</v>
      </c>
      <c r="C85" s="128">
        <v>-0.2</v>
      </c>
      <c r="D85" s="128">
        <v>-0.2</v>
      </c>
      <c r="E85" s="128">
        <v>-0.2</v>
      </c>
      <c r="F85" s="128">
        <v>-0.2</v>
      </c>
      <c r="G85" s="128">
        <v>-0.2</v>
      </c>
      <c r="H85" s="128">
        <v>-0.2</v>
      </c>
      <c r="I85" s="128">
        <v>-0.2</v>
      </c>
      <c r="J85" s="128">
        <v>-0.2</v>
      </c>
      <c r="K85" s="128">
        <v>-0.2</v>
      </c>
      <c r="L85" s="128">
        <v>-0.2</v>
      </c>
      <c r="M85" s="128">
        <v>-0.2</v>
      </c>
      <c r="N85" s="128">
        <v>-0.2</v>
      </c>
      <c r="O85" s="128">
        <v>-0.2</v>
      </c>
      <c r="P85" s="128">
        <v>-0.2</v>
      </c>
      <c r="Q85" s="128">
        <v>-0.2</v>
      </c>
      <c r="R85" s="128">
        <v>-0.2</v>
      </c>
      <c r="S85" s="128">
        <v>-0.2</v>
      </c>
      <c r="T85" s="128">
        <v>-0.2</v>
      </c>
      <c r="U85" s="128">
        <v>-0.2</v>
      </c>
      <c r="V85" s="128">
        <v>-0.2</v>
      </c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20"/>
    </row>
    <row r="86" spans="2:35" hidden="1" outlineLevel="1" x14ac:dyDescent="0.2">
      <c r="B86" s="4" t="s">
        <v>105</v>
      </c>
      <c r="C86" s="128">
        <v>-0.05</v>
      </c>
      <c r="D86" s="128">
        <v>-0.05</v>
      </c>
      <c r="E86" s="128">
        <v>-0.05</v>
      </c>
      <c r="F86" s="128">
        <v>-0.05</v>
      </c>
      <c r="G86" s="128">
        <v>-0.05</v>
      </c>
      <c r="H86" s="128">
        <v>-0.05</v>
      </c>
      <c r="I86" s="128">
        <v>-0.05</v>
      </c>
      <c r="J86" s="128">
        <v>-0.05</v>
      </c>
      <c r="K86" s="128">
        <v>-0.05</v>
      </c>
      <c r="L86" s="128">
        <v>-0.05</v>
      </c>
      <c r="M86" s="128">
        <v>-0.05</v>
      </c>
      <c r="N86" s="128">
        <v>-0.05</v>
      </c>
      <c r="O86" s="128">
        <v>-0.05</v>
      </c>
      <c r="P86" s="128">
        <v>-0.05</v>
      </c>
      <c r="Q86" s="128">
        <v>-0.05</v>
      </c>
      <c r="R86" s="128">
        <v>-0.05</v>
      </c>
      <c r="S86" s="128">
        <v>-0.05</v>
      </c>
      <c r="T86" s="128">
        <v>-0.05</v>
      </c>
      <c r="U86" s="128">
        <v>-0.05</v>
      </c>
      <c r="V86" s="128">
        <v>-0.05</v>
      </c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20"/>
    </row>
    <row r="87" spans="2:35" hidden="1" outlineLevel="1" x14ac:dyDescent="0.2"/>
    <row r="88" spans="2:35" hidden="1" outlineLevel="1" x14ac:dyDescent="0.2">
      <c r="B88" s="2" t="s">
        <v>470</v>
      </c>
    </row>
    <row r="89" spans="2:35" hidden="1" outlineLevel="1" x14ac:dyDescent="0.2">
      <c r="B89" s="72" t="s">
        <v>396</v>
      </c>
    </row>
    <row r="90" spans="2:35" hidden="1" outlineLevel="1" x14ac:dyDescent="0.2">
      <c r="B90" s="5" t="s">
        <v>251</v>
      </c>
      <c r="C90" s="128">
        <v>-0.03</v>
      </c>
      <c r="D90" s="128">
        <v>-0.03</v>
      </c>
      <c r="E90" s="128">
        <v>-0.03</v>
      </c>
      <c r="F90" s="128">
        <v>-0.03</v>
      </c>
      <c r="G90" s="128">
        <v>-0.03</v>
      </c>
      <c r="H90" s="128">
        <v>-0.03</v>
      </c>
      <c r="I90" s="128">
        <v>-0.03</v>
      </c>
      <c r="J90" s="128">
        <v>-0.03</v>
      </c>
      <c r="K90" s="128">
        <v>-0.03</v>
      </c>
      <c r="L90" s="128">
        <v>-0.03</v>
      </c>
      <c r="M90" s="128">
        <v>-0.03</v>
      </c>
      <c r="N90" s="128">
        <v>-0.03</v>
      </c>
      <c r="O90" s="128">
        <v>-0.03</v>
      </c>
      <c r="P90" s="128">
        <v>-0.03</v>
      </c>
      <c r="Q90" s="128">
        <v>-0.03</v>
      </c>
      <c r="R90" s="128">
        <v>-0.03</v>
      </c>
      <c r="S90" s="128">
        <v>-0.03</v>
      </c>
      <c r="T90" s="128">
        <v>-0.03</v>
      </c>
      <c r="U90" s="128">
        <v>-0.03</v>
      </c>
      <c r="V90" s="128">
        <v>-0.03</v>
      </c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</row>
    <row r="91" spans="2:35" hidden="1" outlineLevel="1" x14ac:dyDescent="0.2">
      <c r="B91" s="5" t="s">
        <v>107</v>
      </c>
      <c r="C91" s="128">
        <v>-0.06</v>
      </c>
      <c r="D91" s="128">
        <v>-0.06</v>
      </c>
      <c r="E91" s="128">
        <v>-0.06</v>
      </c>
      <c r="F91" s="128">
        <v>-0.06</v>
      </c>
      <c r="G91" s="128">
        <v>-0.06</v>
      </c>
      <c r="H91" s="128">
        <v>-0.06</v>
      </c>
      <c r="I91" s="128">
        <v>-0.06</v>
      </c>
      <c r="J91" s="128">
        <v>-0.06</v>
      </c>
      <c r="K91" s="128">
        <v>-0.06</v>
      </c>
      <c r="L91" s="128">
        <v>-0.06</v>
      </c>
      <c r="M91" s="128">
        <v>-0.06</v>
      </c>
      <c r="N91" s="128">
        <v>-0.06</v>
      </c>
      <c r="O91" s="128">
        <v>-0.06</v>
      </c>
      <c r="P91" s="128">
        <v>-0.06</v>
      </c>
      <c r="Q91" s="128">
        <v>-0.06</v>
      </c>
      <c r="R91" s="128">
        <v>-0.06</v>
      </c>
      <c r="S91" s="128">
        <v>-0.06</v>
      </c>
      <c r="T91" s="128">
        <v>-0.06</v>
      </c>
      <c r="U91" s="128">
        <v>-0.06</v>
      </c>
      <c r="V91" s="128">
        <v>-0.06</v>
      </c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</row>
    <row r="92" spans="2:35" hidden="1" outlineLevel="1" x14ac:dyDescent="0.2">
      <c r="B92" s="5" t="s">
        <v>108</v>
      </c>
      <c r="C92" s="128">
        <v>-0.06</v>
      </c>
      <c r="D92" s="128">
        <v>-0.06</v>
      </c>
      <c r="E92" s="128">
        <v>-0.06</v>
      </c>
      <c r="F92" s="128">
        <v>-0.06</v>
      </c>
      <c r="G92" s="128">
        <v>-0.06</v>
      </c>
      <c r="H92" s="128">
        <v>-0.06</v>
      </c>
      <c r="I92" s="128">
        <v>-0.06</v>
      </c>
      <c r="J92" s="128">
        <v>-0.06</v>
      </c>
      <c r="K92" s="128">
        <v>-0.06</v>
      </c>
      <c r="L92" s="128">
        <v>-0.06</v>
      </c>
      <c r="M92" s="128">
        <v>-0.06</v>
      </c>
      <c r="N92" s="128">
        <v>-0.06</v>
      </c>
      <c r="O92" s="128">
        <v>-0.06</v>
      </c>
      <c r="P92" s="128">
        <v>-0.06</v>
      </c>
      <c r="Q92" s="128">
        <v>-0.06</v>
      </c>
      <c r="R92" s="128">
        <v>-0.06</v>
      </c>
      <c r="S92" s="128">
        <v>-0.06</v>
      </c>
      <c r="T92" s="128">
        <v>-0.06</v>
      </c>
      <c r="U92" s="128">
        <v>-0.06</v>
      </c>
      <c r="V92" s="128">
        <v>-0.06</v>
      </c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</row>
    <row r="93" spans="2:35" hidden="1" outlineLevel="1" x14ac:dyDescent="0.2">
      <c r="B93" s="5" t="s">
        <v>104</v>
      </c>
      <c r="C93" s="128">
        <v>-0.08</v>
      </c>
      <c r="D93" s="128">
        <v>-0.08</v>
      </c>
      <c r="E93" s="128">
        <v>-0.08</v>
      </c>
      <c r="F93" s="128">
        <v>-0.08</v>
      </c>
      <c r="G93" s="128">
        <v>-0.08</v>
      </c>
      <c r="H93" s="128">
        <v>-0.08</v>
      </c>
      <c r="I93" s="128">
        <v>-0.08</v>
      </c>
      <c r="J93" s="128">
        <v>-0.08</v>
      </c>
      <c r="K93" s="128">
        <v>-0.08</v>
      </c>
      <c r="L93" s="128">
        <v>-0.08</v>
      </c>
      <c r="M93" s="128">
        <v>-0.08</v>
      </c>
      <c r="N93" s="128">
        <v>-0.08</v>
      </c>
      <c r="O93" s="128">
        <v>-0.08</v>
      </c>
      <c r="P93" s="128">
        <v>-0.08</v>
      </c>
      <c r="Q93" s="128">
        <v>-0.08</v>
      </c>
      <c r="R93" s="128">
        <v>-0.08</v>
      </c>
      <c r="S93" s="128">
        <v>-0.08</v>
      </c>
      <c r="T93" s="128">
        <v>-0.08</v>
      </c>
      <c r="U93" s="128">
        <v>-0.08</v>
      </c>
      <c r="V93" s="128">
        <v>-0.08</v>
      </c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</row>
    <row r="94" spans="2:35" hidden="1" outlineLevel="1" x14ac:dyDescent="0.2">
      <c r="B94" s="5" t="s">
        <v>105</v>
      </c>
      <c r="C94" s="128">
        <v>-0.03</v>
      </c>
      <c r="D94" s="128">
        <v>-0.03</v>
      </c>
      <c r="E94" s="128">
        <v>-0.03</v>
      </c>
      <c r="F94" s="128">
        <v>-0.03</v>
      </c>
      <c r="G94" s="128">
        <v>-0.03</v>
      </c>
      <c r="H94" s="128">
        <v>-0.03</v>
      </c>
      <c r="I94" s="128">
        <v>-0.03</v>
      </c>
      <c r="J94" s="128">
        <v>-0.03</v>
      </c>
      <c r="K94" s="128">
        <v>-0.03</v>
      </c>
      <c r="L94" s="128">
        <v>-0.03</v>
      </c>
      <c r="M94" s="128">
        <v>-0.03</v>
      </c>
      <c r="N94" s="128">
        <v>-0.03</v>
      </c>
      <c r="O94" s="128">
        <v>-0.03</v>
      </c>
      <c r="P94" s="128">
        <v>-0.03</v>
      </c>
      <c r="Q94" s="128">
        <v>-0.03</v>
      </c>
      <c r="R94" s="128">
        <v>-0.03</v>
      </c>
      <c r="S94" s="128">
        <v>-0.03</v>
      </c>
      <c r="T94" s="128">
        <v>-0.03</v>
      </c>
      <c r="U94" s="128">
        <v>-0.03</v>
      </c>
      <c r="V94" s="128">
        <v>-0.03</v>
      </c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</row>
    <row r="95" spans="2:35" hidden="1" outlineLevel="1" x14ac:dyDescent="0.2">
      <c r="B95" s="5" t="s">
        <v>53</v>
      </c>
      <c r="C95" s="134">
        <f t="shared" ref="C95:V95" si="49">SUM(C90:C94)</f>
        <v>-0.26</v>
      </c>
      <c r="D95" s="134">
        <f t="shared" si="49"/>
        <v>-0.26</v>
      </c>
      <c r="E95" s="134">
        <f t="shared" si="49"/>
        <v>-0.26</v>
      </c>
      <c r="F95" s="134">
        <f t="shared" si="49"/>
        <v>-0.26</v>
      </c>
      <c r="G95" s="134">
        <f t="shared" si="49"/>
        <v>-0.26</v>
      </c>
      <c r="H95" s="134">
        <f t="shared" si="49"/>
        <v>-0.26</v>
      </c>
      <c r="I95" s="134">
        <f t="shared" si="49"/>
        <v>-0.26</v>
      </c>
      <c r="J95" s="134">
        <f t="shared" si="49"/>
        <v>-0.26</v>
      </c>
      <c r="K95" s="134">
        <f t="shared" si="49"/>
        <v>-0.26</v>
      </c>
      <c r="L95" s="134">
        <f t="shared" si="49"/>
        <v>-0.26</v>
      </c>
      <c r="M95" s="134">
        <f t="shared" si="49"/>
        <v>-0.26</v>
      </c>
      <c r="N95" s="134">
        <f t="shared" si="49"/>
        <v>-0.26</v>
      </c>
      <c r="O95" s="134">
        <f t="shared" si="49"/>
        <v>-0.26</v>
      </c>
      <c r="P95" s="134">
        <f t="shared" si="49"/>
        <v>-0.26</v>
      </c>
      <c r="Q95" s="134">
        <f t="shared" si="49"/>
        <v>-0.26</v>
      </c>
      <c r="R95" s="134">
        <f t="shared" si="49"/>
        <v>-0.26</v>
      </c>
      <c r="S95" s="134">
        <f t="shared" si="49"/>
        <v>-0.26</v>
      </c>
      <c r="T95" s="134">
        <f t="shared" si="49"/>
        <v>-0.26</v>
      </c>
      <c r="U95" s="134">
        <f t="shared" si="49"/>
        <v>-0.26</v>
      </c>
      <c r="V95" s="134">
        <f t="shared" si="49"/>
        <v>-0.26</v>
      </c>
      <c r="W95" s="134"/>
      <c r="X95" s="134"/>
      <c r="Y95" s="134"/>
      <c r="Z95" s="134"/>
      <c r="AA95" s="134"/>
      <c r="AB95" s="134"/>
      <c r="AC95" s="134"/>
      <c r="AD95" s="134"/>
      <c r="AE95" s="134"/>
      <c r="AF95" s="134"/>
      <c r="AG95" s="134"/>
      <c r="AH95" s="134"/>
    </row>
    <row r="96" spans="2:35" hidden="1" outlineLevel="1" x14ac:dyDescent="0.2"/>
    <row r="97" spans="1:35" hidden="1" outlineLevel="1" x14ac:dyDescent="0.2">
      <c r="B97" s="2" t="s">
        <v>92</v>
      </c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</row>
    <row r="98" spans="1:35" hidden="1" outlineLevel="1" x14ac:dyDescent="0.2">
      <c r="B98" s="4" t="s">
        <v>208</v>
      </c>
      <c r="C98" s="76">
        <v>5</v>
      </c>
      <c r="D98" s="76">
        <v>5</v>
      </c>
      <c r="E98" s="76">
        <v>5</v>
      </c>
      <c r="F98" s="76">
        <v>5</v>
      </c>
      <c r="G98" s="76">
        <v>5</v>
      </c>
      <c r="H98" s="76">
        <v>5</v>
      </c>
      <c r="I98" s="76">
        <v>5</v>
      </c>
      <c r="J98" s="76">
        <v>5</v>
      </c>
      <c r="K98" s="76">
        <v>5</v>
      </c>
      <c r="L98" s="76">
        <v>5</v>
      </c>
      <c r="M98" s="76">
        <v>5</v>
      </c>
      <c r="N98" s="76">
        <v>5</v>
      </c>
      <c r="O98" s="76">
        <v>5</v>
      </c>
      <c r="P98" s="76">
        <v>5</v>
      </c>
      <c r="Q98" s="76">
        <v>5</v>
      </c>
      <c r="R98" s="76">
        <v>5</v>
      </c>
      <c r="S98" s="76">
        <v>5</v>
      </c>
      <c r="T98" s="76">
        <v>5</v>
      </c>
      <c r="U98" s="76">
        <v>5</v>
      </c>
      <c r="V98" s="76">
        <v>5</v>
      </c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</row>
    <row r="99" spans="1:35" hidden="1" outlineLevel="1" x14ac:dyDescent="0.2">
      <c r="B99" s="5" t="s">
        <v>207</v>
      </c>
      <c r="C99" s="77">
        <f t="shared" ref="C99:V99" si="50">C98*4</f>
        <v>20</v>
      </c>
      <c r="D99" s="77">
        <f t="shared" si="50"/>
        <v>20</v>
      </c>
      <c r="E99" s="77">
        <f t="shared" si="50"/>
        <v>20</v>
      </c>
      <c r="F99" s="77">
        <f t="shared" si="50"/>
        <v>20</v>
      </c>
      <c r="G99" s="77">
        <f t="shared" si="50"/>
        <v>20</v>
      </c>
      <c r="H99" s="77">
        <f t="shared" si="50"/>
        <v>20</v>
      </c>
      <c r="I99" s="77">
        <f t="shared" si="50"/>
        <v>20</v>
      </c>
      <c r="J99" s="77">
        <f t="shared" si="50"/>
        <v>20</v>
      </c>
      <c r="K99" s="77">
        <f t="shared" si="50"/>
        <v>20</v>
      </c>
      <c r="L99" s="77">
        <f t="shared" si="50"/>
        <v>20</v>
      </c>
      <c r="M99" s="77">
        <f t="shared" si="50"/>
        <v>20</v>
      </c>
      <c r="N99" s="77">
        <f t="shared" si="50"/>
        <v>20</v>
      </c>
      <c r="O99" s="77">
        <f t="shared" si="50"/>
        <v>20</v>
      </c>
      <c r="P99" s="77">
        <f t="shared" si="50"/>
        <v>20</v>
      </c>
      <c r="Q99" s="77">
        <f t="shared" si="50"/>
        <v>20</v>
      </c>
      <c r="R99" s="77">
        <f t="shared" si="50"/>
        <v>20</v>
      </c>
      <c r="S99" s="77">
        <f t="shared" si="50"/>
        <v>20</v>
      </c>
      <c r="T99" s="77">
        <f t="shared" si="50"/>
        <v>20</v>
      </c>
      <c r="U99" s="77">
        <f t="shared" si="50"/>
        <v>20</v>
      </c>
      <c r="V99" s="77">
        <f t="shared" si="50"/>
        <v>20</v>
      </c>
      <c r="W99" s="77"/>
      <c r="X99" s="77"/>
      <c r="Y99" s="77"/>
      <c r="Z99" s="77"/>
      <c r="AA99" s="77"/>
      <c r="AB99" s="77"/>
      <c r="AC99" s="77"/>
      <c r="AD99" s="77"/>
      <c r="AE99" s="77"/>
      <c r="AF99" s="77"/>
      <c r="AG99" s="77"/>
      <c r="AH99" s="77"/>
    </row>
    <row r="100" spans="1:35" hidden="1" outlineLevel="1" x14ac:dyDescent="0.2">
      <c r="B100" s="4" t="s">
        <v>237</v>
      </c>
      <c r="C100" s="128">
        <v>0.5</v>
      </c>
      <c r="D100" s="128">
        <v>0.5</v>
      </c>
      <c r="E100" s="128">
        <v>0.5</v>
      </c>
      <c r="F100" s="128">
        <v>0.5</v>
      </c>
      <c r="G100" s="128">
        <v>0.5</v>
      </c>
      <c r="H100" s="128">
        <v>0.5</v>
      </c>
      <c r="I100" s="128">
        <v>0.5</v>
      </c>
      <c r="J100" s="128">
        <v>0.5</v>
      </c>
      <c r="K100" s="128">
        <v>0.5</v>
      </c>
      <c r="L100" s="128">
        <v>0.5</v>
      </c>
      <c r="M100" s="128">
        <v>0.5</v>
      </c>
      <c r="N100" s="128">
        <v>0.5</v>
      </c>
      <c r="O100" s="128">
        <v>0.5</v>
      </c>
      <c r="P100" s="128">
        <v>0.5</v>
      </c>
      <c r="Q100" s="128">
        <v>0.5</v>
      </c>
      <c r="R100" s="128">
        <v>0.5</v>
      </c>
      <c r="S100" s="128">
        <v>0.5</v>
      </c>
      <c r="T100" s="128">
        <v>0.5</v>
      </c>
      <c r="U100" s="128">
        <v>0.5</v>
      </c>
      <c r="V100" s="128">
        <v>0.5</v>
      </c>
      <c r="W100" s="128"/>
      <c r="X100" s="128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</row>
    <row r="101" spans="1:35" hidden="1" outlineLevel="1" x14ac:dyDescent="0.2"/>
    <row r="102" spans="1:35" hidden="1" outlineLevel="1" x14ac:dyDescent="0.2">
      <c r="B102" s="2" t="s">
        <v>276</v>
      </c>
    </row>
    <row r="103" spans="1:35" hidden="1" outlineLevel="1" x14ac:dyDescent="0.2">
      <c r="B103" s="4" t="s">
        <v>270</v>
      </c>
      <c r="C103" s="128">
        <v>-0.21</v>
      </c>
      <c r="D103" s="128">
        <v>-0.21</v>
      </c>
      <c r="E103" s="128">
        <v>-0.21</v>
      </c>
      <c r="F103" s="128">
        <v>-0.21</v>
      </c>
      <c r="G103" s="128">
        <v>-0.21</v>
      </c>
      <c r="H103" s="128">
        <v>-0.21</v>
      </c>
      <c r="I103" s="128">
        <v>-0.21</v>
      </c>
      <c r="J103" s="128">
        <v>-0.21</v>
      </c>
      <c r="K103" s="128">
        <v>-0.21</v>
      </c>
      <c r="L103" s="128">
        <v>-0.21</v>
      </c>
      <c r="M103" s="128">
        <v>-0.21</v>
      </c>
      <c r="N103" s="128">
        <v>-0.21</v>
      </c>
      <c r="O103" s="128">
        <v>-0.21</v>
      </c>
      <c r="P103" s="128">
        <v>-0.21</v>
      </c>
      <c r="Q103" s="128">
        <v>-0.21</v>
      </c>
      <c r="R103" s="128">
        <v>-0.21</v>
      </c>
      <c r="S103" s="128">
        <v>-0.21</v>
      </c>
      <c r="T103" s="128">
        <v>-0.21</v>
      </c>
      <c r="U103" s="128">
        <v>-0.21</v>
      </c>
      <c r="V103" s="128">
        <v>-0.21</v>
      </c>
      <c r="W103" s="128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</row>
    <row r="104" spans="1:35" hidden="1" outlineLevel="1" x14ac:dyDescent="0.2">
      <c r="B104" s="4" t="s">
        <v>271</v>
      </c>
      <c r="C104" s="128">
        <v>-0.05</v>
      </c>
      <c r="D104" s="128">
        <v>-0.05</v>
      </c>
      <c r="E104" s="128">
        <v>-0.05</v>
      </c>
      <c r="F104" s="128">
        <v>-0.05</v>
      </c>
      <c r="G104" s="128">
        <v>-0.05</v>
      </c>
      <c r="H104" s="128">
        <v>-0.05</v>
      </c>
      <c r="I104" s="128">
        <v>-0.05</v>
      </c>
      <c r="J104" s="128">
        <v>-0.05</v>
      </c>
      <c r="K104" s="128">
        <v>-0.05</v>
      </c>
      <c r="L104" s="128">
        <v>-0.05</v>
      </c>
      <c r="M104" s="128">
        <v>-0.05</v>
      </c>
      <c r="N104" s="128">
        <v>-0.05</v>
      </c>
      <c r="O104" s="128">
        <v>-0.05</v>
      </c>
      <c r="P104" s="128">
        <v>-0.05</v>
      </c>
      <c r="Q104" s="128">
        <v>-0.05</v>
      </c>
      <c r="R104" s="128">
        <v>-0.05</v>
      </c>
      <c r="S104" s="128">
        <v>-0.05</v>
      </c>
      <c r="T104" s="128">
        <v>-0.05</v>
      </c>
      <c r="U104" s="128">
        <v>-0.05</v>
      </c>
      <c r="V104" s="128">
        <v>-0.05</v>
      </c>
      <c r="W104" s="128"/>
      <c r="X104" s="128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</row>
    <row r="105" spans="1:35" hidden="1" outlineLevel="1" x14ac:dyDescent="0.2">
      <c r="B105" s="4" t="s">
        <v>264</v>
      </c>
      <c r="C105" s="76">
        <v>5</v>
      </c>
      <c r="D105" s="76">
        <v>5</v>
      </c>
      <c r="E105" s="76">
        <v>5</v>
      </c>
      <c r="F105" s="76">
        <v>5</v>
      </c>
      <c r="G105" s="76">
        <v>5</v>
      </c>
      <c r="H105" s="76">
        <v>5</v>
      </c>
      <c r="I105" s="76">
        <v>5</v>
      </c>
      <c r="J105" s="76">
        <v>5</v>
      </c>
      <c r="K105" s="76">
        <v>5</v>
      </c>
      <c r="L105" s="76">
        <v>5</v>
      </c>
      <c r="M105" s="76">
        <v>5</v>
      </c>
      <c r="N105" s="76">
        <v>5</v>
      </c>
      <c r="O105" s="76">
        <v>5</v>
      </c>
      <c r="P105" s="76">
        <v>5</v>
      </c>
      <c r="Q105" s="76">
        <v>5</v>
      </c>
      <c r="R105" s="76">
        <v>5</v>
      </c>
      <c r="S105" s="76">
        <v>5</v>
      </c>
      <c r="T105" s="76">
        <v>5</v>
      </c>
      <c r="U105" s="76">
        <v>5</v>
      </c>
      <c r="V105" s="76">
        <v>5</v>
      </c>
      <c r="W105" s="128"/>
      <c r="X105" s="128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</row>
    <row r="106" spans="1:35" hidden="1" outlineLevel="1" x14ac:dyDescent="0.2">
      <c r="B106" s="5" t="s">
        <v>265</v>
      </c>
      <c r="C106" s="77">
        <f>C105*4</f>
        <v>20</v>
      </c>
      <c r="D106" s="77">
        <f t="shared" ref="D106:V106" si="51">D105*4</f>
        <v>20</v>
      </c>
      <c r="E106" s="77">
        <f t="shared" si="51"/>
        <v>20</v>
      </c>
      <c r="F106" s="77">
        <f t="shared" si="51"/>
        <v>20</v>
      </c>
      <c r="G106" s="77">
        <f t="shared" si="51"/>
        <v>20</v>
      </c>
      <c r="H106" s="77">
        <f t="shared" si="51"/>
        <v>20</v>
      </c>
      <c r="I106" s="77">
        <f t="shared" si="51"/>
        <v>20</v>
      </c>
      <c r="J106" s="77">
        <f t="shared" si="51"/>
        <v>20</v>
      </c>
      <c r="K106" s="77">
        <f t="shared" si="51"/>
        <v>20</v>
      </c>
      <c r="L106" s="77">
        <f t="shared" si="51"/>
        <v>20</v>
      </c>
      <c r="M106" s="77">
        <f t="shared" si="51"/>
        <v>20</v>
      </c>
      <c r="N106" s="77">
        <f t="shared" si="51"/>
        <v>20</v>
      </c>
      <c r="O106" s="77">
        <f t="shared" si="51"/>
        <v>20</v>
      </c>
      <c r="P106" s="77">
        <f t="shared" si="51"/>
        <v>20</v>
      </c>
      <c r="Q106" s="77">
        <f t="shared" si="51"/>
        <v>20</v>
      </c>
      <c r="R106" s="77">
        <f t="shared" si="51"/>
        <v>20</v>
      </c>
      <c r="S106" s="77">
        <f t="shared" si="51"/>
        <v>20</v>
      </c>
      <c r="T106" s="77">
        <f t="shared" si="51"/>
        <v>20</v>
      </c>
      <c r="U106" s="77">
        <f t="shared" si="51"/>
        <v>20</v>
      </c>
      <c r="V106" s="77">
        <f t="shared" si="51"/>
        <v>20</v>
      </c>
      <c r="W106" s="128"/>
      <c r="X106" s="128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</row>
    <row r="107" spans="1:35" hidden="1" outlineLevel="1" x14ac:dyDescent="0.2">
      <c r="B107" s="4" t="s">
        <v>266</v>
      </c>
      <c r="C107" s="128">
        <v>0.5</v>
      </c>
      <c r="D107" s="128">
        <v>0.5</v>
      </c>
      <c r="E107" s="128">
        <v>0.5</v>
      </c>
      <c r="F107" s="128">
        <v>0.5</v>
      </c>
      <c r="G107" s="128">
        <v>0.5</v>
      </c>
      <c r="H107" s="128">
        <v>0.5</v>
      </c>
      <c r="I107" s="128">
        <v>0.5</v>
      </c>
      <c r="J107" s="128">
        <v>0.5</v>
      </c>
      <c r="K107" s="128">
        <v>0.5</v>
      </c>
      <c r="L107" s="128">
        <v>0.5</v>
      </c>
      <c r="M107" s="128">
        <v>0.5</v>
      </c>
      <c r="N107" s="128">
        <v>0.5</v>
      </c>
      <c r="O107" s="128">
        <v>0.5</v>
      </c>
      <c r="P107" s="128">
        <v>0.5</v>
      </c>
      <c r="Q107" s="128">
        <v>0.5</v>
      </c>
      <c r="R107" s="128">
        <v>0.5</v>
      </c>
      <c r="S107" s="128">
        <v>0.5</v>
      </c>
      <c r="T107" s="128">
        <v>0.5</v>
      </c>
      <c r="U107" s="128">
        <v>0.5</v>
      </c>
      <c r="V107" s="128">
        <v>0.5</v>
      </c>
      <c r="W107" s="128"/>
      <c r="X107" s="128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  <c r="AI107" s="20"/>
    </row>
    <row r="108" spans="1:35" hidden="1" outlineLevel="1" x14ac:dyDescent="0.2"/>
    <row r="109" spans="1:35" collapsed="1" x14ac:dyDescent="0.2"/>
    <row r="110" spans="1:35" collapsed="1" x14ac:dyDescent="0.2">
      <c r="A110" s="50" t="s">
        <v>78</v>
      </c>
      <c r="B110" s="16" t="s">
        <v>326</v>
      </c>
    </row>
    <row r="111" spans="1:35" hidden="1" outlineLevel="1" x14ac:dyDescent="0.2"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</row>
    <row r="112" spans="1:35" hidden="1" outlineLevel="1" x14ac:dyDescent="0.2">
      <c r="B112" s="1" t="s">
        <v>238</v>
      </c>
      <c r="C112" s="128">
        <v>0.02</v>
      </c>
      <c r="D112" s="128">
        <v>0.02</v>
      </c>
      <c r="E112" s="128">
        <v>0.02</v>
      </c>
      <c r="F112" s="128">
        <v>0.02</v>
      </c>
      <c r="G112" s="128">
        <v>0.02</v>
      </c>
      <c r="H112" s="128">
        <v>0.02</v>
      </c>
      <c r="I112" s="128">
        <v>0.02</v>
      </c>
      <c r="J112" s="128">
        <v>0.02</v>
      </c>
      <c r="K112" s="128">
        <v>0.02</v>
      </c>
      <c r="L112" s="128">
        <v>0.02</v>
      </c>
      <c r="M112" s="128">
        <v>0.02</v>
      </c>
      <c r="N112" s="128">
        <v>0.02</v>
      </c>
      <c r="O112" s="128">
        <v>0.02</v>
      </c>
      <c r="P112" s="128">
        <v>0.02</v>
      </c>
      <c r="Q112" s="128">
        <v>0.02</v>
      </c>
      <c r="R112" s="128">
        <v>0.02</v>
      </c>
      <c r="S112" s="128">
        <v>0.02</v>
      </c>
      <c r="T112" s="128">
        <v>0.02</v>
      </c>
      <c r="U112" s="128">
        <v>0.02</v>
      </c>
      <c r="V112" s="128">
        <v>0.02</v>
      </c>
      <c r="W112" s="128"/>
      <c r="X112" s="128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</row>
    <row r="113" spans="1:34" hidden="1" outlineLevel="1" x14ac:dyDescent="0.2"/>
    <row r="114" spans="1:34" collapsed="1" x14ac:dyDescent="0.2"/>
    <row r="115" spans="1:34" collapsed="1" x14ac:dyDescent="0.2">
      <c r="A115" s="50" t="s">
        <v>78</v>
      </c>
      <c r="B115" s="16" t="s">
        <v>93</v>
      </c>
    </row>
    <row r="116" spans="1:34" hidden="1" outlineLevel="1" x14ac:dyDescent="0.2"/>
    <row r="117" spans="1:34" hidden="1" outlineLevel="1" x14ac:dyDescent="0.2">
      <c r="B117" s="1" t="s">
        <v>94</v>
      </c>
      <c r="C117" s="128">
        <v>-0.06</v>
      </c>
      <c r="D117" s="128">
        <v>-0.06</v>
      </c>
      <c r="E117" s="128">
        <v>-0.06</v>
      </c>
      <c r="F117" s="128">
        <v>-0.06</v>
      </c>
      <c r="G117" s="128">
        <v>-0.06</v>
      </c>
      <c r="H117" s="128">
        <v>-0.06</v>
      </c>
      <c r="I117" s="128">
        <v>-0.06</v>
      </c>
      <c r="J117" s="128">
        <v>-0.06</v>
      </c>
      <c r="K117" s="128">
        <v>-0.06</v>
      </c>
      <c r="L117" s="128">
        <v>-0.06</v>
      </c>
      <c r="M117" s="128">
        <v>-0.06</v>
      </c>
      <c r="N117" s="128">
        <v>-0.06</v>
      </c>
      <c r="O117" s="128">
        <v>-0.06</v>
      </c>
      <c r="P117" s="128">
        <v>-0.06</v>
      </c>
      <c r="Q117" s="128">
        <v>-0.06</v>
      </c>
      <c r="R117" s="128">
        <v>-0.06</v>
      </c>
      <c r="S117" s="128">
        <v>-0.06</v>
      </c>
      <c r="T117" s="128">
        <v>-0.06</v>
      </c>
      <c r="U117" s="128">
        <v>-0.06</v>
      </c>
      <c r="V117" s="128">
        <v>-0.06</v>
      </c>
      <c r="W117" s="128"/>
      <c r="X117" s="128"/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</row>
    <row r="118" spans="1:34" hidden="1" outlineLevel="1" x14ac:dyDescent="0.2"/>
    <row r="119" spans="1:34" hidden="1" outlineLevel="1" x14ac:dyDescent="0.2">
      <c r="B119" s="2" t="s">
        <v>369</v>
      </c>
    </row>
    <row r="120" spans="1:34" hidden="1" outlineLevel="1" x14ac:dyDescent="0.2">
      <c r="B120" s="4" t="s">
        <v>391</v>
      </c>
      <c r="C120" s="76">
        <v>24</v>
      </c>
      <c r="D120" s="76">
        <v>24</v>
      </c>
      <c r="E120" s="76">
        <v>24</v>
      </c>
      <c r="F120" s="76">
        <v>24</v>
      </c>
      <c r="G120" s="76">
        <v>24</v>
      </c>
      <c r="H120" s="76">
        <v>24</v>
      </c>
      <c r="I120" s="76">
        <v>24</v>
      </c>
      <c r="J120" s="76">
        <v>24</v>
      </c>
      <c r="K120" s="76">
        <v>24</v>
      </c>
      <c r="L120" s="76">
        <v>24</v>
      </c>
      <c r="M120" s="76">
        <v>24</v>
      </c>
      <c r="N120" s="76">
        <v>24</v>
      </c>
      <c r="O120" s="76">
        <v>24</v>
      </c>
      <c r="P120" s="76">
        <v>24</v>
      </c>
      <c r="Q120" s="76">
        <v>24</v>
      </c>
      <c r="R120" s="76">
        <v>24</v>
      </c>
      <c r="S120" s="76">
        <v>24</v>
      </c>
      <c r="T120" s="76">
        <v>24</v>
      </c>
      <c r="U120" s="76">
        <v>24</v>
      </c>
      <c r="V120" s="76">
        <v>24</v>
      </c>
    </row>
    <row r="121" spans="1:34" hidden="1" outlineLevel="1" x14ac:dyDescent="0.2">
      <c r="B121" s="4" t="s">
        <v>371</v>
      </c>
      <c r="C121" s="137">
        <v>0.2</v>
      </c>
      <c r="D121" s="137">
        <v>0.2</v>
      </c>
      <c r="E121" s="137">
        <v>0.2</v>
      </c>
      <c r="F121" s="137">
        <v>0.2</v>
      </c>
      <c r="G121" s="137">
        <v>0.2</v>
      </c>
      <c r="H121" s="137">
        <v>0.2</v>
      </c>
      <c r="I121" s="137">
        <v>0.2</v>
      </c>
      <c r="J121" s="137">
        <v>0.2</v>
      </c>
      <c r="K121" s="137">
        <v>0.2</v>
      </c>
      <c r="L121" s="137">
        <v>0.2</v>
      </c>
      <c r="M121" s="137">
        <v>0.2</v>
      </c>
      <c r="N121" s="137">
        <v>0.2</v>
      </c>
      <c r="O121" s="137">
        <v>0.2</v>
      </c>
      <c r="P121" s="137">
        <v>0.2</v>
      </c>
      <c r="Q121" s="137">
        <v>0.2</v>
      </c>
      <c r="R121" s="137">
        <v>0.2</v>
      </c>
      <c r="S121" s="137">
        <v>0.2</v>
      </c>
      <c r="T121" s="137">
        <v>0.2</v>
      </c>
      <c r="U121" s="137">
        <v>0.2</v>
      </c>
      <c r="V121" s="137">
        <v>0.2</v>
      </c>
    </row>
    <row r="122" spans="1:34" hidden="1" outlineLevel="1" x14ac:dyDescent="0.2"/>
    <row r="123" spans="1:34" collapsed="1" x14ac:dyDescent="0.2"/>
    <row r="124" spans="1:34" collapsed="1" x14ac:dyDescent="0.2">
      <c r="A124" s="50" t="s">
        <v>78</v>
      </c>
      <c r="B124" s="16" t="s">
        <v>16</v>
      </c>
    </row>
    <row r="125" spans="1:34" hidden="1" outlineLevel="1" x14ac:dyDescent="0.2"/>
    <row r="126" spans="1:34" hidden="1" outlineLevel="1" x14ac:dyDescent="0.2">
      <c r="B126" s="1" t="s">
        <v>36</v>
      </c>
      <c r="C126" s="138">
        <v>25</v>
      </c>
      <c r="D126" s="138">
        <v>25</v>
      </c>
      <c r="E126" s="138">
        <v>25</v>
      </c>
      <c r="F126" s="138">
        <v>25</v>
      </c>
      <c r="G126" s="138">
        <v>25</v>
      </c>
      <c r="H126" s="138">
        <v>25</v>
      </c>
      <c r="I126" s="138">
        <v>25</v>
      </c>
      <c r="J126" s="138">
        <v>25</v>
      </c>
      <c r="K126" s="138">
        <v>25</v>
      </c>
      <c r="L126" s="138">
        <v>25</v>
      </c>
      <c r="M126" s="138">
        <v>25</v>
      </c>
      <c r="N126" s="138">
        <v>25</v>
      </c>
      <c r="O126" s="138">
        <v>25</v>
      </c>
      <c r="P126" s="138">
        <v>25</v>
      </c>
      <c r="Q126" s="138">
        <v>25</v>
      </c>
      <c r="R126" s="138">
        <v>25</v>
      </c>
      <c r="S126" s="138">
        <v>25</v>
      </c>
      <c r="T126" s="138">
        <v>25</v>
      </c>
      <c r="U126" s="138">
        <v>25</v>
      </c>
      <c r="V126" s="138">
        <v>25</v>
      </c>
      <c r="W126" s="138"/>
      <c r="X126" s="138"/>
      <c r="Y126" s="138"/>
      <c r="Z126" s="138"/>
      <c r="AA126" s="138"/>
      <c r="AB126" s="138"/>
      <c r="AC126" s="138"/>
      <c r="AD126" s="138"/>
      <c r="AE126" s="138"/>
      <c r="AF126" s="138"/>
      <c r="AG126" s="138"/>
      <c r="AH126" s="138"/>
    </row>
    <row r="127" spans="1:34" hidden="1" outlineLevel="1" x14ac:dyDescent="0.2">
      <c r="B127" s="1" t="s">
        <v>95</v>
      </c>
      <c r="C127" s="129">
        <v>0.05</v>
      </c>
      <c r="D127" s="129">
        <v>0.05</v>
      </c>
      <c r="E127" s="129">
        <v>0.05</v>
      </c>
      <c r="F127" s="129">
        <v>0.05</v>
      </c>
      <c r="G127" s="129">
        <v>0.05</v>
      </c>
      <c r="H127" s="129">
        <v>0.05</v>
      </c>
      <c r="I127" s="129">
        <v>0.05</v>
      </c>
      <c r="J127" s="129">
        <v>0.05</v>
      </c>
      <c r="K127" s="129">
        <v>0.05</v>
      </c>
      <c r="L127" s="129">
        <v>0.05</v>
      </c>
      <c r="M127" s="129">
        <v>0.05</v>
      </c>
      <c r="N127" s="129">
        <v>0.05</v>
      </c>
      <c r="O127" s="129">
        <v>0.05</v>
      </c>
      <c r="P127" s="129">
        <v>0.05</v>
      </c>
      <c r="Q127" s="129">
        <v>0.05</v>
      </c>
      <c r="R127" s="129">
        <v>0.05</v>
      </c>
      <c r="S127" s="129">
        <v>0.05</v>
      </c>
      <c r="T127" s="129">
        <v>0.05</v>
      </c>
      <c r="U127" s="129">
        <v>0.05</v>
      </c>
      <c r="V127" s="129">
        <v>0.05</v>
      </c>
      <c r="W127" s="129"/>
      <c r="X127" s="129"/>
      <c r="Y127" s="129"/>
      <c r="Z127" s="129"/>
      <c r="AA127" s="129"/>
      <c r="AB127" s="129"/>
      <c r="AC127" s="129"/>
      <c r="AD127" s="129"/>
      <c r="AE127" s="129"/>
      <c r="AF127" s="129"/>
      <c r="AG127" s="129"/>
      <c r="AH127" s="129"/>
    </row>
    <row r="128" spans="1:34" hidden="1" outlineLevel="1" x14ac:dyDescent="0.2">
      <c r="B128" s="1" t="s">
        <v>165</v>
      </c>
      <c r="C128" s="129">
        <v>0.12</v>
      </c>
      <c r="D128" s="129">
        <v>0.12</v>
      </c>
      <c r="E128" s="129">
        <v>0.12</v>
      </c>
      <c r="F128" s="129">
        <v>0.12</v>
      </c>
      <c r="G128" s="129">
        <v>0.12</v>
      </c>
      <c r="H128" s="129">
        <v>0.12</v>
      </c>
      <c r="I128" s="129">
        <v>0.12</v>
      </c>
      <c r="J128" s="129">
        <v>0.12</v>
      </c>
      <c r="K128" s="129">
        <v>0.12</v>
      </c>
      <c r="L128" s="129">
        <v>0.12</v>
      </c>
      <c r="M128" s="129">
        <v>0.12</v>
      </c>
      <c r="N128" s="129">
        <v>0.12</v>
      </c>
      <c r="O128" s="129">
        <v>0.12</v>
      </c>
      <c r="P128" s="129">
        <v>0.12</v>
      </c>
      <c r="Q128" s="129">
        <v>0.12</v>
      </c>
      <c r="R128" s="129">
        <v>0.12</v>
      </c>
      <c r="S128" s="129">
        <v>0.12</v>
      </c>
      <c r="T128" s="129">
        <v>0.12</v>
      </c>
      <c r="U128" s="129">
        <v>0.12</v>
      </c>
      <c r="V128" s="129">
        <v>0.12</v>
      </c>
      <c r="W128" s="129"/>
      <c r="X128" s="129"/>
      <c r="Y128" s="129"/>
      <c r="Z128" s="129"/>
      <c r="AA128" s="129"/>
      <c r="AB128" s="129"/>
      <c r="AC128" s="129"/>
      <c r="AD128" s="129"/>
      <c r="AE128" s="129"/>
      <c r="AF128" s="129"/>
      <c r="AG128" s="129"/>
      <c r="AH128" s="129"/>
    </row>
    <row r="129" spans="1:34" hidden="1" outlineLevel="1" x14ac:dyDescent="0.2"/>
    <row r="130" spans="1:34" collapsed="1" x14ac:dyDescent="0.2"/>
    <row r="131" spans="1:34" x14ac:dyDescent="0.2">
      <c r="A131" s="50" t="s">
        <v>78</v>
      </c>
      <c r="B131" s="16" t="s">
        <v>401</v>
      </c>
      <c r="O131" s="46"/>
    </row>
    <row r="132" spans="1:34" hidden="1" outlineLevel="1" x14ac:dyDescent="0.2"/>
    <row r="133" spans="1:34" hidden="1" outlineLevel="1" x14ac:dyDescent="0.2">
      <c r="B133" s="24" t="s">
        <v>411</v>
      </c>
      <c r="C133" s="96">
        <v>4</v>
      </c>
      <c r="D133" s="96">
        <v>4</v>
      </c>
      <c r="E133" s="96">
        <v>4</v>
      </c>
      <c r="F133" s="96">
        <v>4</v>
      </c>
      <c r="G133" s="96">
        <v>4</v>
      </c>
      <c r="H133" s="96">
        <v>4</v>
      </c>
      <c r="I133" s="96">
        <v>4</v>
      </c>
      <c r="J133" s="96">
        <v>4</v>
      </c>
      <c r="K133" s="96">
        <v>4</v>
      </c>
      <c r="L133" s="96">
        <v>4</v>
      </c>
      <c r="M133" s="96">
        <v>4</v>
      </c>
      <c r="N133" s="96">
        <v>4</v>
      </c>
      <c r="O133" s="96">
        <v>4</v>
      </c>
      <c r="P133" s="96">
        <v>4</v>
      </c>
      <c r="Q133" s="96">
        <v>4</v>
      </c>
      <c r="R133" s="96">
        <v>4</v>
      </c>
      <c r="S133" s="96">
        <v>4</v>
      </c>
      <c r="T133" s="96">
        <v>4</v>
      </c>
      <c r="U133" s="96">
        <v>4</v>
      </c>
      <c r="V133" s="96">
        <v>4</v>
      </c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</row>
    <row r="134" spans="1:34" hidden="1" outlineLevel="1" x14ac:dyDescent="0.2">
      <c r="B134" s="4" t="s">
        <v>412</v>
      </c>
      <c r="C134" s="97">
        <f>C133*4</f>
        <v>16</v>
      </c>
      <c r="D134" s="97">
        <f t="shared" ref="D134:V134" si="52">D133*4</f>
        <v>16</v>
      </c>
      <c r="E134" s="97">
        <f t="shared" si="52"/>
        <v>16</v>
      </c>
      <c r="F134" s="97">
        <f t="shared" si="52"/>
        <v>16</v>
      </c>
      <c r="G134" s="97">
        <f t="shared" si="52"/>
        <v>16</v>
      </c>
      <c r="H134" s="97">
        <f t="shared" si="52"/>
        <v>16</v>
      </c>
      <c r="I134" s="97">
        <f t="shared" si="52"/>
        <v>16</v>
      </c>
      <c r="J134" s="97">
        <f t="shared" si="52"/>
        <v>16</v>
      </c>
      <c r="K134" s="97">
        <f t="shared" si="52"/>
        <v>16</v>
      </c>
      <c r="L134" s="97">
        <f t="shared" si="52"/>
        <v>16</v>
      </c>
      <c r="M134" s="97">
        <f t="shared" si="52"/>
        <v>16</v>
      </c>
      <c r="N134" s="97">
        <f t="shared" si="52"/>
        <v>16</v>
      </c>
      <c r="O134" s="97">
        <f t="shared" si="52"/>
        <v>16</v>
      </c>
      <c r="P134" s="97">
        <f t="shared" si="52"/>
        <v>16</v>
      </c>
      <c r="Q134" s="97">
        <f t="shared" si="52"/>
        <v>16</v>
      </c>
      <c r="R134" s="97">
        <f t="shared" si="52"/>
        <v>16</v>
      </c>
      <c r="S134" s="97">
        <f t="shared" si="52"/>
        <v>16</v>
      </c>
      <c r="T134" s="97">
        <f t="shared" si="52"/>
        <v>16</v>
      </c>
      <c r="U134" s="97">
        <f t="shared" si="52"/>
        <v>16</v>
      </c>
      <c r="V134" s="97">
        <f t="shared" si="52"/>
        <v>16</v>
      </c>
      <c r="W134" s="128"/>
      <c r="X134" s="128"/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</row>
    <row r="135" spans="1:34" hidden="1" outlineLevel="1" x14ac:dyDescent="0.2">
      <c r="B135" s="24" t="s">
        <v>414</v>
      </c>
      <c r="C135" s="137">
        <v>0.5</v>
      </c>
      <c r="D135" s="137">
        <v>0.5</v>
      </c>
      <c r="E135" s="137">
        <v>0.5</v>
      </c>
      <c r="F135" s="137">
        <v>0.5</v>
      </c>
      <c r="G135" s="137">
        <v>0.5</v>
      </c>
      <c r="H135" s="137">
        <v>0.5</v>
      </c>
      <c r="I135" s="137">
        <v>0.5</v>
      </c>
      <c r="J135" s="137">
        <v>0.5</v>
      </c>
      <c r="K135" s="137">
        <v>0.5</v>
      </c>
      <c r="L135" s="137">
        <v>0.5</v>
      </c>
      <c r="M135" s="137">
        <v>0.5</v>
      </c>
      <c r="N135" s="137">
        <v>0.5</v>
      </c>
      <c r="O135" s="137">
        <v>0.5</v>
      </c>
      <c r="P135" s="137">
        <v>0.5</v>
      </c>
      <c r="Q135" s="137">
        <v>0.5</v>
      </c>
      <c r="R135" s="137">
        <v>0.5</v>
      </c>
      <c r="S135" s="137">
        <v>0.5</v>
      </c>
      <c r="T135" s="137">
        <v>0.5</v>
      </c>
      <c r="U135" s="137">
        <v>0.5</v>
      </c>
      <c r="V135" s="137">
        <v>0.5</v>
      </c>
      <c r="W135" s="128"/>
      <c r="X135" s="128"/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</row>
    <row r="136" spans="1:34" hidden="1" outlineLevel="1" x14ac:dyDescent="0.2">
      <c r="B136" s="24" t="s">
        <v>472</v>
      </c>
      <c r="C136" s="96">
        <v>1</v>
      </c>
      <c r="D136" s="96">
        <v>1</v>
      </c>
      <c r="E136" s="96">
        <v>1</v>
      </c>
      <c r="F136" s="96">
        <v>1</v>
      </c>
      <c r="G136" s="96">
        <v>1</v>
      </c>
      <c r="H136" s="96">
        <v>1</v>
      </c>
      <c r="I136" s="96">
        <v>1</v>
      </c>
      <c r="J136" s="96">
        <v>1</v>
      </c>
      <c r="K136" s="96">
        <v>1</v>
      </c>
      <c r="L136" s="96">
        <v>1</v>
      </c>
      <c r="M136" s="96">
        <v>1</v>
      </c>
      <c r="N136" s="96">
        <v>1</v>
      </c>
      <c r="O136" s="96">
        <v>1</v>
      </c>
      <c r="P136" s="96">
        <v>1</v>
      </c>
      <c r="Q136" s="96">
        <v>1</v>
      </c>
      <c r="R136" s="96">
        <v>1</v>
      </c>
      <c r="S136" s="96">
        <v>1</v>
      </c>
      <c r="T136" s="96">
        <v>1</v>
      </c>
      <c r="U136" s="96">
        <v>1</v>
      </c>
      <c r="V136" s="96">
        <v>1</v>
      </c>
      <c r="W136" s="128"/>
      <c r="X136" s="128"/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</row>
    <row r="137" spans="1:34" hidden="1" outlineLevel="1" x14ac:dyDescent="0.2">
      <c r="B137" s="4" t="s">
        <v>473</v>
      </c>
      <c r="C137" s="97">
        <f>C136*4</f>
        <v>4</v>
      </c>
      <c r="D137" s="97">
        <f t="shared" ref="D137:V137" si="53">D136*4</f>
        <v>4</v>
      </c>
      <c r="E137" s="97">
        <f t="shared" si="53"/>
        <v>4</v>
      </c>
      <c r="F137" s="97">
        <f t="shared" si="53"/>
        <v>4</v>
      </c>
      <c r="G137" s="97">
        <f t="shared" si="53"/>
        <v>4</v>
      </c>
      <c r="H137" s="97">
        <f t="shared" si="53"/>
        <v>4</v>
      </c>
      <c r="I137" s="97">
        <f t="shared" si="53"/>
        <v>4</v>
      </c>
      <c r="J137" s="97">
        <f t="shared" si="53"/>
        <v>4</v>
      </c>
      <c r="K137" s="97">
        <f t="shared" si="53"/>
        <v>4</v>
      </c>
      <c r="L137" s="97">
        <f t="shared" si="53"/>
        <v>4</v>
      </c>
      <c r="M137" s="97">
        <f t="shared" si="53"/>
        <v>4</v>
      </c>
      <c r="N137" s="97">
        <f t="shared" si="53"/>
        <v>4</v>
      </c>
      <c r="O137" s="97">
        <f t="shared" si="53"/>
        <v>4</v>
      </c>
      <c r="P137" s="97">
        <f t="shared" si="53"/>
        <v>4</v>
      </c>
      <c r="Q137" s="97">
        <f t="shared" si="53"/>
        <v>4</v>
      </c>
      <c r="R137" s="97">
        <f t="shared" si="53"/>
        <v>4</v>
      </c>
      <c r="S137" s="97">
        <f t="shared" si="53"/>
        <v>4</v>
      </c>
      <c r="T137" s="97">
        <f t="shared" si="53"/>
        <v>4</v>
      </c>
      <c r="U137" s="97">
        <f t="shared" si="53"/>
        <v>4</v>
      </c>
      <c r="V137" s="97">
        <f t="shared" si="53"/>
        <v>4</v>
      </c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</row>
    <row r="138" spans="1:34" hidden="1" outlineLevel="1" x14ac:dyDescent="0.2">
      <c r="B138" s="4"/>
      <c r="C138" s="97"/>
      <c r="D138" s="97"/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/>
      <c r="Q138" s="97"/>
      <c r="R138" s="97"/>
      <c r="S138" s="97"/>
      <c r="T138" s="97"/>
      <c r="U138" s="97"/>
      <c r="V138" s="97"/>
      <c r="W138" s="128"/>
      <c r="X138" s="128"/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</row>
    <row r="139" spans="1:34" hidden="1" outlineLevel="1" x14ac:dyDescent="0.2">
      <c r="B139" s="24" t="s">
        <v>402</v>
      </c>
      <c r="C139" s="135">
        <v>8</v>
      </c>
      <c r="D139" s="135">
        <v>8</v>
      </c>
      <c r="E139" s="135">
        <v>8</v>
      </c>
      <c r="F139" s="135">
        <v>8</v>
      </c>
      <c r="G139" s="135">
        <v>8</v>
      </c>
      <c r="H139" s="135">
        <v>8</v>
      </c>
      <c r="I139" s="135">
        <v>8</v>
      </c>
      <c r="J139" s="135">
        <v>8</v>
      </c>
      <c r="K139" s="135">
        <v>8</v>
      </c>
      <c r="L139" s="135">
        <v>8</v>
      </c>
      <c r="M139" s="135">
        <v>8</v>
      </c>
      <c r="N139" s="135">
        <v>8</v>
      </c>
      <c r="O139" s="135">
        <v>8</v>
      </c>
      <c r="P139" s="135">
        <v>8</v>
      </c>
      <c r="Q139" s="135">
        <v>8</v>
      </c>
      <c r="R139" s="135">
        <v>8</v>
      </c>
      <c r="S139" s="135">
        <v>8</v>
      </c>
      <c r="T139" s="135">
        <v>8</v>
      </c>
      <c r="U139" s="135">
        <v>8</v>
      </c>
      <c r="V139" s="135">
        <v>8</v>
      </c>
      <c r="W139" s="128"/>
      <c r="X139" s="128"/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</row>
    <row r="140" spans="1:34" hidden="1" outlineLevel="1" x14ac:dyDescent="0.2"/>
    <row r="141" spans="1:34" collapsed="1" x14ac:dyDescent="0.2"/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5B72F-40C0-40AB-A6C5-D214288814EE}">
  <sheetPr>
    <tabColor theme="1"/>
  </sheetPr>
  <dimension ref="A1:AW1053"/>
  <sheetViews>
    <sheetView showGridLines="0" zoomScale="85" zoomScaleNormal="85" workbookViewId="0">
      <pane xSplit="2" ySplit="4" topLeftCell="C8" activePane="bottomRight" state="frozen"/>
      <selection pane="topRight"/>
      <selection pane="bottomLeft"/>
      <selection pane="bottomRight"/>
    </sheetView>
  </sheetViews>
  <sheetFormatPr defaultRowHeight="12.75" outlineLevelRow="1" outlineLevelCol="1" x14ac:dyDescent="0.2"/>
  <cols>
    <col min="1" max="1" width="3.28515625" style="1" customWidth="1"/>
    <col min="2" max="2" width="54.28515625" style="1" customWidth="1"/>
    <col min="3" max="34" width="11.42578125" style="1" customWidth="1"/>
    <col min="35" max="35" width="56.7109375" style="1" customWidth="1" outlineLevel="1"/>
    <col min="36" max="39" width="10.42578125" style="1" customWidth="1"/>
    <col min="40" max="40" width="9.140625" style="1" customWidth="1"/>
    <col min="41" max="41" width="9.140625" style="1"/>
    <col min="42" max="49" width="11.42578125" style="1" customWidth="1"/>
    <col min="50" max="16384" width="9.140625" style="1"/>
  </cols>
  <sheetData>
    <row r="1" spans="1:49" ht="23.25" x14ac:dyDescent="0.35">
      <c r="A1" s="31" t="str">
        <f>Drivers!A1</f>
        <v>XYZ Company</v>
      </c>
    </row>
    <row r="2" spans="1:49" x14ac:dyDescent="0.2">
      <c r="B2" s="1" t="s">
        <v>70</v>
      </c>
    </row>
    <row r="4" spans="1:49" s="26" customFormat="1" ht="12.75" customHeight="1" x14ac:dyDescent="0.2">
      <c r="B4" s="32"/>
      <c r="C4" s="33" t="str">
        <f>Drivers!C15</f>
        <v>FQ1'26E</v>
      </c>
      <c r="D4" s="33" t="str">
        <f>Drivers!D15</f>
        <v>FQ2'26E</v>
      </c>
      <c r="E4" s="33" t="str">
        <f>Drivers!E15</f>
        <v>FQ3'26E</v>
      </c>
      <c r="F4" s="33" t="str">
        <f>Drivers!F15</f>
        <v>FQ4'26E</v>
      </c>
      <c r="G4" s="33" t="str">
        <f>Drivers!G15</f>
        <v>FQ1'27E</v>
      </c>
      <c r="H4" s="33" t="str">
        <f>Drivers!H15</f>
        <v>FQ2'27E</v>
      </c>
      <c r="I4" s="33" t="str">
        <f>Drivers!I15</f>
        <v>FQ3'27E</v>
      </c>
      <c r="J4" s="33" t="str">
        <f>Drivers!J15</f>
        <v>FQ4'27E</v>
      </c>
      <c r="K4" s="33" t="str">
        <f>Drivers!K15</f>
        <v>FQ1'28E</v>
      </c>
      <c r="L4" s="33" t="str">
        <f>Drivers!L15</f>
        <v>FQ2'28E</v>
      </c>
      <c r="M4" s="33" t="str">
        <f>Drivers!M15</f>
        <v>FQ3'28E</v>
      </c>
      <c r="N4" s="33" t="str">
        <f>Drivers!N15</f>
        <v>FQ4'28E</v>
      </c>
      <c r="O4" s="33" t="str">
        <f>Drivers!O15</f>
        <v>FQ1'29E</v>
      </c>
      <c r="P4" s="33" t="str">
        <f>Drivers!P15</f>
        <v>FQ2'29E</v>
      </c>
      <c r="Q4" s="33" t="str">
        <f>Drivers!Q15</f>
        <v>FQ3'29E</v>
      </c>
      <c r="R4" s="33" t="str">
        <f>Drivers!R15</f>
        <v>FQ4'29E</v>
      </c>
      <c r="S4" s="33" t="str">
        <f>Drivers!S15</f>
        <v>FQ1'30E</v>
      </c>
      <c r="T4" s="33" t="str">
        <f>Drivers!T15</f>
        <v>FQ2'30E</v>
      </c>
      <c r="U4" s="33" t="str">
        <f>Drivers!U15</f>
        <v>FQ3'30E</v>
      </c>
      <c r="V4" s="33" t="str">
        <f>Drivers!V15</f>
        <v>FQ4'30E</v>
      </c>
      <c r="W4" s="33" t="str">
        <f>Drivers!W15</f>
        <v>FQ1'31E</v>
      </c>
      <c r="X4" s="33" t="str">
        <f>Drivers!X15</f>
        <v>FQ2'31E</v>
      </c>
      <c r="Y4" s="33" t="str">
        <f>Drivers!Y15</f>
        <v>FQ3'31E</v>
      </c>
      <c r="Z4" s="33" t="str">
        <f>Drivers!Z15</f>
        <v>FQ4'31E</v>
      </c>
      <c r="AA4" s="33" t="str">
        <f>Drivers!AA15</f>
        <v>FQ1'32E</v>
      </c>
      <c r="AB4" s="33" t="str">
        <f>Drivers!AB15</f>
        <v>FQ2'32E</v>
      </c>
      <c r="AC4" s="33" t="str">
        <f>Drivers!AC15</f>
        <v>FQ3'32E</v>
      </c>
      <c r="AD4" s="33" t="str">
        <f>Drivers!AD15</f>
        <v>FQ4'32E</v>
      </c>
      <c r="AE4" s="33" t="str">
        <f>Drivers!AE15</f>
        <v>FQ1'33E</v>
      </c>
      <c r="AF4" s="33" t="str">
        <f>Drivers!AF15</f>
        <v>FQ2'33E</v>
      </c>
      <c r="AG4" s="33" t="str">
        <f>Drivers!AG15</f>
        <v>FQ3'33E</v>
      </c>
      <c r="AH4" s="33" t="str">
        <f>Drivers!AH15</f>
        <v>FQ4'33E</v>
      </c>
      <c r="AI4" s="36" t="s">
        <v>102</v>
      </c>
      <c r="AJ4" s="47" t="s">
        <v>468</v>
      </c>
      <c r="AK4" s="48"/>
      <c r="AL4" s="48"/>
      <c r="AM4" s="48"/>
      <c r="AN4" s="49"/>
      <c r="AO4" s="49"/>
      <c r="AP4" s="33" t="str">
        <f t="shared" ref="AP4:AW4" si="0">AP6</f>
        <v>FY26E</v>
      </c>
      <c r="AQ4" s="33" t="str">
        <f t="shared" si="0"/>
        <v>FY27E</v>
      </c>
      <c r="AR4" s="33" t="str">
        <f t="shared" si="0"/>
        <v>FY28E</v>
      </c>
      <c r="AS4" s="33" t="str">
        <f t="shared" si="0"/>
        <v>FY29E</v>
      </c>
      <c r="AT4" s="33" t="str">
        <f t="shared" si="0"/>
        <v>FY30E</v>
      </c>
      <c r="AU4" s="33" t="str">
        <f t="shared" si="0"/>
        <v>FY31E</v>
      </c>
      <c r="AV4" s="33" t="str">
        <f t="shared" si="0"/>
        <v>FY32E</v>
      </c>
      <c r="AW4" s="33" t="str">
        <f t="shared" si="0"/>
        <v>FY33E</v>
      </c>
    </row>
    <row r="5" spans="1:49" hidden="1" outlineLevel="1" x14ac:dyDescent="0.2">
      <c r="B5" s="1" t="s">
        <v>467</v>
      </c>
      <c r="C5" s="55">
        <f>Drivers!C12</f>
        <v>46112</v>
      </c>
      <c r="D5" s="55">
        <f>Drivers!D12</f>
        <v>46203</v>
      </c>
      <c r="E5" s="55">
        <f>Drivers!E12</f>
        <v>46295</v>
      </c>
      <c r="F5" s="55">
        <f>Drivers!F12</f>
        <v>46387</v>
      </c>
      <c r="G5" s="55">
        <f>Drivers!G12</f>
        <v>46477</v>
      </c>
      <c r="H5" s="55">
        <f>Drivers!H12</f>
        <v>46568</v>
      </c>
      <c r="I5" s="55">
        <f>Drivers!I12</f>
        <v>46660</v>
      </c>
      <c r="J5" s="55">
        <f>Drivers!J12</f>
        <v>46752</v>
      </c>
      <c r="K5" s="55">
        <f>Drivers!K12</f>
        <v>46843</v>
      </c>
      <c r="L5" s="55">
        <f>Drivers!L12</f>
        <v>46934</v>
      </c>
      <c r="M5" s="55">
        <f>Drivers!M12</f>
        <v>47026</v>
      </c>
      <c r="N5" s="55">
        <f>Drivers!N12</f>
        <v>47118</v>
      </c>
      <c r="O5" s="55">
        <f>Drivers!O12</f>
        <v>47208</v>
      </c>
      <c r="P5" s="55">
        <f>Drivers!P12</f>
        <v>47299</v>
      </c>
      <c r="Q5" s="55">
        <f>Drivers!Q12</f>
        <v>47391</v>
      </c>
      <c r="R5" s="55">
        <f>Drivers!R12</f>
        <v>47483</v>
      </c>
      <c r="S5" s="55">
        <f>Drivers!S12</f>
        <v>47573</v>
      </c>
      <c r="T5" s="55">
        <f>Drivers!T12</f>
        <v>47664</v>
      </c>
      <c r="U5" s="55">
        <f>Drivers!U12</f>
        <v>47756</v>
      </c>
      <c r="V5" s="55">
        <f>Drivers!V12</f>
        <v>47848</v>
      </c>
      <c r="W5" s="55">
        <f>Drivers!W12</f>
        <v>47938</v>
      </c>
      <c r="X5" s="55">
        <f>Drivers!X12</f>
        <v>48029</v>
      </c>
      <c r="Y5" s="55">
        <f>Drivers!Y12</f>
        <v>48121</v>
      </c>
      <c r="Z5" s="55">
        <f>Drivers!Z12</f>
        <v>48213</v>
      </c>
      <c r="AA5" s="55">
        <f>Drivers!AA12</f>
        <v>48304</v>
      </c>
      <c r="AB5" s="55">
        <f>Drivers!AB12</f>
        <v>48395</v>
      </c>
      <c r="AC5" s="55">
        <f>Drivers!AC12</f>
        <v>48487</v>
      </c>
      <c r="AD5" s="55">
        <f>Drivers!AD12</f>
        <v>48579</v>
      </c>
      <c r="AE5" s="55">
        <f>Drivers!AE12</f>
        <v>48669</v>
      </c>
      <c r="AF5" s="55">
        <f>Drivers!AF12</f>
        <v>48760</v>
      </c>
      <c r="AG5" s="55">
        <f>Drivers!AG12</f>
        <v>48852</v>
      </c>
      <c r="AH5" s="55">
        <f>Drivers!AH12</f>
        <v>48944</v>
      </c>
      <c r="AJ5" s="34"/>
      <c r="AK5" s="34"/>
      <c r="AL5" s="34"/>
      <c r="AM5" s="34"/>
      <c r="AN5" s="34"/>
      <c r="AO5" s="34"/>
      <c r="AP5" s="55"/>
      <c r="AQ5" s="55"/>
      <c r="AR5" s="55"/>
      <c r="AS5" s="55"/>
      <c r="AT5" s="55"/>
      <c r="AU5" s="55"/>
      <c r="AV5" s="55"/>
      <c r="AW5" s="55"/>
    </row>
    <row r="6" spans="1:49" hidden="1" outlineLevel="1" x14ac:dyDescent="0.2">
      <c r="B6" s="1" t="s">
        <v>455</v>
      </c>
      <c r="C6" s="55" t="str">
        <f>Drivers!C14</f>
        <v>FY26E</v>
      </c>
      <c r="D6" s="55" t="str">
        <f>Drivers!D14</f>
        <v>FY26E</v>
      </c>
      <c r="E6" s="55" t="str">
        <f>Drivers!E14</f>
        <v>FY26E</v>
      </c>
      <c r="F6" s="55" t="str">
        <f>Drivers!F14</f>
        <v>FY26E</v>
      </c>
      <c r="G6" s="55" t="str">
        <f>Drivers!G14</f>
        <v>FY27E</v>
      </c>
      <c r="H6" s="55" t="str">
        <f>Drivers!H14</f>
        <v>FY27E</v>
      </c>
      <c r="I6" s="55" t="str">
        <f>Drivers!I14</f>
        <v>FY27E</v>
      </c>
      <c r="J6" s="55" t="str">
        <f>Drivers!J14</f>
        <v>FY27E</v>
      </c>
      <c r="K6" s="55" t="str">
        <f>Drivers!K14</f>
        <v>FY28E</v>
      </c>
      <c r="L6" s="55" t="str">
        <f>Drivers!L14</f>
        <v>FY28E</v>
      </c>
      <c r="M6" s="55" t="str">
        <f>Drivers!M14</f>
        <v>FY28E</v>
      </c>
      <c r="N6" s="55" t="str">
        <f>Drivers!N14</f>
        <v>FY28E</v>
      </c>
      <c r="O6" s="55" t="str">
        <f>Drivers!O14</f>
        <v>FY29E</v>
      </c>
      <c r="P6" s="55" t="str">
        <f>Drivers!P14</f>
        <v>FY29E</v>
      </c>
      <c r="Q6" s="55" t="str">
        <f>Drivers!Q14</f>
        <v>FY29E</v>
      </c>
      <c r="R6" s="55" t="str">
        <f>Drivers!R14</f>
        <v>FY29E</v>
      </c>
      <c r="S6" s="55" t="str">
        <f>Drivers!S14</f>
        <v>FY30E</v>
      </c>
      <c r="T6" s="55" t="str">
        <f>Drivers!T14</f>
        <v>FY30E</v>
      </c>
      <c r="U6" s="55" t="str">
        <f>Drivers!U14</f>
        <v>FY30E</v>
      </c>
      <c r="V6" s="55" t="str">
        <f>Drivers!V14</f>
        <v>FY30E</v>
      </c>
      <c r="W6" s="55" t="str">
        <f>Drivers!W14</f>
        <v>FY31E</v>
      </c>
      <c r="X6" s="55" t="str">
        <f>Drivers!X14</f>
        <v>FY31E</v>
      </c>
      <c r="Y6" s="55" t="str">
        <f>Drivers!Y14</f>
        <v>FY31E</v>
      </c>
      <c r="Z6" s="55" t="str">
        <f>Drivers!Z14</f>
        <v>FY31E</v>
      </c>
      <c r="AA6" s="55" t="str">
        <f>Drivers!AA14</f>
        <v>FY32E</v>
      </c>
      <c r="AB6" s="55" t="str">
        <f>Drivers!AB14</f>
        <v>FY32E</v>
      </c>
      <c r="AC6" s="55" t="str">
        <f>Drivers!AC14</f>
        <v>FY32E</v>
      </c>
      <c r="AD6" s="55" t="str">
        <f>Drivers!AD14</f>
        <v>FY32E</v>
      </c>
      <c r="AE6" s="55" t="str">
        <f>Drivers!AE14</f>
        <v>FY33E</v>
      </c>
      <c r="AF6" s="55" t="str">
        <f>Drivers!AF14</f>
        <v>FY33E</v>
      </c>
      <c r="AG6" s="55" t="str">
        <f>Drivers!AG14</f>
        <v>FY33E</v>
      </c>
      <c r="AH6" s="55" t="str">
        <f>Drivers!AH14</f>
        <v>FY33E</v>
      </c>
      <c r="AJ6" s="34"/>
      <c r="AK6" s="34"/>
      <c r="AL6" s="34"/>
      <c r="AM6" s="34"/>
      <c r="AN6" s="34"/>
      <c r="AO6" s="34"/>
      <c r="AP6" s="55" t="str">
        <f>F6</f>
        <v>FY26E</v>
      </c>
      <c r="AQ6" s="55" t="str">
        <f>J6</f>
        <v>FY27E</v>
      </c>
      <c r="AR6" s="55" t="str">
        <f>N6</f>
        <v>FY28E</v>
      </c>
      <c r="AS6" s="55" t="str">
        <f>R6</f>
        <v>FY29E</v>
      </c>
      <c r="AT6" s="55" t="str">
        <f>V6</f>
        <v>FY30E</v>
      </c>
      <c r="AU6" s="55" t="str">
        <f>Z6</f>
        <v>FY31E</v>
      </c>
      <c r="AV6" s="55" t="str">
        <f>AD6</f>
        <v>FY32E</v>
      </c>
      <c r="AW6" s="55" t="str">
        <f>AH6</f>
        <v>FY33E</v>
      </c>
    </row>
    <row r="7" spans="1:49" hidden="1" outlineLevel="1" x14ac:dyDescent="0.2">
      <c r="B7" s="1" t="s">
        <v>466</v>
      </c>
      <c r="C7" s="55"/>
      <c r="D7" s="55"/>
      <c r="E7" s="55"/>
      <c r="F7" s="55" t="str">
        <f>F6</f>
        <v>FY26E</v>
      </c>
      <c r="G7" s="55"/>
      <c r="H7" s="55"/>
      <c r="I7" s="55"/>
      <c r="J7" s="55" t="str">
        <f>J6</f>
        <v>FY27E</v>
      </c>
      <c r="K7" s="55"/>
      <c r="L7" s="55"/>
      <c r="M7" s="55"/>
      <c r="N7" s="55" t="str">
        <f>N6</f>
        <v>FY28E</v>
      </c>
      <c r="O7" s="55"/>
      <c r="P7" s="55"/>
      <c r="Q7" s="55"/>
      <c r="R7" s="55" t="str">
        <f>R6</f>
        <v>FY29E</v>
      </c>
      <c r="S7" s="55"/>
      <c r="T7" s="55"/>
      <c r="U7" s="55"/>
      <c r="V7" s="55" t="str">
        <f>V6</f>
        <v>FY30E</v>
      </c>
      <c r="W7" s="55"/>
      <c r="X7" s="55"/>
      <c r="Y7" s="55"/>
      <c r="Z7" s="55" t="str">
        <f>Z6</f>
        <v>FY31E</v>
      </c>
      <c r="AA7" s="55"/>
      <c r="AB7" s="55"/>
      <c r="AC7" s="55"/>
      <c r="AD7" s="55" t="str">
        <f>AD6</f>
        <v>FY32E</v>
      </c>
      <c r="AE7" s="55"/>
      <c r="AF7" s="55"/>
      <c r="AG7" s="55"/>
      <c r="AH7" s="55" t="str">
        <f>AH6</f>
        <v>FY33E</v>
      </c>
      <c r="AJ7" s="34"/>
      <c r="AK7" s="34"/>
      <c r="AL7" s="34"/>
      <c r="AM7" s="34"/>
      <c r="AN7" s="34"/>
      <c r="AO7" s="34"/>
      <c r="AP7" s="55"/>
      <c r="AQ7" s="55"/>
      <c r="AR7" s="55"/>
      <c r="AS7" s="55"/>
      <c r="AT7" s="55"/>
      <c r="AU7" s="55"/>
      <c r="AV7" s="55"/>
      <c r="AW7" s="55"/>
    </row>
    <row r="8" spans="1:49" collapsed="1" x14ac:dyDescent="0.2">
      <c r="AJ8" s="34"/>
      <c r="AK8" s="34"/>
      <c r="AL8" s="34"/>
      <c r="AM8" s="34"/>
      <c r="AN8" s="34"/>
      <c r="AO8" s="34"/>
    </row>
    <row r="9" spans="1:49" x14ac:dyDescent="0.2">
      <c r="A9" s="50" t="s">
        <v>78</v>
      </c>
      <c r="B9" s="16" t="s">
        <v>43</v>
      </c>
      <c r="AJ9" s="34"/>
      <c r="AK9" s="34"/>
      <c r="AL9" s="34"/>
      <c r="AM9" s="34"/>
      <c r="AN9" s="34"/>
      <c r="AO9" s="34"/>
    </row>
    <row r="10" spans="1:49" hidden="1" outlineLevel="1" x14ac:dyDescent="0.2">
      <c r="AJ10" s="34"/>
      <c r="AK10" s="34"/>
      <c r="AL10" s="34"/>
      <c r="AM10" s="34"/>
      <c r="AN10" s="34"/>
      <c r="AO10" s="34"/>
    </row>
    <row r="11" spans="1:49" hidden="1" outlineLevel="1" x14ac:dyDescent="0.2">
      <c r="B11" s="2" t="s">
        <v>47</v>
      </c>
      <c r="AJ11" s="34"/>
      <c r="AK11" s="34"/>
      <c r="AL11" s="34"/>
      <c r="AM11" s="34"/>
      <c r="AN11" s="34"/>
      <c r="AO11" s="34"/>
    </row>
    <row r="12" spans="1:49" hidden="1" outlineLevel="1" x14ac:dyDescent="0.2">
      <c r="B12" s="4" t="s">
        <v>48</v>
      </c>
      <c r="C12" s="76">
        <v>0</v>
      </c>
      <c r="D12" s="41">
        <f t="shared" ref="D12:AH12" si="1">C15</f>
        <v>25</v>
      </c>
      <c r="E12" s="41">
        <f t="shared" si="1"/>
        <v>26</v>
      </c>
      <c r="F12" s="41">
        <f t="shared" si="1"/>
        <v>27</v>
      </c>
      <c r="G12" s="41">
        <f t="shared" si="1"/>
        <v>28</v>
      </c>
      <c r="H12" s="41">
        <f t="shared" si="1"/>
        <v>29</v>
      </c>
      <c r="I12" s="41">
        <f t="shared" si="1"/>
        <v>30</v>
      </c>
      <c r="J12" s="41">
        <f t="shared" si="1"/>
        <v>31</v>
      </c>
      <c r="K12" s="41">
        <f t="shared" si="1"/>
        <v>32</v>
      </c>
      <c r="L12" s="41">
        <f t="shared" si="1"/>
        <v>33</v>
      </c>
      <c r="M12" s="41">
        <f t="shared" si="1"/>
        <v>34</v>
      </c>
      <c r="N12" s="41">
        <f t="shared" si="1"/>
        <v>35</v>
      </c>
      <c r="O12" s="41">
        <f t="shared" si="1"/>
        <v>36</v>
      </c>
      <c r="P12" s="41">
        <f t="shared" si="1"/>
        <v>36</v>
      </c>
      <c r="Q12" s="41">
        <f t="shared" si="1"/>
        <v>36</v>
      </c>
      <c r="R12" s="41">
        <f t="shared" si="1"/>
        <v>36</v>
      </c>
      <c r="S12" s="41">
        <f t="shared" si="1"/>
        <v>36</v>
      </c>
      <c r="T12" s="41">
        <f t="shared" si="1"/>
        <v>36</v>
      </c>
      <c r="U12" s="41">
        <f t="shared" si="1"/>
        <v>36</v>
      </c>
      <c r="V12" s="41">
        <f t="shared" si="1"/>
        <v>36</v>
      </c>
      <c r="W12" s="41">
        <f t="shared" si="1"/>
        <v>36</v>
      </c>
      <c r="X12" s="41">
        <f t="shared" si="1"/>
        <v>36</v>
      </c>
      <c r="Y12" s="41">
        <f t="shared" si="1"/>
        <v>36</v>
      </c>
      <c r="Z12" s="41">
        <f t="shared" si="1"/>
        <v>36</v>
      </c>
      <c r="AA12" s="41">
        <f t="shared" si="1"/>
        <v>36</v>
      </c>
      <c r="AB12" s="41">
        <f t="shared" si="1"/>
        <v>36</v>
      </c>
      <c r="AC12" s="41">
        <f t="shared" si="1"/>
        <v>36</v>
      </c>
      <c r="AD12" s="41">
        <f t="shared" si="1"/>
        <v>36</v>
      </c>
      <c r="AE12" s="41">
        <f t="shared" si="1"/>
        <v>36</v>
      </c>
      <c r="AF12" s="41">
        <f t="shared" si="1"/>
        <v>36</v>
      </c>
      <c r="AG12" s="41">
        <f t="shared" si="1"/>
        <v>36</v>
      </c>
      <c r="AH12" s="41">
        <f t="shared" si="1"/>
        <v>36</v>
      </c>
      <c r="AJ12" s="34"/>
      <c r="AK12" s="34"/>
      <c r="AL12" s="34"/>
      <c r="AM12" s="34"/>
      <c r="AN12" s="34"/>
      <c r="AO12" s="34"/>
      <c r="AP12" s="76">
        <f>C12</f>
        <v>0</v>
      </c>
      <c r="AQ12" s="41">
        <f t="shared" ref="AQ12" si="2">AP15</f>
        <v>28</v>
      </c>
      <c r="AR12" s="41">
        <f t="shared" ref="AR12" si="3">AQ15</f>
        <v>32</v>
      </c>
      <c r="AS12" s="41">
        <f t="shared" ref="AS12" si="4">AR15</f>
        <v>36</v>
      </c>
      <c r="AT12" s="41">
        <f t="shared" ref="AT12" si="5">AS15</f>
        <v>36</v>
      </c>
      <c r="AU12" s="41">
        <f t="shared" ref="AU12" si="6">AT15</f>
        <v>36</v>
      </c>
      <c r="AV12" s="41">
        <f t="shared" ref="AV12" si="7">AU15</f>
        <v>36</v>
      </c>
      <c r="AW12" s="41">
        <f t="shared" ref="AW12" si="8">AV15</f>
        <v>36</v>
      </c>
    </row>
    <row r="13" spans="1:49" hidden="1" outlineLevel="1" x14ac:dyDescent="0.2">
      <c r="B13" s="4" t="s">
        <v>45</v>
      </c>
      <c r="C13" s="77">
        <f t="shared" ref="C13:AH13" si="9">ROUND(C$12*C21, 0)</f>
        <v>0</v>
      </c>
      <c r="D13" s="77">
        <f t="shared" si="9"/>
        <v>-1</v>
      </c>
      <c r="E13" s="77">
        <f t="shared" si="9"/>
        <v>-1</v>
      </c>
      <c r="F13" s="77">
        <f t="shared" si="9"/>
        <v>-1</v>
      </c>
      <c r="G13" s="77">
        <f t="shared" si="9"/>
        <v>-1</v>
      </c>
      <c r="H13" s="77">
        <f t="shared" si="9"/>
        <v>-1</v>
      </c>
      <c r="I13" s="77">
        <f t="shared" si="9"/>
        <v>-1</v>
      </c>
      <c r="J13" s="77">
        <f t="shared" si="9"/>
        <v>-1</v>
      </c>
      <c r="K13" s="77">
        <f t="shared" si="9"/>
        <v>-1</v>
      </c>
      <c r="L13" s="77">
        <f t="shared" si="9"/>
        <v>-1</v>
      </c>
      <c r="M13" s="77">
        <f t="shared" si="9"/>
        <v>-1</v>
      </c>
      <c r="N13" s="77">
        <f t="shared" si="9"/>
        <v>-1</v>
      </c>
      <c r="O13" s="77">
        <f t="shared" si="9"/>
        <v>-1</v>
      </c>
      <c r="P13" s="77">
        <f t="shared" si="9"/>
        <v>-1</v>
      </c>
      <c r="Q13" s="77">
        <f t="shared" si="9"/>
        <v>-1</v>
      </c>
      <c r="R13" s="77">
        <f t="shared" si="9"/>
        <v>-1</v>
      </c>
      <c r="S13" s="77">
        <f t="shared" si="9"/>
        <v>-1</v>
      </c>
      <c r="T13" s="77">
        <f t="shared" si="9"/>
        <v>-1</v>
      </c>
      <c r="U13" s="77">
        <f t="shared" si="9"/>
        <v>-1</v>
      </c>
      <c r="V13" s="77">
        <f t="shared" si="9"/>
        <v>-1</v>
      </c>
      <c r="W13" s="77">
        <f t="shared" si="9"/>
        <v>0</v>
      </c>
      <c r="X13" s="77">
        <f t="shared" si="9"/>
        <v>0</v>
      </c>
      <c r="Y13" s="77">
        <f t="shared" si="9"/>
        <v>0</v>
      </c>
      <c r="Z13" s="77">
        <f t="shared" si="9"/>
        <v>0</v>
      </c>
      <c r="AA13" s="77">
        <f t="shared" si="9"/>
        <v>0</v>
      </c>
      <c r="AB13" s="77">
        <f t="shared" si="9"/>
        <v>0</v>
      </c>
      <c r="AC13" s="77">
        <f t="shared" si="9"/>
        <v>0</v>
      </c>
      <c r="AD13" s="77">
        <f t="shared" si="9"/>
        <v>0</v>
      </c>
      <c r="AE13" s="77">
        <f t="shared" si="9"/>
        <v>0</v>
      </c>
      <c r="AF13" s="77">
        <f t="shared" si="9"/>
        <v>0</v>
      </c>
      <c r="AG13" s="77">
        <f t="shared" si="9"/>
        <v>0</v>
      </c>
      <c r="AH13" s="77">
        <f t="shared" si="9"/>
        <v>0</v>
      </c>
      <c r="AJ13" s="34"/>
      <c r="AK13" s="34"/>
      <c r="AL13" s="34"/>
      <c r="AM13" s="34"/>
      <c r="AN13" s="34"/>
      <c r="AO13" s="34"/>
      <c r="AP13" s="77">
        <f>SUMIFS($B13:$AI13, $B$6:$AI$6, AP$6)</f>
        <v>-3</v>
      </c>
      <c r="AQ13" s="77">
        <f t="shared" ref="AQ13:AW14" si="10">SUMIFS($B13:$AI13, $B$6:$AI$6, AQ$6)</f>
        <v>-4</v>
      </c>
      <c r="AR13" s="77">
        <f t="shared" si="10"/>
        <v>-4</v>
      </c>
      <c r="AS13" s="77">
        <f t="shared" si="10"/>
        <v>-4</v>
      </c>
      <c r="AT13" s="77">
        <f t="shared" si="10"/>
        <v>-4</v>
      </c>
      <c r="AU13" s="77">
        <f t="shared" si="10"/>
        <v>0</v>
      </c>
      <c r="AV13" s="77">
        <f t="shared" si="10"/>
        <v>0</v>
      </c>
      <c r="AW13" s="77">
        <f t="shared" si="10"/>
        <v>0</v>
      </c>
    </row>
    <row r="14" spans="1:49" hidden="1" outlineLevel="1" x14ac:dyDescent="0.2">
      <c r="B14" s="4" t="s">
        <v>49</v>
      </c>
      <c r="C14" s="76">
        <v>25</v>
      </c>
      <c r="D14" s="77">
        <f t="shared" ref="D14:AH14" si="11">ROUND(D$12*D20, 0)</f>
        <v>2</v>
      </c>
      <c r="E14" s="77">
        <f t="shared" si="11"/>
        <v>2</v>
      </c>
      <c r="F14" s="77">
        <f t="shared" si="11"/>
        <v>2</v>
      </c>
      <c r="G14" s="77">
        <f t="shared" si="11"/>
        <v>2</v>
      </c>
      <c r="H14" s="77">
        <f t="shared" si="11"/>
        <v>2</v>
      </c>
      <c r="I14" s="77">
        <f t="shared" si="11"/>
        <v>2</v>
      </c>
      <c r="J14" s="77">
        <f t="shared" si="11"/>
        <v>2</v>
      </c>
      <c r="K14" s="77">
        <f t="shared" si="11"/>
        <v>2</v>
      </c>
      <c r="L14" s="77">
        <f t="shared" si="11"/>
        <v>2</v>
      </c>
      <c r="M14" s="77">
        <f t="shared" si="11"/>
        <v>2</v>
      </c>
      <c r="N14" s="77">
        <f t="shared" si="11"/>
        <v>2</v>
      </c>
      <c r="O14" s="77">
        <f t="shared" si="11"/>
        <v>1</v>
      </c>
      <c r="P14" s="77">
        <f t="shared" si="11"/>
        <v>1</v>
      </c>
      <c r="Q14" s="77">
        <f t="shared" si="11"/>
        <v>1</v>
      </c>
      <c r="R14" s="77">
        <f t="shared" si="11"/>
        <v>1</v>
      </c>
      <c r="S14" s="77">
        <f t="shared" si="11"/>
        <v>1</v>
      </c>
      <c r="T14" s="77">
        <f t="shared" si="11"/>
        <v>1</v>
      </c>
      <c r="U14" s="77">
        <f t="shared" si="11"/>
        <v>1</v>
      </c>
      <c r="V14" s="77">
        <f t="shared" si="11"/>
        <v>1</v>
      </c>
      <c r="W14" s="77">
        <f t="shared" si="11"/>
        <v>0</v>
      </c>
      <c r="X14" s="77">
        <f t="shared" si="11"/>
        <v>0</v>
      </c>
      <c r="Y14" s="77">
        <f t="shared" si="11"/>
        <v>0</v>
      </c>
      <c r="Z14" s="77">
        <f t="shared" si="11"/>
        <v>0</v>
      </c>
      <c r="AA14" s="77">
        <f t="shared" si="11"/>
        <v>0</v>
      </c>
      <c r="AB14" s="77">
        <f t="shared" si="11"/>
        <v>0</v>
      </c>
      <c r="AC14" s="77">
        <f t="shared" si="11"/>
        <v>0</v>
      </c>
      <c r="AD14" s="77">
        <f t="shared" si="11"/>
        <v>0</v>
      </c>
      <c r="AE14" s="77">
        <f t="shared" si="11"/>
        <v>0</v>
      </c>
      <c r="AF14" s="77">
        <f t="shared" si="11"/>
        <v>0</v>
      </c>
      <c r="AG14" s="77">
        <f t="shared" si="11"/>
        <v>0</v>
      </c>
      <c r="AH14" s="77">
        <f t="shared" si="11"/>
        <v>0</v>
      </c>
      <c r="AJ14" s="34"/>
      <c r="AK14" s="34"/>
      <c r="AL14" s="34"/>
      <c r="AM14" s="34"/>
      <c r="AN14" s="34"/>
      <c r="AO14" s="34"/>
      <c r="AP14" s="77">
        <f>SUMIFS($B14:$AI14, $B$6:$AI$6, AP$6)</f>
        <v>31</v>
      </c>
      <c r="AQ14" s="77">
        <f t="shared" si="10"/>
        <v>8</v>
      </c>
      <c r="AR14" s="77">
        <f t="shared" si="10"/>
        <v>8</v>
      </c>
      <c r="AS14" s="77">
        <f t="shared" si="10"/>
        <v>4</v>
      </c>
      <c r="AT14" s="77">
        <f t="shared" si="10"/>
        <v>4</v>
      </c>
      <c r="AU14" s="77">
        <f t="shared" si="10"/>
        <v>0</v>
      </c>
      <c r="AV14" s="77">
        <f t="shared" si="10"/>
        <v>0</v>
      </c>
      <c r="AW14" s="77">
        <f t="shared" si="10"/>
        <v>0</v>
      </c>
    </row>
    <row r="15" spans="1:49" hidden="1" outlineLevel="1" x14ac:dyDescent="0.2">
      <c r="B15" s="38" t="s">
        <v>50</v>
      </c>
      <c r="C15" s="78">
        <f t="shared" ref="C15:AH15" si="12">SUM(C12:C14)</f>
        <v>25</v>
      </c>
      <c r="D15" s="78">
        <f t="shared" si="12"/>
        <v>26</v>
      </c>
      <c r="E15" s="78">
        <f t="shared" si="12"/>
        <v>27</v>
      </c>
      <c r="F15" s="78">
        <f t="shared" si="12"/>
        <v>28</v>
      </c>
      <c r="G15" s="78">
        <f t="shared" si="12"/>
        <v>29</v>
      </c>
      <c r="H15" s="78">
        <f t="shared" si="12"/>
        <v>30</v>
      </c>
      <c r="I15" s="78">
        <f t="shared" si="12"/>
        <v>31</v>
      </c>
      <c r="J15" s="78">
        <f t="shared" si="12"/>
        <v>32</v>
      </c>
      <c r="K15" s="78">
        <f t="shared" si="12"/>
        <v>33</v>
      </c>
      <c r="L15" s="78">
        <f t="shared" si="12"/>
        <v>34</v>
      </c>
      <c r="M15" s="78">
        <f t="shared" si="12"/>
        <v>35</v>
      </c>
      <c r="N15" s="78">
        <f t="shared" si="12"/>
        <v>36</v>
      </c>
      <c r="O15" s="78">
        <f t="shared" si="12"/>
        <v>36</v>
      </c>
      <c r="P15" s="78">
        <f t="shared" si="12"/>
        <v>36</v>
      </c>
      <c r="Q15" s="78">
        <f t="shared" si="12"/>
        <v>36</v>
      </c>
      <c r="R15" s="78">
        <f t="shared" si="12"/>
        <v>36</v>
      </c>
      <c r="S15" s="78">
        <f t="shared" si="12"/>
        <v>36</v>
      </c>
      <c r="T15" s="78">
        <f t="shared" si="12"/>
        <v>36</v>
      </c>
      <c r="U15" s="78">
        <f t="shared" si="12"/>
        <v>36</v>
      </c>
      <c r="V15" s="78">
        <f t="shared" si="12"/>
        <v>36</v>
      </c>
      <c r="W15" s="78">
        <f t="shared" si="12"/>
        <v>36</v>
      </c>
      <c r="X15" s="78">
        <f t="shared" si="12"/>
        <v>36</v>
      </c>
      <c r="Y15" s="78">
        <f t="shared" si="12"/>
        <v>36</v>
      </c>
      <c r="Z15" s="78">
        <f t="shared" si="12"/>
        <v>36</v>
      </c>
      <c r="AA15" s="78">
        <f t="shared" si="12"/>
        <v>36</v>
      </c>
      <c r="AB15" s="78">
        <f t="shared" si="12"/>
        <v>36</v>
      </c>
      <c r="AC15" s="78">
        <f t="shared" si="12"/>
        <v>36</v>
      </c>
      <c r="AD15" s="78">
        <f t="shared" si="12"/>
        <v>36</v>
      </c>
      <c r="AE15" s="78">
        <f t="shared" si="12"/>
        <v>36</v>
      </c>
      <c r="AF15" s="78">
        <f t="shared" si="12"/>
        <v>36</v>
      </c>
      <c r="AG15" s="78">
        <f t="shared" si="12"/>
        <v>36</v>
      </c>
      <c r="AH15" s="78">
        <f t="shared" si="12"/>
        <v>36</v>
      </c>
      <c r="AI15" s="40"/>
      <c r="AJ15" s="54"/>
      <c r="AK15" s="54"/>
      <c r="AL15" s="54"/>
      <c r="AM15" s="54"/>
      <c r="AN15" s="54"/>
      <c r="AO15" s="54"/>
      <c r="AP15" s="78">
        <f t="shared" ref="AP15:AW15" si="13">SUM(AP12:AP14)</f>
        <v>28</v>
      </c>
      <c r="AQ15" s="78">
        <f t="shared" si="13"/>
        <v>32</v>
      </c>
      <c r="AR15" s="78">
        <f t="shared" si="13"/>
        <v>36</v>
      </c>
      <c r="AS15" s="78">
        <f t="shared" si="13"/>
        <v>36</v>
      </c>
      <c r="AT15" s="78">
        <f t="shared" si="13"/>
        <v>36</v>
      </c>
      <c r="AU15" s="78">
        <f t="shared" si="13"/>
        <v>36</v>
      </c>
      <c r="AV15" s="78">
        <f t="shared" si="13"/>
        <v>36</v>
      </c>
      <c r="AW15" s="78">
        <f t="shared" si="13"/>
        <v>36</v>
      </c>
    </row>
    <row r="16" spans="1:49" hidden="1" outlineLevel="1" x14ac:dyDescent="0.2">
      <c r="B16" s="4" t="s">
        <v>51</v>
      </c>
      <c r="C16" s="41">
        <f t="shared" ref="C16:AH16" si="14">AVERAGE(C12, C15)</f>
        <v>12.5</v>
      </c>
      <c r="D16" s="41">
        <f t="shared" si="14"/>
        <v>25.5</v>
      </c>
      <c r="E16" s="41">
        <f t="shared" si="14"/>
        <v>26.5</v>
      </c>
      <c r="F16" s="41">
        <f t="shared" si="14"/>
        <v>27.5</v>
      </c>
      <c r="G16" s="41">
        <f t="shared" si="14"/>
        <v>28.5</v>
      </c>
      <c r="H16" s="41">
        <f t="shared" si="14"/>
        <v>29.5</v>
      </c>
      <c r="I16" s="41">
        <f t="shared" si="14"/>
        <v>30.5</v>
      </c>
      <c r="J16" s="41">
        <f t="shared" si="14"/>
        <v>31.5</v>
      </c>
      <c r="K16" s="41">
        <f t="shared" si="14"/>
        <v>32.5</v>
      </c>
      <c r="L16" s="41">
        <f t="shared" si="14"/>
        <v>33.5</v>
      </c>
      <c r="M16" s="41">
        <f t="shared" si="14"/>
        <v>34.5</v>
      </c>
      <c r="N16" s="41">
        <f t="shared" si="14"/>
        <v>35.5</v>
      </c>
      <c r="O16" s="41">
        <f t="shared" si="14"/>
        <v>36</v>
      </c>
      <c r="P16" s="41">
        <f t="shared" si="14"/>
        <v>36</v>
      </c>
      <c r="Q16" s="41">
        <f t="shared" si="14"/>
        <v>36</v>
      </c>
      <c r="R16" s="41">
        <f t="shared" si="14"/>
        <v>36</v>
      </c>
      <c r="S16" s="41">
        <f t="shared" si="14"/>
        <v>36</v>
      </c>
      <c r="T16" s="41">
        <f t="shared" si="14"/>
        <v>36</v>
      </c>
      <c r="U16" s="41">
        <f t="shared" si="14"/>
        <v>36</v>
      </c>
      <c r="V16" s="41">
        <f t="shared" si="14"/>
        <v>36</v>
      </c>
      <c r="W16" s="41">
        <f t="shared" si="14"/>
        <v>36</v>
      </c>
      <c r="X16" s="41">
        <f t="shared" si="14"/>
        <v>36</v>
      </c>
      <c r="Y16" s="41">
        <f t="shared" si="14"/>
        <v>36</v>
      </c>
      <c r="Z16" s="41">
        <f t="shared" si="14"/>
        <v>36</v>
      </c>
      <c r="AA16" s="41">
        <f t="shared" si="14"/>
        <v>36</v>
      </c>
      <c r="AB16" s="41">
        <f t="shared" si="14"/>
        <v>36</v>
      </c>
      <c r="AC16" s="41">
        <f t="shared" si="14"/>
        <v>36</v>
      </c>
      <c r="AD16" s="41">
        <f t="shared" si="14"/>
        <v>36</v>
      </c>
      <c r="AE16" s="41">
        <f t="shared" si="14"/>
        <v>36</v>
      </c>
      <c r="AF16" s="41">
        <f t="shared" si="14"/>
        <v>36</v>
      </c>
      <c r="AG16" s="41">
        <f t="shared" si="14"/>
        <v>36</v>
      </c>
      <c r="AH16" s="41">
        <f t="shared" si="14"/>
        <v>36</v>
      </c>
      <c r="AJ16" s="34"/>
      <c r="AK16" s="34"/>
      <c r="AL16" s="34"/>
      <c r="AM16" s="34"/>
      <c r="AN16" s="34"/>
      <c r="AO16" s="34"/>
      <c r="AP16" s="41">
        <f t="shared" ref="AP16:AW16" si="15">AVERAGE(AP12, AP15)</f>
        <v>14</v>
      </c>
      <c r="AQ16" s="41">
        <f t="shared" si="15"/>
        <v>30</v>
      </c>
      <c r="AR16" s="41">
        <f t="shared" si="15"/>
        <v>34</v>
      </c>
      <c r="AS16" s="41">
        <f t="shared" si="15"/>
        <v>36</v>
      </c>
      <c r="AT16" s="41">
        <f t="shared" si="15"/>
        <v>36</v>
      </c>
      <c r="AU16" s="41">
        <f t="shared" si="15"/>
        <v>36</v>
      </c>
      <c r="AV16" s="41">
        <f t="shared" si="15"/>
        <v>36</v>
      </c>
      <c r="AW16" s="41">
        <f t="shared" si="15"/>
        <v>36</v>
      </c>
    </row>
    <row r="17" spans="2:49" hidden="1" outlineLevel="1" x14ac:dyDescent="0.2">
      <c r="B17" s="42" t="s">
        <v>54</v>
      </c>
      <c r="C17" s="43"/>
      <c r="D17" s="43"/>
      <c r="E17" s="43"/>
      <c r="F17" s="43"/>
      <c r="G17" s="56">
        <f t="shared" ref="G17:AH17" si="16">G16/C16-1</f>
        <v>1.2799999999999998</v>
      </c>
      <c r="H17" s="56">
        <f t="shared" si="16"/>
        <v>0.15686274509803932</v>
      </c>
      <c r="I17" s="56">
        <f t="shared" si="16"/>
        <v>0.15094339622641506</v>
      </c>
      <c r="J17" s="56">
        <f t="shared" si="16"/>
        <v>0.1454545454545455</v>
      </c>
      <c r="K17" s="56">
        <f t="shared" si="16"/>
        <v>0.14035087719298245</v>
      </c>
      <c r="L17" s="56">
        <f t="shared" si="16"/>
        <v>0.13559322033898313</v>
      </c>
      <c r="M17" s="56">
        <f t="shared" si="16"/>
        <v>0.13114754098360648</v>
      </c>
      <c r="N17" s="56">
        <f t="shared" si="16"/>
        <v>0.12698412698412698</v>
      </c>
      <c r="O17" s="56">
        <f t="shared" si="16"/>
        <v>0.10769230769230775</v>
      </c>
      <c r="P17" s="56">
        <f t="shared" si="16"/>
        <v>7.4626865671641784E-2</v>
      </c>
      <c r="Q17" s="56">
        <f t="shared" si="16"/>
        <v>4.3478260869565188E-2</v>
      </c>
      <c r="R17" s="56">
        <f t="shared" si="16"/>
        <v>1.4084507042253502E-2</v>
      </c>
      <c r="S17" s="56">
        <f t="shared" si="16"/>
        <v>0</v>
      </c>
      <c r="T17" s="56">
        <f t="shared" si="16"/>
        <v>0</v>
      </c>
      <c r="U17" s="56">
        <f t="shared" si="16"/>
        <v>0</v>
      </c>
      <c r="V17" s="56">
        <f t="shared" si="16"/>
        <v>0</v>
      </c>
      <c r="W17" s="56">
        <f t="shared" si="16"/>
        <v>0</v>
      </c>
      <c r="X17" s="56">
        <f t="shared" si="16"/>
        <v>0</v>
      </c>
      <c r="Y17" s="56">
        <f t="shared" si="16"/>
        <v>0</v>
      </c>
      <c r="Z17" s="56">
        <f t="shared" si="16"/>
        <v>0</v>
      </c>
      <c r="AA17" s="56">
        <f t="shared" si="16"/>
        <v>0</v>
      </c>
      <c r="AB17" s="56">
        <f t="shared" si="16"/>
        <v>0</v>
      </c>
      <c r="AC17" s="56">
        <f t="shared" si="16"/>
        <v>0</v>
      </c>
      <c r="AD17" s="56">
        <f t="shared" si="16"/>
        <v>0</v>
      </c>
      <c r="AE17" s="56">
        <f t="shared" si="16"/>
        <v>0</v>
      </c>
      <c r="AF17" s="56">
        <f t="shared" si="16"/>
        <v>0</v>
      </c>
      <c r="AG17" s="56">
        <f t="shared" si="16"/>
        <v>0</v>
      </c>
      <c r="AH17" s="56">
        <f t="shared" si="16"/>
        <v>0</v>
      </c>
      <c r="AI17" s="20"/>
      <c r="AJ17" s="34"/>
      <c r="AK17" s="34"/>
      <c r="AL17" s="34"/>
      <c r="AM17" s="34"/>
      <c r="AN17" s="34"/>
      <c r="AO17" s="34"/>
      <c r="AP17" s="56"/>
      <c r="AQ17" s="56">
        <f>IFERROR(AQ16/AP16-1, 0)</f>
        <v>1.1428571428571428</v>
      </c>
      <c r="AR17" s="56">
        <f t="shared" ref="AR17" si="17">IFERROR(AR16/AQ16-1, 0)</f>
        <v>0.1333333333333333</v>
      </c>
      <c r="AS17" s="56">
        <f t="shared" ref="AS17" si="18">IFERROR(AS16/AR16-1, 0)</f>
        <v>5.8823529411764719E-2</v>
      </c>
      <c r="AT17" s="56">
        <f t="shared" ref="AT17" si="19">IFERROR(AT16/AS16-1, 0)</f>
        <v>0</v>
      </c>
      <c r="AU17" s="56">
        <f t="shared" ref="AU17" si="20">IFERROR(AU16/AT16-1, 0)</f>
        <v>0</v>
      </c>
      <c r="AV17" s="56">
        <f t="shared" ref="AV17" si="21">IFERROR(AV16/AU16-1, 0)</f>
        <v>0</v>
      </c>
      <c r="AW17" s="56">
        <f t="shared" ref="AW17" si="22">IFERROR(AW16/AV16-1, 0)</f>
        <v>0</v>
      </c>
    </row>
    <row r="18" spans="2:49" hidden="1" outlineLevel="1" x14ac:dyDescent="0.2">
      <c r="B18" s="42" t="s">
        <v>55</v>
      </c>
      <c r="C18" s="44"/>
      <c r="D18" s="56">
        <f t="shared" ref="D18:AH18" si="23">D16/C16-1</f>
        <v>1.04</v>
      </c>
      <c r="E18" s="56">
        <f t="shared" si="23"/>
        <v>3.9215686274509887E-2</v>
      </c>
      <c r="F18" s="56">
        <f t="shared" si="23"/>
        <v>3.7735849056603765E-2</v>
      </c>
      <c r="G18" s="56">
        <f t="shared" si="23"/>
        <v>3.6363636363636376E-2</v>
      </c>
      <c r="H18" s="56">
        <f t="shared" si="23"/>
        <v>3.5087719298245723E-2</v>
      </c>
      <c r="I18" s="56">
        <f t="shared" si="23"/>
        <v>3.3898305084745672E-2</v>
      </c>
      <c r="J18" s="56">
        <f t="shared" si="23"/>
        <v>3.2786885245901676E-2</v>
      </c>
      <c r="K18" s="56">
        <f t="shared" si="23"/>
        <v>3.1746031746031855E-2</v>
      </c>
      <c r="L18" s="56">
        <f t="shared" si="23"/>
        <v>3.076923076923066E-2</v>
      </c>
      <c r="M18" s="56">
        <f t="shared" si="23"/>
        <v>2.9850746268656803E-2</v>
      </c>
      <c r="N18" s="56">
        <f t="shared" si="23"/>
        <v>2.8985507246376718E-2</v>
      </c>
      <c r="O18" s="56">
        <f t="shared" si="23"/>
        <v>1.4084507042253502E-2</v>
      </c>
      <c r="P18" s="56">
        <f t="shared" si="23"/>
        <v>0</v>
      </c>
      <c r="Q18" s="56">
        <f t="shared" si="23"/>
        <v>0</v>
      </c>
      <c r="R18" s="56">
        <f t="shared" si="23"/>
        <v>0</v>
      </c>
      <c r="S18" s="56">
        <f t="shared" si="23"/>
        <v>0</v>
      </c>
      <c r="T18" s="56">
        <f t="shared" si="23"/>
        <v>0</v>
      </c>
      <c r="U18" s="56">
        <f t="shared" si="23"/>
        <v>0</v>
      </c>
      <c r="V18" s="56">
        <f t="shared" si="23"/>
        <v>0</v>
      </c>
      <c r="W18" s="56">
        <f t="shared" si="23"/>
        <v>0</v>
      </c>
      <c r="X18" s="56">
        <f t="shared" si="23"/>
        <v>0</v>
      </c>
      <c r="Y18" s="56">
        <f t="shared" si="23"/>
        <v>0</v>
      </c>
      <c r="Z18" s="56">
        <f t="shared" si="23"/>
        <v>0</v>
      </c>
      <c r="AA18" s="56">
        <f t="shared" si="23"/>
        <v>0</v>
      </c>
      <c r="AB18" s="56">
        <f t="shared" si="23"/>
        <v>0</v>
      </c>
      <c r="AC18" s="56">
        <f t="shared" si="23"/>
        <v>0</v>
      </c>
      <c r="AD18" s="56">
        <f t="shared" si="23"/>
        <v>0</v>
      </c>
      <c r="AE18" s="56">
        <f t="shared" si="23"/>
        <v>0</v>
      </c>
      <c r="AF18" s="56">
        <f t="shared" si="23"/>
        <v>0</v>
      </c>
      <c r="AG18" s="56">
        <f t="shared" si="23"/>
        <v>0</v>
      </c>
      <c r="AH18" s="56">
        <f t="shared" si="23"/>
        <v>0</v>
      </c>
      <c r="AI18" s="20"/>
      <c r="AJ18" s="34"/>
      <c r="AK18" s="34"/>
      <c r="AL18" s="34"/>
      <c r="AM18" s="34"/>
      <c r="AN18" s="34"/>
      <c r="AO18" s="34"/>
      <c r="AP18" s="56"/>
      <c r="AQ18" s="56"/>
      <c r="AR18" s="56"/>
      <c r="AS18" s="56"/>
      <c r="AT18" s="56"/>
      <c r="AU18" s="56"/>
      <c r="AV18" s="56"/>
      <c r="AW18" s="56"/>
    </row>
    <row r="19" spans="2:49" hidden="1" outlineLevel="1" x14ac:dyDescent="0.2">
      <c r="AJ19" s="34"/>
      <c r="AK19" s="34"/>
      <c r="AL19" s="34"/>
      <c r="AM19" s="34"/>
      <c r="AN19" s="34"/>
      <c r="AO19" s="34"/>
    </row>
    <row r="20" spans="2:49" hidden="1" outlineLevel="1" x14ac:dyDescent="0.2">
      <c r="B20" s="1" t="s">
        <v>117</v>
      </c>
      <c r="C20" s="79">
        <f>Drivers!C24</f>
        <v>0.08</v>
      </c>
      <c r="D20" s="79">
        <f>Drivers!D24</f>
        <v>0.08</v>
      </c>
      <c r="E20" s="79">
        <f>Drivers!E24</f>
        <v>0.08</v>
      </c>
      <c r="F20" s="79">
        <f>Drivers!F24</f>
        <v>0.08</v>
      </c>
      <c r="G20" s="79">
        <f>Drivers!G24</f>
        <v>0.08</v>
      </c>
      <c r="H20" s="79">
        <f>Drivers!H24</f>
        <v>0.08</v>
      </c>
      <c r="I20" s="79">
        <f>Drivers!I24</f>
        <v>0.08</v>
      </c>
      <c r="J20" s="79">
        <f>Drivers!J24</f>
        <v>0.08</v>
      </c>
      <c r="K20" s="79">
        <f>Drivers!K24</f>
        <v>0.06</v>
      </c>
      <c r="L20" s="79">
        <f>Drivers!L24</f>
        <v>0.06</v>
      </c>
      <c r="M20" s="79">
        <f>Drivers!M24</f>
        <v>0.06</v>
      </c>
      <c r="N20" s="79">
        <f>Drivers!N24</f>
        <v>0.06</v>
      </c>
      <c r="O20" s="79">
        <f>Drivers!O24</f>
        <v>0.04</v>
      </c>
      <c r="P20" s="79">
        <f>Drivers!P24</f>
        <v>0.04</v>
      </c>
      <c r="Q20" s="79">
        <f>Drivers!Q24</f>
        <v>0.04</v>
      </c>
      <c r="R20" s="79">
        <f>Drivers!R24</f>
        <v>0.04</v>
      </c>
      <c r="S20" s="79">
        <f>Drivers!S24</f>
        <v>0.04</v>
      </c>
      <c r="T20" s="79">
        <f>Drivers!T24</f>
        <v>0.04</v>
      </c>
      <c r="U20" s="79">
        <f>Drivers!U24</f>
        <v>0.04</v>
      </c>
      <c r="V20" s="79">
        <f>Drivers!V24</f>
        <v>0.04</v>
      </c>
      <c r="W20" s="79">
        <f>Drivers!W24</f>
        <v>0</v>
      </c>
      <c r="X20" s="79">
        <f>Drivers!X24</f>
        <v>0</v>
      </c>
      <c r="Y20" s="79">
        <f>Drivers!Y24</f>
        <v>0</v>
      </c>
      <c r="Z20" s="79">
        <f>Drivers!Z24</f>
        <v>0</v>
      </c>
      <c r="AA20" s="79">
        <f>Drivers!AA24</f>
        <v>0</v>
      </c>
      <c r="AB20" s="79">
        <f>Drivers!AB24</f>
        <v>0</v>
      </c>
      <c r="AC20" s="79">
        <f>Drivers!AC24</f>
        <v>0</v>
      </c>
      <c r="AD20" s="79">
        <f>Drivers!AD24</f>
        <v>0</v>
      </c>
      <c r="AE20" s="79">
        <f>Drivers!AE24</f>
        <v>0</v>
      </c>
      <c r="AF20" s="79">
        <f>Drivers!AF24</f>
        <v>0</v>
      </c>
      <c r="AG20" s="79">
        <f>Drivers!AG24</f>
        <v>0</v>
      </c>
      <c r="AH20" s="79">
        <f>Drivers!AH24</f>
        <v>0</v>
      </c>
      <c r="AJ20" s="34"/>
      <c r="AK20" s="34"/>
      <c r="AL20" s="34"/>
      <c r="AM20" s="34"/>
      <c r="AN20" s="34"/>
      <c r="AO20" s="34"/>
      <c r="AP20" s="79"/>
      <c r="AQ20" s="79"/>
      <c r="AR20" s="79"/>
      <c r="AS20" s="79"/>
      <c r="AT20" s="79"/>
      <c r="AU20" s="79"/>
      <c r="AV20" s="79"/>
      <c r="AW20" s="79"/>
    </row>
    <row r="21" spans="2:49" hidden="1" outlineLevel="1" x14ac:dyDescent="0.2">
      <c r="B21" s="1" t="s">
        <v>56</v>
      </c>
      <c r="C21" s="79">
        <f>Drivers!C25</f>
        <v>-0.04</v>
      </c>
      <c r="D21" s="79">
        <f>Drivers!D25</f>
        <v>-0.04</v>
      </c>
      <c r="E21" s="79">
        <f>Drivers!E25</f>
        <v>-0.04</v>
      </c>
      <c r="F21" s="79">
        <f>Drivers!F25</f>
        <v>-0.04</v>
      </c>
      <c r="G21" s="79">
        <f>Drivers!G25</f>
        <v>-0.04</v>
      </c>
      <c r="H21" s="79">
        <f>Drivers!H25</f>
        <v>-0.04</v>
      </c>
      <c r="I21" s="79">
        <f>Drivers!I25</f>
        <v>-0.04</v>
      </c>
      <c r="J21" s="79">
        <f>Drivers!J25</f>
        <v>-0.04</v>
      </c>
      <c r="K21" s="79">
        <f>Drivers!K25</f>
        <v>-0.04</v>
      </c>
      <c r="L21" s="79">
        <f>Drivers!L25</f>
        <v>-0.04</v>
      </c>
      <c r="M21" s="79">
        <f>Drivers!M25</f>
        <v>-0.04</v>
      </c>
      <c r="N21" s="79">
        <f>Drivers!N25</f>
        <v>-0.04</v>
      </c>
      <c r="O21" s="79">
        <f>Drivers!O25</f>
        <v>-0.04</v>
      </c>
      <c r="P21" s="79">
        <f>Drivers!P25</f>
        <v>-0.04</v>
      </c>
      <c r="Q21" s="79">
        <f>Drivers!Q25</f>
        <v>-0.04</v>
      </c>
      <c r="R21" s="79">
        <f>Drivers!R25</f>
        <v>-0.04</v>
      </c>
      <c r="S21" s="79">
        <f>Drivers!S25</f>
        <v>-0.04</v>
      </c>
      <c r="T21" s="79">
        <f>Drivers!T25</f>
        <v>-0.04</v>
      </c>
      <c r="U21" s="79">
        <f>Drivers!U25</f>
        <v>-0.04</v>
      </c>
      <c r="V21" s="79">
        <f>Drivers!V25</f>
        <v>-0.04</v>
      </c>
      <c r="W21" s="79">
        <f>Drivers!W25</f>
        <v>0</v>
      </c>
      <c r="X21" s="79">
        <f>Drivers!X25</f>
        <v>0</v>
      </c>
      <c r="Y21" s="79">
        <f>Drivers!Y25</f>
        <v>0</v>
      </c>
      <c r="Z21" s="79">
        <f>Drivers!Z25</f>
        <v>0</v>
      </c>
      <c r="AA21" s="79">
        <f>Drivers!AA25</f>
        <v>0</v>
      </c>
      <c r="AB21" s="79">
        <f>Drivers!AB25</f>
        <v>0</v>
      </c>
      <c r="AC21" s="79">
        <f>Drivers!AC25</f>
        <v>0</v>
      </c>
      <c r="AD21" s="79">
        <f>Drivers!AD25</f>
        <v>0</v>
      </c>
      <c r="AE21" s="79">
        <f>Drivers!AE25</f>
        <v>0</v>
      </c>
      <c r="AF21" s="79">
        <f>Drivers!AF25</f>
        <v>0</v>
      </c>
      <c r="AG21" s="79">
        <f>Drivers!AG25</f>
        <v>0</v>
      </c>
      <c r="AH21" s="79">
        <f>Drivers!AH25</f>
        <v>0</v>
      </c>
      <c r="AJ21" s="34"/>
      <c r="AK21" s="34"/>
      <c r="AL21" s="34"/>
      <c r="AM21" s="34"/>
      <c r="AN21" s="34"/>
      <c r="AO21" s="34"/>
      <c r="AP21" s="79"/>
      <c r="AQ21" s="79"/>
      <c r="AR21" s="79"/>
      <c r="AS21" s="79"/>
      <c r="AT21" s="79"/>
      <c r="AU21" s="79"/>
      <c r="AV21" s="79"/>
      <c r="AW21" s="79"/>
    </row>
    <row r="22" spans="2:49" hidden="1" outlineLevel="1" x14ac:dyDescent="0.2">
      <c r="AJ22" s="34"/>
      <c r="AK22" s="34"/>
      <c r="AL22" s="34"/>
      <c r="AM22" s="34"/>
      <c r="AN22" s="34"/>
      <c r="AO22" s="34"/>
    </row>
    <row r="23" spans="2:49" hidden="1" outlineLevel="1" x14ac:dyDescent="0.2">
      <c r="B23" s="2" t="s">
        <v>46</v>
      </c>
      <c r="AJ23" s="34"/>
      <c r="AK23" s="34"/>
      <c r="AL23" s="34"/>
      <c r="AM23" s="34"/>
      <c r="AN23" s="34"/>
      <c r="AO23" s="34"/>
    </row>
    <row r="24" spans="2:49" hidden="1" outlineLevel="1" x14ac:dyDescent="0.2">
      <c r="B24" s="4" t="s">
        <v>48</v>
      </c>
      <c r="C24" s="76">
        <f>C12*75%</f>
        <v>0</v>
      </c>
      <c r="D24" s="41">
        <f t="shared" ref="D24:AH24" si="24">C27</f>
        <v>6.25</v>
      </c>
      <c r="E24" s="41">
        <f t="shared" si="24"/>
        <v>18.25</v>
      </c>
      <c r="F24" s="41">
        <f t="shared" si="24"/>
        <v>25</v>
      </c>
      <c r="G24" s="41">
        <f t="shared" si="24"/>
        <v>26</v>
      </c>
      <c r="H24" s="41">
        <f t="shared" si="24"/>
        <v>27</v>
      </c>
      <c r="I24" s="41">
        <f t="shared" si="24"/>
        <v>28</v>
      </c>
      <c r="J24" s="41">
        <f t="shared" si="24"/>
        <v>29</v>
      </c>
      <c r="K24" s="41">
        <f t="shared" si="24"/>
        <v>30</v>
      </c>
      <c r="L24" s="41">
        <f t="shared" si="24"/>
        <v>31</v>
      </c>
      <c r="M24" s="41">
        <f t="shared" si="24"/>
        <v>32</v>
      </c>
      <c r="N24" s="41">
        <f t="shared" si="24"/>
        <v>33</v>
      </c>
      <c r="O24" s="41">
        <f t="shared" si="24"/>
        <v>34</v>
      </c>
      <c r="P24" s="41">
        <f t="shared" si="24"/>
        <v>34.75</v>
      </c>
      <c r="Q24" s="41">
        <f t="shared" si="24"/>
        <v>35</v>
      </c>
      <c r="R24" s="41">
        <f t="shared" si="24"/>
        <v>35</v>
      </c>
      <c r="S24" s="41">
        <f t="shared" si="24"/>
        <v>35</v>
      </c>
      <c r="T24" s="41">
        <f t="shared" si="24"/>
        <v>35</v>
      </c>
      <c r="U24" s="41">
        <f t="shared" si="24"/>
        <v>35</v>
      </c>
      <c r="V24" s="41">
        <f t="shared" si="24"/>
        <v>35</v>
      </c>
      <c r="W24" s="41">
        <f t="shared" si="24"/>
        <v>35</v>
      </c>
      <c r="X24" s="41">
        <f t="shared" si="24"/>
        <v>35.75</v>
      </c>
      <c r="Y24" s="41">
        <f t="shared" si="24"/>
        <v>36</v>
      </c>
      <c r="Z24" s="41">
        <f t="shared" si="24"/>
        <v>36</v>
      </c>
      <c r="AA24" s="41">
        <f t="shared" si="24"/>
        <v>36</v>
      </c>
      <c r="AB24" s="41">
        <f t="shared" si="24"/>
        <v>36</v>
      </c>
      <c r="AC24" s="41">
        <f t="shared" si="24"/>
        <v>36</v>
      </c>
      <c r="AD24" s="41">
        <f t="shared" si="24"/>
        <v>36</v>
      </c>
      <c r="AE24" s="41">
        <f t="shared" si="24"/>
        <v>36</v>
      </c>
      <c r="AF24" s="41">
        <f t="shared" si="24"/>
        <v>36</v>
      </c>
      <c r="AG24" s="41">
        <f t="shared" si="24"/>
        <v>36</v>
      </c>
      <c r="AH24" s="41">
        <f t="shared" si="24"/>
        <v>36</v>
      </c>
      <c r="AJ24" s="34"/>
      <c r="AK24" s="34"/>
      <c r="AL24" s="34"/>
      <c r="AM24" s="34"/>
      <c r="AN24" s="34"/>
      <c r="AO24" s="34"/>
      <c r="AP24" s="76">
        <f>C24</f>
        <v>0</v>
      </c>
      <c r="AQ24" s="41">
        <f t="shared" ref="AQ24" si="25">AP27</f>
        <v>26</v>
      </c>
      <c r="AR24" s="41">
        <f t="shared" ref="AR24" si="26">AQ27</f>
        <v>30</v>
      </c>
      <c r="AS24" s="41">
        <f t="shared" ref="AS24" si="27">AR27</f>
        <v>34</v>
      </c>
      <c r="AT24" s="41">
        <f t="shared" ref="AT24" si="28">AS27</f>
        <v>35</v>
      </c>
      <c r="AU24" s="41">
        <f t="shared" ref="AU24" si="29">AT27</f>
        <v>35</v>
      </c>
      <c r="AV24" s="41">
        <f t="shared" ref="AV24" si="30">AU27</f>
        <v>36</v>
      </c>
      <c r="AW24" s="41">
        <f t="shared" ref="AW24" si="31">AV27</f>
        <v>36</v>
      </c>
    </row>
    <row r="25" spans="2:49" hidden="1" outlineLevel="1" x14ac:dyDescent="0.2">
      <c r="B25" s="4" t="s">
        <v>44</v>
      </c>
      <c r="C25" s="41">
        <f t="shared" ref="C25:AH25" si="32">C13</f>
        <v>0</v>
      </c>
      <c r="D25" s="41">
        <f t="shared" si="32"/>
        <v>-1</v>
      </c>
      <c r="E25" s="41">
        <f t="shared" si="32"/>
        <v>-1</v>
      </c>
      <c r="F25" s="41">
        <f t="shared" si="32"/>
        <v>-1</v>
      </c>
      <c r="G25" s="41">
        <f t="shared" si="32"/>
        <v>-1</v>
      </c>
      <c r="H25" s="41">
        <f t="shared" si="32"/>
        <v>-1</v>
      </c>
      <c r="I25" s="41">
        <f t="shared" si="32"/>
        <v>-1</v>
      </c>
      <c r="J25" s="41">
        <f t="shared" si="32"/>
        <v>-1</v>
      </c>
      <c r="K25" s="41">
        <f t="shared" si="32"/>
        <v>-1</v>
      </c>
      <c r="L25" s="41">
        <f t="shared" si="32"/>
        <v>-1</v>
      </c>
      <c r="M25" s="41">
        <f t="shared" si="32"/>
        <v>-1</v>
      </c>
      <c r="N25" s="41">
        <f t="shared" si="32"/>
        <v>-1</v>
      </c>
      <c r="O25" s="41">
        <f t="shared" si="32"/>
        <v>-1</v>
      </c>
      <c r="P25" s="41">
        <f t="shared" si="32"/>
        <v>-1</v>
      </c>
      <c r="Q25" s="41">
        <f t="shared" si="32"/>
        <v>-1</v>
      </c>
      <c r="R25" s="41">
        <f t="shared" si="32"/>
        <v>-1</v>
      </c>
      <c r="S25" s="41">
        <f t="shared" si="32"/>
        <v>-1</v>
      </c>
      <c r="T25" s="41">
        <f t="shared" si="32"/>
        <v>-1</v>
      </c>
      <c r="U25" s="41">
        <f t="shared" si="32"/>
        <v>-1</v>
      </c>
      <c r="V25" s="41">
        <f t="shared" si="32"/>
        <v>-1</v>
      </c>
      <c r="W25" s="41">
        <f t="shared" si="32"/>
        <v>0</v>
      </c>
      <c r="X25" s="41">
        <f t="shared" si="32"/>
        <v>0</v>
      </c>
      <c r="Y25" s="41">
        <f t="shared" si="32"/>
        <v>0</v>
      </c>
      <c r="Z25" s="41">
        <f t="shared" si="32"/>
        <v>0</v>
      </c>
      <c r="AA25" s="41">
        <f t="shared" si="32"/>
        <v>0</v>
      </c>
      <c r="AB25" s="41">
        <f t="shared" si="32"/>
        <v>0</v>
      </c>
      <c r="AC25" s="41">
        <f t="shared" si="32"/>
        <v>0</v>
      </c>
      <c r="AD25" s="41">
        <f t="shared" si="32"/>
        <v>0</v>
      </c>
      <c r="AE25" s="41">
        <f t="shared" si="32"/>
        <v>0</v>
      </c>
      <c r="AF25" s="41">
        <f t="shared" si="32"/>
        <v>0</v>
      </c>
      <c r="AG25" s="41">
        <f t="shared" si="32"/>
        <v>0</v>
      </c>
      <c r="AH25" s="41">
        <f t="shared" si="32"/>
        <v>0</v>
      </c>
      <c r="AI25" s="20" t="s">
        <v>114</v>
      </c>
      <c r="AJ25" s="34"/>
      <c r="AK25" s="34"/>
      <c r="AL25" s="34"/>
      <c r="AM25" s="34"/>
      <c r="AN25" s="34"/>
      <c r="AO25" s="34"/>
      <c r="AP25" s="77">
        <f>SUMIFS($B25:$AI25, $B$6:$AI$6, AP$6)</f>
        <v>-3</v>
      </c>
      <c r="AQ25" s="77">
        <f t="shared" ref="AQ25:AW26" si="33">SUMIFS($B25:$AI25, $B$6:$AI$6, AQ$6)</f>
        <v>-4</v>
      </c>
      <c r="AR25" s="77">
        <f t="shared" si="33"/>
        <v>-4</v>
      </c>
      <c r="AS25" s="77">
        <f t="shared" si="33"/>
        <v>-4</v>
      </c>
      <c r="AT25" s="77">
        <f t="shared" si="33"/>
        <v>-4</v>
      </c>
      <c r="AU25" s="77">
        <f t="shared" si="33"/>
        <v>0</v>
      </c>
      <c r="AV25" s="77">
        <f t="shared" si="33"/>
        <v>0</v>
      </c>
      <c r="AW25" s="77">
        <f t="shared" si="33"/>
        <v>0</v>
      </c>
    </row>
    <row r="26" spans="2:49" hidden="1" outlineLevel="1" x14ac:dyDescent="0.2">
      <c r="B26" s="4" t="s">
        <v>113</v>
      </c>
      <c r="C26" s="77">
        <f>C67</f>
        <v>6.25</v>
      </c>
      <c r="D26" s="77">
        <f t="shared" ref="D26:AH26" si="34">D67</f>
        <v>13</v>
      </c>
      <c r="E26" s="77">
        <f t="shared" si="34"/>
        <v>7.75</v>
      </c>
      <c r="F26" s="77">
        <f t="shared" si="34"/>
        <v>2</v>
      </c>
      <c r="G26" s="77">
        <f t="shared" si="34"/>
        <v>2</v>
      </c>
      <c r="H26" s="77">
        <f t="shared" si="34"/>
        <v>2</v>
      </c>
      <c r="I26" s="77">
        <f t="shared" si="34"/>
        <v>2</v>
      </c>
      <c r="J26" s="77">
        <f t="shared" si="34"/>
        <v>2</v>
      </c>
      <c r="K26" s="77">
        <f t="shared" si="34"/>
        <v>2</v>
      </c>
      <c r="L26" s="77">
        <f t="shared" si="34"/>
        <v>2</v>
      </c>
      <c r="M26" s="77">
        <f t="shared" si="34"/>
        <v>2</v>
      </c>
      <c r="N26" s="77">
        <f t="shared" si="34"/>
        <v>2</v>
      </c>
      <c r="O26" s="77">
        <f t="shared" si="34"/>
        <v>1.75</v>
      </c>
      <c r="P26" s="77">
        <f t="shared" si="34"/>
        <v>1.25</v>
      </c>
      <c r="Q26" s="77">
        <f t="shared" si="34"/>
        <v>1</v>
      </c>
      <c r="R26" s="77">
        <f t="shared" si="34"/>
        <v>1</v>
      </c>
      <c r="S26" s="77">
        <f t="shared" si="34"/>
        <v>1</v>
      </c>
      <c r="T26" s="77">
        <f t="shared" si="34"/>
        <v>1</v>
      </c>
      <c r="U26" s="77">
        <f t="shared" si="34"/>
        <v>1</v>
      </c>
      <c r="V26" s="77">
        <f t="shared" si="34"/>
        <v>1</v>
      </c>
      <c r="W26" s="77">
        <f t="shared" si="34"/>
        <v>0.75</v>
      </c>
      <c r="X26" s="77">
        <f t="shared" si="34"/>
        <v>0.25</v>
      </c>
      <c r="Y26" s="77">
        <f t="shared" si="34"/>
        <v>0</v>
      </c>
      <c r="Z26" s="77">
        <f t="shared" si="34"/>
        <v>0</v>
      </c>
      <c r="AA26" s="77">
        <f t="shared" si="34"/>
        <v>0</v>
      </c>
      <c r="AB26" s="77">
        <f t="shared" si="34"/>
        <v>0</v>
      </c>
      <c r="AC26" s="77">
        <f t="shared" si="34"/>
        <v>0</v>
      </c>
      <c r="AD26" s="77">
        <f t="shared" si="34"/>
        <v>0</v>
      </c>
      <c r="AE26" s="77">
        <f t="shared" si="34"/>
        <v>0</v>
      </c>
      <c r="AF26" s="77">
        <f t="shared" si="34"/>
        <v>0</v>
      </c>
      <c r="AG26" s="77">
        <f t="shared" si="34"/>
        <v>0</v>
      </c>
      <c r="AH26" s="77">
        <f t="shared" si="34"/>
        <v>0</v>
      </c>
      <c r="AI26" s="20"/>
      <c r="AJ26" s="34"/>
      <c r="AK26" s="34"/>
      <c r="AL26" s="34"/>
      <c r="AM26" s="34"/>
      <c r="AN26" s="34"/>
      <c r="AO26" s="34"/>
      <c r="AP26" s="77">
        <f>SUMIFS($B26:$AI26, $B$6:$AI$6, AP$6)</f>
        <v>29</v>
      </c>
      <c r="AQ26" s="77">
        <f t="shared" si="33"/>
        <v>8</v>
      </c>
      <c r="AR26" s="77">
        <f t="shared" si="33"/>
        <v>8</v>
      </c>
      <c r="AS26" s="77">
        <f t="shared" si="33"/>
        <v>5</v>
      </c>
      <c r="AT26" s="77">
        <f t="shared" si="33"/>
        <v>4</v>
      </c>
      <c r="AU26" s="77">
        <f t="shared" si="33"/>
        <v>1</v>
      </c>
      <c r="AV26" s="77">
        <f t="shared" si="33"/>
        <v>0</v>
      </c>
      <c r="AW26" s="77">
        <f t="shared" si="33"/>
        <v>0</v>
      </c>
    </row>
    <row r="27" spans="2:49" hidden="1" outlineLevel="1" x14ac:dyDescent="0.2">
      <c r="B27" s="38" t="s">
        <v>50</v>
      </c>
      <c r="C27" s="78">
        <f t="shared" ref="C27:AH27" si="35">SUM(C24:C26)</f>
        <v>6.25</v>
      </c>
      <c r="D27" s="78">
        <f t="shared" si="35"/>
        <v>18.25</v>
      </c>
      <c r="E27" s="78">
        <f t="shared" si="35"/>
        <v>25</v>
      </c>
      <c r="F27" s="78">
        <f t="shared" si="35"/>
        <v>26</v>
      </c>
      <c r="G27" s="78">
        <f t="shared" si="35"/>
        <v>27</v>
      </c>
      <c r="H27" s="78">
        <f t="shared" si="35"/>
        <v>28</v>
      </c>
      <c r="I27" s="78">
        <f t="shared" si="35"/>
        <v>29</v>
      </c>
      <c r="J27" s="78">
        <f t="shared" si="35"/>
        <v>30</v>
      </c>
      <c r="K27" s="78">
        <f t="shared" si="35"/>
        <v>31</v>
      </c>
      <c r="L27" s="78">
        <f t="shared" si="35"/>
        <v>32</v>
      </c>
      <c r="M27" s="78">
        <f t="shared" si="35"/>
        <v>33</v>
      </c>
      <c r="N27" s="78">
        <f t="shared" si="35"/>
        <v>34</v>
      </c>
      <c r="O27" s="78">
        <f t="shared" si="35"/>
        <v>34.75</v>
      </c>
      <c r="P27" s="78">
        <f t="shared" si="35"/>
        <v>35</v>
      </c>
      <c r="Q27" s="78">
        <f t="shared" si="35"/>
        <v>35</v>
      </c>
      <c r="R27" s="78">
        <f t="shared" si="35"/>
        <v>35</v>
      </c>
      <c r="S27" s="78">
        <f t="shared" si="35"/>
        <v>35</v>
      </c>
      <c r="T27" s="78">
        <f t="shared" si="35"/>
        <v>35</v>
      </c>
      <c r="U27" s="78">
        <f t="shared" si="35"/>
        <v>35</v>
      </c>
      <c r="V27" s="78">
        <f t="shared" si="35"/>
        <v>35</v>
      </c>
      <c r="W27" s="78">
        <f t="shared" si="35"/>
        <v>35.75</v>
      </c>
      <c r="X27" s="78">
        <f t="shared" si="35"/>
        <v>36</v>
      </c>
      <c r="Y27" s="78">
        <f t="shared" si="35"/>
        <v>36</v>
      </c>
      <c r="Z27" s="78">
        <f t="shared" si="35"/>
        <v>36</v>
      </c>
      <c r="AA27" s="78">
        <f t="shared" si="35"/>
        <v>36</v>
      </c>
      <c r="AB27" s="78">
        <f t="shared" si="35"/>
        <v>36</v>
      </c>
      <c r="AC27" s="78">
        <f t="shared" si="35"/>
        <v>36</v>
      </c>
      <c r="AD27" s="78">
        <f t="shared" si="35"/>
        <v>36</v>
      </c>
      <c r="AE27" s="78">
        <f t="shared" si="35"/>
        <v>36</v>
      </c>
      <c r="AF27" s="78">
        <f t="shared" si="35"/>
        <v>36</v>
      </c>
      <c r="AG27" s="78">
        <f t="shared" si="35"/>
        <v>36</v>
      </c>
      <c r="AH27" s="78">
        <f t="shared" si="35"/>
        <v>36</v>
      </c>
      <c r="AI27" s="40"/>
      <c r="AJ27" s="54"/>
      <c r="AK27" s="54"/>
      <c r="AL27" s="54"/>
      <c r="AM27" s="54"/>
      <c r="AN27" s="54"/>
      <c r="AO27" s="54"/>
      <c r="AP27" s="78">
        <f t="shared" ref="AP27:AW27" si="36">SUM(AP24:AP26)</f>
        <v>26</v>
      </c>
      <c r="AQ27" s="78">
        <f t="shared" si="36"/>
        <v>30</v>
      </c>
      <c r="AR27" s="78">
        <f t="shared" si="36"/>
        <v>34</v>
      </c>
      <c r="AS27" s="78">
        <f t="shared" si="36"/>
        <v>35</v>
      </c>
      <c r="AT27" s="78">
        <f t="shared" si="36"/>
        <v>35</v>
      </c>
      <c r="AU27" s="78">
        <f t="shared" si="36"/>
        <v>36</v>
      </c>
      <c r="AV27" s="78">
        <f t="shared" si="36"/>
        <v>36</v>
      </c>
      <c r="AW27" s="78">
        <f t="shared" si="36"/>
        <v>36</v>
      </c>
    </row>
    <row r="28" spans="2:49" hidden="1" outlineLevel="1" x14ac:dyDescent="0.2">
      <c r="B28" s="4" t="s">
        <v>51</v>
      </c>
      <c r="C28" s="41">
        <f t="shared" ref="C28:AH28" si="37">AVERAGE(C27, C24)</f>
        <v>3.125</v>
      </c>
      <c r="D28" s="41">
        <f t="shared" si="37"/>
        <v>12.25</v>
      </c>
      <c r="E28" s="41">
        <f t="shared" si="37"/>
        <v>21.625</v>
      </c>
      <c r="F28" s="41">
        <f t="shared" si="37"/>
        <v>25.5</v>
      </c>
      <c r="G28" s="41">
        <f t="shared" si="37"/>
        <v>26.5</v>
      </c>
      <c r="H28" s="41">
        <f t="shared" si="37"/>
        <v>27.5</v>
      </c>
      <c r="I28" s="41">
        <f t="shared" si="37"/>
        <v>28.5</v>
      </c>
      <c r="J28" s="41">
        <f t="shared" si="37"/>
        <v>29.5</v>
      </c>
      <c r="K28" s="41">
        <f t="shared" si="37"/>
        <v>30.5</v>
      </c>
      <c r="L28" s="41">
        <f t="shared" si="37"/>
        <v>31.5</v>
      </c>
      <c r="M28" s="41">
        <f t="shared" si="37"/>
        <v>32.5</v>
      </c>
      <c r="N28" s="41">
        <f t="shared" si="37"/>
        <v>33.5</v>
      </c>
      <c r="O28" s="41">
        <f t="shared" si="37"/>
        <v>34.375</v>
      </c>
      <c r="P28" s="41">
        <f t="shared" si="37"/>
        <v>34.875</v>
      </c>
      <c r="Q28" s="41">
        <f t="shared" si="37"/>
        <v>35</v>
      </c>
      <c r="R28" s="41">
        <f t="shared" si="37"/>
        <v>35</v>
      </c>
      <c r="S28" s="41">
        <f t="shared" si="37"/>
        <v>35</v>
      </c>
      <c r="T28" s="41">
        <f t="shared" si="37"/>
        <v>35</v>
      </c>
      <c r="U28" s="41">
        <f t="shared" si="37"/>
        <v>35</v>
      </c>
      <c r="V28" s="41">
        <f t="shared" si="37"/>
        <v>35</v>
      </c>
      <c r="W28" s="41">
        <f t="shared" si="37"/>
        <v>35.375</v>
      </c>
      <c r="X28" s="41">
        <f t="shared" si="37"/>
        <v>35.875</v>
      </c>
      <c r="Y28" s="41">
        <f t="shared" si="37"/>
        <v>36</v>
      </c>
      <c r="Z28" s="41">
        <f t="shared" si="37"/>
        <v>36</v>
      </c>
      <c r="AA28" s="41">
        <f t="shared" si="37"/>
        <v>36</v>
      </c>
      <c r="AB28" s="41">
        <f t="shared" si="37"/>
        <v>36</v>
      </c>
      <c r="AC28" s="41">
        <f t="shared" si="37"/>
        <v>36</v>
      </c>
      <c r="AD28" s="41">
        <f t="shared" si="37"/>
        <v>36</v>
      </c>
      <c r="AE28" s="41">
        <f t="shared" si="37"/>
        <v>36</v>
      </c>
      <c r="AF28" s="41">
        <f t="shared" si="37"/>
        <v>36</v>
      </c>
      <c r="AG28" s="41">
        <f t="shared" si="37"/>
        <v>36</v>
      </c>
      <c r="AH28" s="41">
        <f t="shared" si="37"/>
        <v>36</v>
      </c>
      <c r="AJ28" s="34"/>
      <c r="AK28" s="34"/>
      <c r="AL28" s="34"/>
      <c r="AM28" s="34"/>
      <c r="AN28" s="34"/>
      <c r="AO28" s="34"/>
      <c r="AP28" s="41">
        <f t="shared" ref="AP28:AW28" si="38">AVERAGE(AP27, AP24)</f>
        <v>13</v>
      </c>
      <c r="AQ28" s="41">
        <f t="shared" si="38"/>
        <v>28</v>
      </c>
      <c r="AR28" s="41">
        <f t="shared" si="38"/>
        <v>32</v>
      </c>
      <c r="AS28" s="41">
        <f t="shared" si="38"/>
        <v>34.5</v>
      </c>
      <c r="AT28" s="41">
        <f t="shared" si="38"/>
        <v>35</v>
      </c>
      <c r="AU28" s="41">
        <f t="shared" si="38"/>
        <v>35.5</v>
      </c>
      <c r="AV28" s="41">
        <f t="shared" si="38"/>
        <v>36</v>
      </c>
      <c r="AW28" s="41">
        <f t="shared" si="38"/>
        <v>36</v>
      </c>
    </row>
    <row r="29" spans="2:49" hidden="1" outlineLevel="1" x14ac:dyDescent="0.2">
      <c r="B29" s="42" t="s">
        <v>54</v>
      </c>
      <c r="C29" s="43"/>
      <c r="D29" s="56"/>
      <c r="E29" s="56"/>
      <c r="F29" s="56"/>
      <c r="G29" s="56">
        <f t="shared" ref="G29:AH29" si="39">G28/C28-1</f>
        <v>7.48</v>
      </c>
      <c r="H29" s="56">
        <f t="shared" si="39"/>
        <v>1.2448979591836733</v>
      </c>
      <c r="I29" s="56">
        <f t="shared" si="39"/>
        <v>0.31791907514450868</v>
      </c>
      <c r="J29" s="56">
        <f t="shared" si="39"/>
        <v>0.15686274509803932</v>
      </c>
      <c r="K29" s="56">
        <f t="shared" si="39"/>
        <v>0.15094339622641506</v>
      </c>
      <c r="L29" s="56">
        <f t="shared" si="39"/>
        <v>0.1454545454545455</v>
      </c>
      <c r="M29" s="56">
        <f t="shared" si="39"/>
        <v>0.14035087719298245</v>
      </c>
      <c r="N29" s="56">
        <f t="shared" si="39"/>
        <v>0.13559322033898313</v>
      </c>
      <c r="O29" s="56">
        <f t="shared" si="39"/>
        <v>0.12704918032786883</v>
      </c>
      <c r="P29" s="56">
        <f t="shared" si="39"/>
        <v>0.10714285714285721</v>
      </c>
      <c r="Q29" s="56">
        <f t="shared" si="39"/>
        <v>7.6923076923076872E-2</v>
      </c>
      <c r="R29" s="56">
        <f t="shared" si="39"/>
        <v>4.4776119402984982E-2</v>
      </c>
      <c r="S29" s="56">
        <f t="shared" si="39"/>
        <v>1.8181818181818077E-2</v>
      </c>
      <c r="T29" s="56">
        <f t="shared" si="39"/>
        <v>3.5842293906809264E-3</v>
      </c>
      <c r="U29" s="56">
        <f t="shared" si="39"/>
        <v>0</v>
      </c>
      <c r="V29" s="56">
        <f t="shared" si="39"/>
        <v>0</v>
      </c>
      <c r="W29" s="56">
        <f t="shared" si="39"/>
        <v>1.0714285714285676E-2</v>
      </c>
      <c r="X29" s="56">
        <f t="shared" si="39"/>
        <v>2.4999999999999911E-2</v>
      </c>
      <c r="Y29" s="56">
        <f t="shared" si="39"/>
        <v>2.857142857142847E-2</v>
      </c>
      <c r="Z29" s="56">
        <f t="shared" si="39"/>
        <v>2.857142857142847E-2</v>
      </c>
      <c r="AA29" s="56">
        <f t="shared" si="39"/>
        <v>1.7667844522968101E-2</v>
      </c>
      <c r="AB29" s="56">
        <f t="shared" si="39"/>
        <v>3.4843205574912606E-3</v>
      </c>
      <c r="AC29" s="56">
        <f t="shared" si="39"/>
        <v>0</v>
      </c>
      <c r="AD29" s="56">
        <f t="shared" si="39"/>
        <v>0</v>
      </c>
      <c r="AE29" s="56">
        <f t="shared" si="39"/>
        <v>0</v>
      </c>
      <c r="AF29" s="56">
        <f t="shared" si="39"/>
        <v>0</v>
      </c>
      <c r="AG29" s="56">
        <f t="shared" si="39"/>
        <v>0</v>
      </c>
      <c r="AH29" s="56">
        <f t="shared" si="39"/>
        <v>0</v>
      </c>
      <c r="AI29" s="20"/>
      <c r="AJ29" s="34"/>
      <c r="AK29" s="34"/>
      <c r="AL29" s="34"/>
      <c r="AM29" s="34"/>
      <c r="AN29" s="34"/>
      <c r="AO29" s="34"/>
      <c r="AP29" s="56"/>
      <c r="AQ29" s="56">
        <f>IFERROR(AQ28/AP28-1, 0)</f>
        <v>1.1538461538461537</v>
      </c>
      <c r="AR29" s="56">
        <f t="shared" ref="AR29:AW29" si="40">IFERROR(AR28/AQ28-1, 0)</f>
        <v>0.14285714285714279</v>
      </c>
      <c r="AS29" s="56">
        <f t="shared" si="40"/>
        <v>7.8125E-2</v>
      </c>
      <c r="AT29" s="56">
        <f t="shared" si="40"/>
        <v>1.449275362318847E-2</v>
      </c>
      <c r="AU29" s="56">
        <f t="shared" si="40"/>
        <v>1.4285714285714235E-2</v>
      </c>
      <c r="AV29" s="56">
        <f t="shared" si="40"/>
        <v>1.4084507042253502E-2</v>
      </c>
      <c r="AW29" s="56">
        <f t="shared" si="40"/>
        <v>0</v>
      </c>
    </row>
    <row r="30" spans="2:49" hidden="1" outlineLevel="1" x14ac:dyDescent="0.2">
      <c r="B30" s="42" t="s">
        <v>55</v>
      </c>
      <c r="C30" s="44"/>
      <c r="D30" s="56">
        <f t="shared" ref="D30:AH30" si="41">D28/C28-1</f>
        <v>2.92</v>
      </c>
      <c r="E30" s="56">
        <f t="shared" si="41"/>
        <v>0.76530612244897966</v>
      </c>
      <c r="F30" s="56">
        <f t="shared" si="41"/>
        <v>0.17919075144508678</v>
      </c>
      <c r="G30" s="56">
        <f t="shared" si="41"/>
        <v>3.9215686274509887E-2</v>
      </c>
      <c r="H30" s="56">
        <f t="shared" si="41"/>
        <v>3.7735849056603765E-2</v>
      </c>
      <c r="I30" s="56">
        <f t="shared" si="41"/>
        <v>3.6363636363636376E-2</v>
      </c>
      <c r="J30" s="56">
        <f t="shared" si="41"/>
        <v>3.5087719298245723E-2</v>
      </c>
      <c r="K30" s="56">
        <f t="shared" si="41"/>
        <v>3.3898305084745672E-2</v>
      </c>
      <c r="L30" s="56">
        <f t="shared" si="41"/>
        <v>3.2786885245901676E-2</v>
      </c>
      <c r="M30" s="56">
        <f t="shared" si="41"/>
        <v>3.1746031746031855E-2</v>
      </c>
      <c r="N30" s="56">
        <f t="shared" si="41"/>
        <v>3.076923076923066E-2</v>
      </c>
      <c r="O30" s="56">
        <f t="shared" si="41"/>
        <v>2.6119402985074647E-2</v>
      </c>
      <c r="P30" s="56">
        <f t="shared" si="41"/>
        <v>1.4545454545454639E-2</v>
      </c>
      <c r="Q30" s="56">
        <f t="shared" si="41"/>
        <v>3.5842293906809264E-3</v>
      </c>
      <c r="R30" s="56">
        <f t="shared" si="41"/>
        <v>0</v>
      </c>
      <c r="S30" s="56">
        <f t="shared" si="41"/>
        <v>0</v>
      </c>
      <c r="T30" s="56">
        <f t="shared" si="41"/>
        <v>0</v>
      </c>
      <c r="U30" s="56">
        <f t="shared" si="41"/>
        <v>0</v>
      </c>
      <c r="V30" s="56">
        <f t="shared" si="41"/>
        <v>0</v>
      </c>
      <c r="W30" s="56">
        <f t="shared" si="41"/>
        <v>1.0714285714285676E-2</v>
      </c>
      <c r="X30" s="56">
        <f t="shared" si="41"/>
        <v>1.4134275618374659E-2</v>
      </c>
      <c r="Y30" s="56">
        <f t="shared" si="41"/>
        <v>3.4843205574912606E-3</v>
      </c>
      <c r="Z30" s="56">
        <f t="shared" si="41"/>
        <v>0</v>
      </c>
      <c r="AA30" s="56">
        <f t="shared" si="41"/>
        <v>0</v>
      </c>
      <c r="AB30" s="56">
        <f t="shared" si="41"/>
        <v>0</v>
      </c>
      <c r="AC30" s="56">
        <f t="shared" si="41"/>
        <v>0</v>
      </c>
      <c r="AD30" s="56">
        <f t="shared" si="41"/>
        <v>0</v>
      </c>
      <c r="AE30" s="56">
        <f t="shared" si="41"/>
        <v>0</v>
      </c>
      <c r="AF30" s="56">
        <f t="shared" si="41"/>
        <v>0</v>
      </c>
      <c r="AG30" s="56">
        <f t="shared" si="41"/>
        <v>0</v>
      </c>
      <c r="AH30" s="56">
        <f t="shared" si="41"/>
        <v>0</v>
      </c>
      <c r="AI30" s="20"/>
      <c r="AJ30" s="34"/>
      <c r="AK30" s="34"/>
      <c r="AL30" s="34"/>
      <c r="AM30" s="34"/>
      <c r="AN30" s="34"/>
      <c r="AO30" s="34"/>
      <c r="AP30" s="56"/>
      <c r="AQ30" s="56"/>
      <c r="AR30" s="56"/>
      <c r="AS30" s="56"/>
      <c r="AT30" s="56"/>
      <c r="AU30" s="56"/>
      <c r="AV30" s="56"/>
      <c r="AW30" s="56"/>
    </row>
    <row r="31" spans="2:49" hidden="1" outlineLevel="1" x14ac:dyDescent="0.2">
      <c r="B31" s="4" t="s">
        <v>52</v>
      </c>
      <c r="C31" s="80">
        <f t="shared" ref="C31:AH31" si="42">C28/C16</f>
        <v>0.25</v>
      </c>
      <c r="D31" s="80">
        <f t="shared" si="42"/>
        <v>0.48039215686274511</v>
      </c>
      <c r="E31" s="80">
        <f t="shared" si="42"/>
        <v>0.81603773584905659</v>
      </c>
      <c r="F31" s="80">
        <f t="shared" si="42"/>
        <v>0.92727272727272725</v>
      </c>
      <c r="G31" s="80">
        <f t="shared" si="42"/>
        <v>0.92982456140350878</v>
      </c>
      <c r="H31" s="80">
        <f t="shared" si="42"/>
        <v>0.93220338983050843</v>
      </c>
      <c r="I31" s="80">
        <f t="shared" si="42"/>
        <v>0.93442622950819676</v>
      </c>
      <c r="J31" s="80">
        <f t="shared" si="42"/>
        <v>0.93650793650793651</v>
      </c>
      <c r="K31" s="80">
        <f t="shared" si="42"/>
        <v>0.93846153846153846</v>
      </c>
      <c r="L31" s="80">
        <f t="shared" si="42"/>
        <v>0.94029850746268662</v>
      </c>
      <c r="M31" s="80">
        <f t="shared" si="42"/>
        <v>0.94202898550724634</v>
      </c>
      <c r="N31" s="80">
        <f t="shared" si="42"/>
        <v>0.94366197183098588</v>
      </c>
      <c r="O31" s="80">
        <f t="shared" si="42"/>
        <v>0.95486111111111116</v>
      </c>
      <c r="P31" s="80">
        <f t="shared" si="42"/>
        <v>0.96875</v>
      </c>
      <c r="Q31" s="80">
        <f t="shared" si="42"/>
        <v>0.97222222222222221</v>
      </c>
      <c r="R31" s="80">
        <f t="shared" si="42"/>
        <v>0.97222222222222221</v>
      </c>
      <c r="S31" s="80">
        <f t="shared" si="42"/>
        <v>0.97222222222222221</v>
      </c>
      <c r="T31" s="80">
        <f t="shared" si="42"/>
        <v>0.97222222222222221</v>
      </c>
      <c r="U31" s="80">
        <f t="shared" si="42"/>
        <v>0.97222222222222221</v>
      </c>
      <c r="V31" s="80">
        <f t="shared" si="42"/>
        <v>0.97222222222222221</v>
      </c>
      <c r="W31" s="80">
        <f t="shared" si="42"/>
        <v>0.98263888888888884</v>
      </c>
      <c r="X31" s="80">
        <f t="shared" si="42"/>
        <v>0.99652777777777779</v>
      </c>
      <c r="Y31" s="80">
        <f t="shared" si="42"/>
        <v>1</v>
      </c>
      <c r="Z31" s="80">
        <f t="shared" si="42"/>
        <v>1</v>
      </c>
      <c r="AA31" s="80">
        <f t="shared" si="42"/>
        <v>1</v>
      </c>
      <c r="AB31" s="80">
        <f t="shared" si="42"/>
        <v>1</v>
      </c>
      <c r="AC31" s="80">
        <f t="shared" si="42"/>
        <v>1</v>
      </c>
      <c r="AD31" s="80">
        <f t="shared" si="42"/>
        <v>1</v>
      </c>
      <c r="AE31" s="80">
        <f t="shared" si="42"/>
        <v>1</v>
      </c>
      <c r="AF31" s="80">
        <f t="shared" si="42"/>
        <v>1</v>
      </c>
      <c r="AG31" s="80">
        <f t="shared" si="42"/>
        <v>1</v>
      </c>
      <c r="AH31" s="80">
        <f t="shared" si="42"/>
        <v>1</v>
      </c>
      <c r="AJ31" s="34"/>
      <c r="AK31" s="34"/>
      <c r="AL31" s="34"/>
      <c r="AM31" s="34"/>
      <c r="AN31" s="34"/>
      <c r="AO31" s="34"/>
      <c r="AP31" s="80"/>
      <c r="AQ31" s="80">
        <f>AQ28/AQ16</f>
        <v>0.93333333333333335</v>
      </c>
      <c r="AR31" s="80">
        <f t="shared" ref="AR31:AW31" si="43">AR28/AR16</f>
        <v>0.94117647058823528</v>
      </c>
      <c r="AS31" s="80">
        <f t="shared" si="43"/>
        <v>0.95833333333333337</v>
      </c>
      <c r="AT31" s="80">
        <f t="shared" si="43"/>
        <v>0.97222222222222221</v>
      </c>
      <c r="AU31" s="80">
        <f t="shared" si="43"/>
        <v>0.98611111111111116</v>
      </c>
      <c r="AV31" s="80">
        <f t="shared" si="43"/>
        <v>1</v>
      </c>
      <c r="AW31" s="80">
        <f t="shared" si="43"/>
        <v>1</v>
      </c>
    </row>
    <row r="32" spans="2:49" hidden="1" outlineLevel="1" x14ac:dyDescent="0.2">
      <c r="AJ32" s="34"/>
      <c r="AK32" s="34"/>
      <c r="AL32" s="34"/>
      <c r="AM32" s="34"/>
      <c r="AN32" s="34"/>
      <c r="AO32" s="34"/>
    </row>
    <row r="33" spans="2:49" s="2" customFormat="1" hidden="1" outlineLevel="1" x14ac:dyDescent="0.2">
      <c r="B33" s="2" t="s">
        <v>206</v>
      </c>
      <c r="AI33" s="25" t="s">
        <v>361</v>
      </c>
      <c r="AJ33" s="81" t="s">
        <v>109</v>
      </c>
      <c r="AK33" s="81" t="s">
        <v>2</v>
      </c>
      <c r="AL33" s="81" t="s">
        <v>3</v>
      </c>
      <c r="AM33" s="81" t="s">
        <v>82</v>
      </c>
      <c r="AN33" s="81" t="s">
        <v>79</v>
      </c>
      <c r="AO33" s="81" t="s">
        <v>465</v>
      </c>
    </row>
    <row r="34" spans="2:49" hidden="1" outlineLevel="1" x14ac:dyDescent="0.2">
      <c r="B34" s="52" t="str" cm="1">
        <f t="array" ref="B34">INDEX($B$4:$AI$4, 1, AN34)</f>
        <v>FQ1'26E</v>
      </c>
      <c r="C34" s="82">
        <f>IF($AM34&gt;C$5,0,IF($AM34=C$5,IFERROR($AJ34/$AK34*$AL34, 0),IF(IFERROR((SUM($B34:B34)+$AJ34/$AK34*(1-$AL34)),0)&gt;=$AJ34, $AJ34-SUM($B34:B34), IFERROR($AJ34/$AK34, 0))))</f>
        <v>6.25</v>
      </c>
      <c r="D34" s="82">
        <f>IF($AM34&gt;D$5,0,IF($AM34=D$5,IFERROR($AJ34/$AK34*$AL34, 0),IF(IFERROR((SUM($B34:C34)+$AJ34/$AK34*(1-$AL34)),0)&gt;=$AJ34, $AJ34-SUM($B34:C34), IFERROR($AJ34/$AK34, 0))))</f>
        <v>12.5</v>
      </c>
      <c r="E34" s="82">
        <f>IF($AM34&gt;E$5,0,IF($AM34=E$5,IFERROR($AJ34/$AK34*$AL34, 0),IF(IFERROR((SUM($B34:D34)+$AJ34/$AK34*(1-$AL34)),0)&gt;=$AJ34, $AJ34-SUM($B34:D34), IFERROR($AJ34/$AK34, 0))))</f>
        <v>6.25</v>
      </c>
      <c r="F34" s="82">
        <f>IF($AM34&gt;F$5,0,IF($AM34=F$5,IFERROR($AJ34/$AK34*$AL34, 0),IF(IFERROR((SUM($B34:E34)+$AJ34/$AK34*(1-$AL34)),0)&gt;=$AJ34, $AJ34-SUM($B34:E34), IFERROR($AJ34/$AK34, 0))))</f>
        <v>0</v>
      </c>
      <c r="G34" s="82">
        <f>IF($AM34&gt;G$5,0,IF($AM34=G$5,IFERROR($AJ34/$AK34*$AL34, 0),IF(IFERROR((SUM($B34:F34)+$AJ34/$AK34*(1-$AL34)),0)&gt;=$AJ34, $AJ34-SUM($B34:F34), IFERROR($AJ34/$AK34, 0))))</f>
        <v>0</v>
      </c>
      <c r="H34" s="82">
        <f>IF($AM34&gt;H$5,0,IF($AM34=H$5,IFERROR($AJ34/$AK34*$AL34, 0),IF(IFERROR((SUM($B34:G34)+$AJ34/$AK34*(1-$AL34)),0)&gt;=$AJ34, $AJ34-SUM($B34:G34), IFERROR($AJ34/$AK34, 0))))</f>
        <v>0</v>
      </c>
      <c r="I34" s="82">
        <f>IF($AM34&gt;I$5,0,IF($AM34=I$5,IFERROR($AJ34/$AK34*$AL34, 0),IF(IFERROR((SUM($B34:H34)+$AJ34/$AK34*(1-$AL34)),0)&gt;=$AJ34, $AJ34-SUM($B34:H34), IFERROR($AJ34/$AK34, 0))))</f>
        <v>0</v>
      </c>
      <c r="J34" s="82">
        <f>IF($AM34&gt;J$5,0,IF($AM34=J$5,IFERROR($AJ34/$AK34*$AL34, 0),IF(IFERROR((SUM($B34:I34)+$AJ34/$AK34*(1-$AL34)),0)&gt;=$AJ34, $AJ34-SUM($B34:I34), IFERROR($AJ34/$AK34, 0))))</f>
        <v>0</v>
      </c>
      <c r="K34" s="82">
        <f>IF($AM34&gt;K$5,0,IF($AM34=K$5,IFERROR($AJ34/$AK34*$AL34, 0),IF(IFERROR((SUM($B34:J34)+$AJ34/$AK34*(1-$AL34)),0)&gt;=$AJ34, $AJ34-SUM($B34:J34), IFERROR($AJ34/$AK34, 0))))</f>
        <v>0</v>
      </c>
      <c r="L34" s="82">
        <f>IF($AM34&gt;L$5,0,IF($AM34=L$5,IFERROR($AJ34/$AK34*$AL34, 0),IF(IFERROR((SUM($B34:K34)+$AJ34/$AK34*(1-$AL34)),0)&gt;=$AJ34, $AJ34-SUM($B34:K34), IFERROR($AJ34/$AK34, 0))))</f>
        <v>0</v>
      </c>
      <c r="M34" s="82">
        <f>IF($AM34&gt;M$5,0,IF($AM34=M$5,IFERROR($AJ34/$AK34*$AL34, 0),IF(IFERROR((SUM($B34:L34)+$AJ34/$AK34*(1-$AL34)),0)&gt;=$AJ34, $AJ34-SUM($B34:L34), IFERROR($AJ34/$AK34, 0))))</f>
        <v>0</v>
      </c>
      <c r="N34" s="82">
        <f>IF($AM34&gt;N$5,0,IF($AM34=N$5,IFERROR($AJ34/$AK34*$AL34, 0),IF(IFERROR((SUM($B34:M34)+$AJ34/$AK34*(1-$AL34)),0)&gt;=$AJ34, $AJ34-SUM($B34:M34), IFERROR($AJ34/$AK34, 0))))</f>
        <v>0</v>
      </c>
      <c r="O34" s="82">
        <f>IF($AM34&gt;O$5,0,IF($AM34=O$5,IFERROR($AJ34/$AK34*$AL34, 0),IF(IFERROR((SUM($B34:N34)+$AJ34/$AK34*(1-$AL34)),0)&gt;=$AJ34, $AJ34-SUM($B34:N34), IFERROR($AJ34/$AK34, 0))))</f>
        <v>0</v>
      </c>
      <c r="P34" s="82">
        <f>IF($AM34&gt;P$5,0,IF($AM34=P$5,IFERROR($AJ34/$AK34*$AL34, 0),IF(IFERROR((SUM($B34:O34)+$AJ34/$AK34*(1-$AL34)),0)&gt;=$AJ34, $AJ34-SUM($B34:O34), IFERROR($AJ34/$AK34, 0))))</f>
        <v>0</v>
      </c>
      <c r="Q34" s="82">
        <f>IF($AM34&gt;Q$5,0,IF($AM34=Q$5,IFERROR($AJ34/$AK34*$AL34, 0),IF(IFERROR((SUM($B34:P34)+$AJ34/$AK34*(1-$AL34)),0)&gt;=$AJ34, $AJ34-SUM($B34:P34), IFERROR($AJ34/$AK34, 0))))</f>
        <v>0</v>
      </c>
      <c r="R34" s="82">
        <f>IF($AM34&gt;R$5,0,IF($AM34=R$5,IFERROR($AJ34/$AK34*$AL34, 0),IF(IFERROR((SUM($B34:Q34)+$AJ34/$AK34*(1-$AL34)),0)&gt;=$AJ34, $AJ34-SUM($B34:Q34), IFERROR($AJ34/$AK34, 0))))</f>
        <v>0</v>
      </c>
      <c r="S34" s="82">
        <f>IF($AM34&gt;S$5,0,IF($AM34=S$5,IFERROR($AJ34/$AK34*$AL34, 0),IF(IFERROR((SUM($B34:R34)+$AJ34/$AK34*(1-$AL34)),0)&gt;=$AJ34, $AJ34-SUM($B34:R34), IFERROR($AJ34/$AK34, 0))))</f>
        <v>0</v>
      </c>
      <c r="T34" s="82">
        <f>IF($AM34&gt;T$5,0,IF($AM34=T$5,IFERROR($AJ34/$AK34*$AL34, 0),IF(IFERROR((SUM($B34:S34)+$AJ34/$AK34*(1-$AL34)),0)&gt;=$AJ34, $AJ34-SUM($B34:S34), IFERROR($AJ34/$AK34, 0))))</f>
        <v>0</v>
      </c>
      <c r="U34" s="82">
        <f>IF($AM34&gt;U$5,0,IF($AM34=U$5,IFERROR($AJ34/$AK34*$AL34, 0),IF(IFERROR((SUM($B34:T34)+$AJ34/$AK34*(1-$AL34)),0)&gt;=$AJ34, $AJ34-SUM($B34:T34), IFERROR($AJ34/$AK34, 0))))</f>
        <v>0</v>
      </c>
      <c r="V34" s="82">
        <f>IF($AM34&gt;V$5,0,IF($AM34=V$5,IFERROR($AJ34/$AK34*$AL34, 0),IF(IFERROR((SUM($B34:U34)+$AJ34/$AK34*(1-$AL34)),0)&gt;=$AJ34, $AJ34-SUM($B34:U34), IFERROR($AJ34/$AK34, 0))))</f>
        <v>0</v>
      </c>
      <c r="W34" s="82">
        <f>IF($AM34&gt;W$5,0,IF($AM34=W$5,IFERROR($AJ34/$AK34*$AL34, 0),IF(IFERROR((SUM($B34:V34)+$AJ34/$AK34*(1-$AL34)),0)&gt;=$AJ34, $AJ34-SUM($B34:V34), IFERROR($AJ34/$AK34, 0))))</f>
        <v>0</v>
      </c>
      <c r="X34" s="82">
        <f>IF($AM34&gt;X$5,0,IF($AM34=X$5,IFERROR($AJ34/$AK34*$AL34, 0),IF(IFERROR((SUM($B34:W34)+$AJ34/$AK34*(1-$AL34)),0)&gt;=$AJ34, $AJ34-SUM($B34:W34), IFERROR($AJ34/$AK34, 0))))</f>
        <v>0</v>
      </c>
      <c r="Y34" s="82">
        <f>IF($AM34&gt;Y$5,0,IF($AM34=Y$5,IFERROR($AJ34/$AK34*$AL34, 0),IF(IFERROR((SUM($B34:X34)+$AJ34/$AK34*(1-$AL34)),0)&gt;=$AJ34, $AJ34-SUM($B34:X34), IFERROR($AJ34/$AK34, 0))))</f>
        <v>0</v>
      </c>
      <c r="Z34" s="82">
        <f>IF($AM34&gt;Z$5,0,IF($AM34=Z$5,IFERROR($AJ34/$AK34*$AL34, 0),IF(IFERROR((SUM($B34:Y34)+$AJ34/$AK34*(1-$AL34)),0)&gt;=$AJ34, $AJ34-SUM($B34:Y34), IFERROR($AJ34/$AK34, 0))))</f>
        <v>0</v>
      </c>
      <c r="AA34" s="82">
        <f>IF($AM34&gt;AA$5,0,IF($AM34=AA$5,IFERROR($AJ34/$AK34*$AL34, 0),IF(IFERROR((SUM($B34:Z34)+$AJ34/$AK34*(1-$AL34)),0)&gt;=$AJ34, $AJ34-SUM($B34:Z34), IFERROR($AJ34/$AK34, 0))))</f>
        <v>0</v>
      </c>
      <c r="AB34" s="82">
        <f>IF($AM34&gt;AB$5,0,IF($AM34=AB$5,IFERROR($AJ34/$AK34*$AL34, 0),IF(IFERROR((SUM($B34:AA34)+$AJ34/$AK34*(1-$AL34)),0)&gt;=$AJ34, $AJ34-SUM($B34:AA34), IFERROR($AJ34/$AK34, 0))))</f>
        <v>0</v>
      </c>
      <c r="AC34" s="82">
        <f>IF($AM34&gt;AC$5,0,IF($AM34=AC$5,IFERROR($AJ34/$AK34*$AL34, 0),IF(IFERROR((SUM($B34:AB34)+$AJ34/$AK34*(1-$AL34)),0)&gt;=$AJ34, $AJ34-SUM($B34:AB34), IFERROR($AJ34/$AK34, 0))))</f>
        <v>0</v>
      </c>
      <c r="AD34" s="82">
        <f>IF($AM34&gt;AD$5,0,IF($AM34=AD$5,IFERROR($AJ34/$AK34*$AL34, 0),IF(IFERROR((SUM($B34:AC34)+$AJ34/$AK34*(1-$AL34)),0)&gt;=$AJ34, $AJ34-SUM($B34:AC34), IFERROR($AJ34/$AK34, 0))))</f>
        <v>0</v>
      </c>
      <c r="AE34" s="82">
        <f>IF($AM34&gt;AE$5,0,IF($AM34=AE$5,IFERROR($AJ34/$AK34*$AL34, 0),IF(IFERROR((SUM($B34:AD34)+$AJ34/$AK34*(1-$AL34)),0)&gt;=$AJ34, $AJ34-SUM($B34:AD34), IFERROR($AJ34/$AK34, 0))))</f>
        <v>0</v>
      </c>
      <c r="AF34" s="82">
        <f>IF($AM34&gt;AF$5,0,IF($AM34=AF$5,IFERROR($AJ34/$AK34*$AL34, 0),IF(IFERROR((SUM($B34:AE34)+$AJ34/$AK34*(1-$AL34)),0)&gt;=$AJ34, $AJ34-SUM($B34:AE34), IFERROR($AJ34/$AK34, 0))))</f>
        <v>0</v>
      </c>
      <c r="AG34" s="82">
        <f>IF($AM34&gt;AG$5,0,IF($AM34=AG$5,IFERROR($AJ34/$AK34*$AL34, 0),IF(IFERROR((SUM($B34:AF34)+$AJ34/$AK34*(1-$AL34)),0)&gt;=$AJ34, $AJ34-SUM($B34:AF34), IFERROR($AJ34/$AK34, 0))))</f>
        <v>0</v>
      </c>
      <c r="AH34" s="82">
        <f>IF($AM34&gt;AH$5,0,IF($AM34=AH$5,IFERROR($AJ34/$AK34*$AL34, 0),IF(IFERROR((SUM($B34:AG34)+$AJ34/$AK34*(1-$AL34)),0)&gt;=$AJ34, $AJ34-SUM($B34:AG34), IFERROR($AJ34/$AK34, 0))))</f>
        <v>0</v>
      </c>
      <c r="AI34" s="20" t="s">
        <v>362</v>
      </c>
      <c r="AJ34" s="83" cm="1">
        <f t="array" ref="AJ34">INDEX(Calculations!$B$14:$AN$14, 1, AN34)</f>
        <v>25</v>
      </c>
      <c r="AK34" s="84">
        <f>INDEX(Drivers!$B$26:$AI$26, 1, MATCH($B34, Drivers!$B$4:$AI$4, 0))</f>
        <v>2</v>
      </c>
      <c r="AL34" s="85">
        <f>INDEX(Drivers!$B$27:$AI$27, 1,  MATCH($B34, Drivers!$B$4:$AI$4, 0))</f>
        <v>0.5</v>
      </c>
      <c r="AM34" s="86" cm="1">
        <f t="array" ref="AM34">INDEX(Drivers!$B$12:$AI$12, 1, AN34)</f>
        <v>46112</v>
      </c>
      <c r="AN34" s="87">
        <v>2</v>
      </c>
      <c r="AO34" s="147">
        <f t="shared" ref="AO34:AO65" si="44">SUM(B34:AI34)-AJ34</f>
        <v>0</v>
      </c>
      <c r="AP34" s="148">
        <f t="shared" ref="AP34:AW65" si="45">SUMIFS($B34:$AI34, $B$6:$AI$6, AP$6)</f>
        <v>25</v>
      </c>
      <c r="AQ34" s="148">
        <f t="shared" si="45"/>
        <v>0</v>
      </c>
      <c r="AR34" s="148">
        <f t="shared" si="45"/>
        <v>0</v>
      </c>
      <c r="AS34" s="148">
        <f t="shared" si="45"/>
        <v>0</v>
      </c>
      <c r="AT34" s="148">
        <f t="shared" si="45"/>
        <v>0</v>
      </c>
      <c r="AU34" s="148">
        <f t="shared" si="45"/>
        <v>0</v>
      </c>
      <c r="AV34" s="148">
        <f t="shared" si="45"/>
        <v>0</v>
      </c>
      <c r="AW34" s="148">
        <f t="shared" si="45"/>
        <v>0</v>
      </c>
    </row>
    <row r="35" spans="2:49" hidden="1" outlineLevel="1" x14ac:dyDescent="0.2">
      <c r="B35" s="52" t="str" cm="1">
        <f t="array" ref="B35">INDEX($B$4:$AI$4, 1, AN35)</f>
        <v>FQ2'26E</v>
      </c>
      <c r="C35" s="82">
        <f>IF($AM35&gt;C$5,0,IF($AM35=C$5,IFERROR($AJ35/$AK35*$AL35, 0),IF(IFERROR((SUM($B35:B35)+$AJ35/$AK35*(1-$AL35)),0)&gt;=$AJ35, $AJ35-SUM($B35:B35), IFERROR($AJ35/$AK35, 0))))</f>
        <v>0</v>
      </c>
      <c r="D35" s="82">
        <f>IF($AM35&gt;D$5,0,IF($AM35=D$5,IFERROR($AJ35/$AK35*$AL35, 0),IF(IFERROR((SUM($B35:C35)+$AJ35/$AK35*(1-$AL35)),0)&gt;=$AJ35, $AJ35-SUM($B35:C35), IFERROR($AJ35/$AK35, 0))))</f>
        <v>0.5</v>
      </c>
      <c r="E35" s="82">
        <f>IF($AM35&gt;E$5,0,IF($AM35=E$5,IFERROR($AJ35/$AK35*$AL35, 0),IF(IFERROR((SUM($B35:D35)+$AJ35/$AK35*(1-$AL35)),0)&gt;=$AJ35, $AJ35-SUM($B35:D35), IFERROR($AJ35/$AK35, 0))))</f>
        <v>1</v>
      </c>
      <c r="F35" s="82">
        <f>IF($AM35&gt;F$5,0,IF($AM35=F$5,IFERROR($AJ35/$AK35*$AL35, 0),IF(IFERROR((SUM($B35:E35)+$AJ35/$AK35*(1-$AL35)),0)&gt;=$AJ35, $AJ35-SUM($B35:E35), IFERROR($AJ35/$AK35, 0))))</f>
        <v>0.5</v>
      </c>
      <c r="G35" s="82">
        <f>IF($AM35&gt;G$5,0,IF($AM35=G$5,IFERROR($AJ35/$AK35*$AL35, 0),IF(IFERROR((SUM($B35:F35)+$AJ35/$AK35*(1-$AL35)),0)&gt;=$AJ35, $AJ35-SUM($B35:F35), IFERROR($AJ35/$AK35, 0))))</f>
        <v>0</v>
      </c>
      <c r="H35" s="82">
        <f>IF($AM35&gt;H$5,0,IF($AM35=H$5,IFERROR($AJ35/$AK35*$AL35, 0),IF(IFERROR((SUM($B35:G35)+$AJ35/$AK35*(1-$AL35)),0)&gt;=$AJ35, $AJ35-SUM($B35:G35), IFERROR($AJ35/$AK35, 0))))</f>
        <v>0</v>
      </c>
      <c r="I35" s="82">
        <f>IF($AM35&gt;I$5,0,IF($AM35=I$5,IFERROR($AJ35/$AK35*$AL35, 0),IF(IFERROR((SUM($B35:H35)+$AJ35/$AK35*(1-$AL35)),0)&gt;=$AJ35, $AJ35-SUM($B35:H35), IFERROR($AJ35/$AK35, 0))))</f>
        <v>0</v>
      </c>
      <c r="J35" s="82">
        <f>IF($AM35&gt;J$5,0,IF($AM35=J$5,IFERROR($AJ35/$AK35*$AL35, 0),IF(IFERROR((SUM($B35:I35)+$AJ35/$AK35*(1-$AL35)),0)&gt;=$AJ35, $AJ35-SUM($B35:I35), IFERROR($AJ35/$AK35, 0))))</f>
        <v>0</v>
      </c>
      <c r="K35" s="82">
        <f>IF($AM35&gt;K$5,0,IF($AM35=K$5,IFERROR($AJ35/$AK35*$AL35, 0),IF(IFERROR((SUM($B35:J35)+$AJ35/$AK35*(1-$AL35)),0)&gt;=$AJ35, $AJ35-SUM($B35:J35), IFERROR($AJ35/$AK35, 0))))</f>
        <v>0</v>
      </c>
      <c r="L35" s="82">
        <f>IF($AM35&gt;L$5,0,IF($AM35=L$5,IFERROR($AJ35/$AK35*$AL35, 0),IF(IFERROR((SUM($B35:K35)+$AJ35/$AK35*(1-$AL35)),0)&gt;=$AJ35, $AJ35-SUM($B35:K35), IFERROR($AJ35/$AK35, 0))))</f>
        <v>0</v>
      </c>
      <c r="M35" s="82">
        <f>IF($AM35&gt;M$5,0,IF($AM35=M$5,IFERROR($AJ35/$AK35*$AL35, 0),IF(IFERROR((SUM($B35:L35)+$AJ35/$AK35*(1-$AL35)),0)&gt;=$AJ35, $AJ35-SUM($B35:L35), IFERROR($AJ35/$AK35, 0))))</f>
        <v>0</v>
      </c>
      <c r="N35" s="82">
        <f>IF($AM35&gt;N$5,0,IF($AM35=N$5,IFERROR($AJ35/$AK35*$AL35, 0),IF(IFERROR((SUM($B35:M35)+$AJ35/$AK35*(1-$AL35)),0)&gt;=$AJ35, $AJ35-SUM($B35:M35), IFERROR($AJ35/$AK35, 0))))</f>
        <v>0</v>
      </c>
      <c r="O35" s="82">
        <f>IF($AM35&gt;O$5,0,IF($AM35=O$5,IFERROR($AJ35/$AK35*$AL35, 0),IF(IFERROR((SUM($B35:N35)+$AJ35/$AK35*(1-$AL35)),0)&gt;=$AJ35, $AJ35-SUM($B35:N35), IFERROR($AJ35/$AK35, 0))))</f>
        <v>0</v>
      </c>
      <c r="P35" s="82">
        <f>IF($AM35&gt;P$5,0,IF($AM35=P$5,IFERROR($AJ35/$AK35*$AL35, 0),IF(IFERROR((SUM($B35:O35)+$AJ35/$AK35*(1-$AL35)),0)&gt;=$AJ35, $AJ35-SUM($B35:O35), IFERROR($AJ35/$AK35, 0))))</f>
        <v>0</v>
      </c>
      <c r="Q35" s="82">
        <f>IF($AM35&gt;Q$5,0,IF($AM35=Q$5,IFERROR($AJ35/$AK35*$AL35, 0),IF(IFERROR((SUM($B35:P35)+$AJ35/$AK35*(1-$AL35)),0)&gt;=$AJ35, $AJ35-SUM($B35:P35), IFERROR($AJ35/$AK35, 0))))</f>
        <v>0</v>
      </c>
      <c r="R35" s="82">
        <f>IF($AM35&gt;R$5,0,IF($AM35=R$5,IFERROR($AJ35/$AK35*$AL35, 0),IF(IFERROR((SUM($B35:Q35)+$AJ35/$AK35*(1-$AL35)),0)&gt;=$AJ35, $AJ35-SUM($B35:Q35), IFERROR($AJ35/$AK35, 0))))</f>
        <v>0</v>
      </c>
      <c r="S35" s="82">
        <f>IF($AM35&gt;S$5,0,IF($AM35=S$5,IFERROR($AJ35/$AK35*$AL35, 0),IF(IFERROR((SUM($B35:R35)+$AJ35/$AK35*(1-$AL35)),0)&gt;=$AJ35, $AJ35-SUM($B35:R35), IFERROR($AJ35/$AK35, 0))))</f>
        <v>0</v>
      </c>
      <c r="T35" s="82">
        <f>IF($AM35&gt;T$5,0,IF($AM35=T$5,IFERROR($AJ35/$AK35*$AL35, 0),IF(IFERROR((SUM($B35:S35)+$AJ35/$AK35*(1-$AL35)),0)&gt;=$AJ35, $AJ35-SUM($B35:S35), IFERROR($AJ35/$AK35, 0))))</f>
        <v>0</v>
      </c>
      <c r="U35" s="82">
        <f>IF($AM35&gt;U$5,0,IF($AM35=U$5,IFERROR($AJ35/$AK35*$AL35, 0),IF(IFERROR((SUM($B35:T35)+$AJ35/$AK35*(1-$AL35)),0)&gt;=$AJ35, $AJ35-SUM($B35:T35), IFERROR($AJ35/$AK35, 0))))</f>
        <v>0</v>
      </c>
      <c r="V35" s="82">
        <f>IF($AM35&gt;V$5,0,IF($AM35=V$5,IFERROR($AJ35/$AK35*$AL35, 0),IF(IFERROR((SUM($B35:U35)+$AJ35/$AK35*(1-$AL35)),0)&gt;=$AJ35, $AJ35-SUM($B35:U35), IFERROR($AJ35/$AK35, 0))))</f>
        <v>0</v>
      </c>
      <c r="W35" s="82">
        <f>IF($AM35&gt;W$5,0,IF($AM35=W$5,IFERROR($AJ35/$AK35*$AL35, 0),IF(IFERROR((SUM($B35:V35)+$AJ35/$AK35*(1-$AL35)),0)&gt;=$AJ35, $AJ35-SUM($B35:V35), IFERROR($AJ35/$AK35, 0))))</f>
        <v>0</v>
      </c>
      <c r="X35" s="82">
        <f>IF($AM35&gt;X$5,0,IF($AM35=X$5,IFERROR($AJ35/$AK35*$AL35, 0),IF(IFERROR((SUM($B35:W35)+$AJ35/$AK35*(1-$AL35)),0)&gt;=$AJ35, $AJ35-SUM($B35:W35), IFERROR($AJ35/$AK35, 0))))</f>
        <v>0</v>
      </c>
      <c r="Y35" s="82">
        <f>IF($AM35&gt;Y$5,0,IF($AM35=Y$5,IFERROR($AJ35/$AK35*$AL35, 0),IF(IFERROR((SUM($B35:X35)+$AJ35/$AK35*(1-$AL35)),0)&gt;=$AJ35, $AJ35-SUM($B35:X35), IFERROR($AJ35/$AK35, 0))))</f>
        <v>0</v>
      </c>
      <c r="Z35" s="82">
        <f>IF($AM35&gt;Z$5,0,IF($AM35=Z$5,IFERROR($AJ35/$AK35*$AL35, 0),IF(IFERROR((SUM($B35:Y35)+$AJ35/$AK35*(1-$AL35)),0)&gt;=$AJ35, $AJ35-SUM($B35:Y35), IFERROR($AJ35/$AK35, 0))))</f>
        <v>0</v>
      </c>
      <c r="AA35" s="82">
        <f>IF($AM35&gt;AA$5,0,IF($AM35=AA$5,IFERROR($AJ35/$AK35*$AL35, 0),IF(IFERROR((SUM($B35:Z35)+$AJ35/$AK35*(1-$AL35)),0)&gt;=$AJ35, $AJ35-SUM($B35:Z35), IFERROR($AJ35/$AK35, 0))))</f>
        <v>0</v>
      </c>
      <c r="AB35" s="82">
        <f>IF($AM35&gt;AB$5,0,IF($AM35=AB$5,IFERROR($AJ35/$AK35*$AL35, 0),IF(IFERROR((SUM($B35:AA35)+$AJ35/$AK35*(1-$AL35)),0)&gt;=$AJ35, $AJ35-SUM($B35:AA35), IFERROR($AJ35/$AK35, 0))))</f>
        <v>0</v>
      </c>
      <c r="AC35" s="82">
        <f>IF($AM35&gt;AC$5,0,IF($AM35=AC$5,IFERROR($AJ35/$AK35*$AL35, 0),IF(IFERROR((SUM($B35:AB35)+$AJ35/$AK35*(1-$AL35)),0)&gt;=$AJ35, $AJ35-SUM($B35:AB35), IFERROR($AJ35/$AK35, 0))))</f>
        <v>0</v>
      </c>
      <c r="AD35" s="82">
        <f>IF($AM35&gt;AD$5,0,IF($AM35=AD$5,IFERROR($AJ35/$AK35*$AL35, 0),IF(IFERROR((SUM($B35:AC35)+$AJ35/$AK35*(1-$AL35)),0)&gt;=$AJ35, $AJ35-SUM($B35:AC35), IFERROR($AJ35/$AK35, 0))))</f>
        <v>0</v>
      </c>
      <c r="AE35" s="82">
        <f>IF($AM35&gt;AE$5,0,IF($AM35=AE$5,IFERROR($AJ35/$AK35*$AL35, 0),IF(IFERROR((SUM($B35:AD35)+$AJ35/$AK35*(1-$AL35)),0)&gt;=$AJ35, $AJ35-SUM($B35:AD35), IFERROR($AJ35/$AK35, 0))))</f>
        <v>0</v>
      </c>
      <c r="AF35" s="82">
        <f>IF($AM35&gt;AF$5,0,IF($AM35=AF$5,IFERROR($AJ35/$AK35*$AL35, 0),IF(IFERROR((SUM($B35:AE35)+$AJ35/$AK35*(1-$AL35)),0)&gt;=$AJ35, $AJ35-SUM($B35:AE35), IFERROR($AJ35/$AK35, 0))))</f>
        <v>0</v>
      </c>
      <c r="AG35" s="82">
        <f>IF($AM35&gt;AG$5,0,IF($AM35=AG$5,IFERROR($AJ35/$AK35*$AL35, 0),IF(IFERROR((SUM($B35:AF35)+$AJ35/$AK35*(1-$AL35)),0)&gt;=$AJ35, $AJ35-SUM($B35:AF35), IFERROR($AJ35/$AK35, 0))))</f>
        <v>0</v>
      </c>
      <c r="AH35" s="82">
        <f>IF($AM35&gt;AH$5,0,IF($AM35=AH$5,IFERROR($AJ35/$AK35*$AL35, 0),IF(IFERROR((SUM($B35:AG35)+$AJ35/$AK35*(1-$AL35)),0)&gt;=$AJ35, $AJ35-SUM($B35:AG35), IFERROR($AJ35/$AK35, 0))))</f>
        <v>0</v>
      </c>
      <c r="AI35" s="20" t="s">
        <v>363</v>
      </c>
      <c r="AJ35" s="83" cm="1">
        <f t="array" ref="AJ35">INDEX(Calculations!$B$14:$AN$14, 1, AN35)</f>
        <v>2</v>
      </c>
      <c r="AK35" s="84">
        <f>INDEX(Drivers!$B$26:$AI$26, 1, MATCH($B35, Drivers!$B$4:$AI$4, 0))</f>
        <v>2</v>
      </c>
      <c r="AL35" s="85">
        <f>INDEX(Drivers!$B$27:$AI$27, 1,  MATCH($B35, Drivers!$B$4:$AI$4, 0))</f>
        <v>0.5</v>
      </c>
      <c r="AM35" s="86" cm="1">
        <f t="array" ref="AM35">INDEX(Drivers!$B$12:$AI$12, 1, AN35)</f>
        <v>46203</v>
      </c>
      <c r="AN35" s="83">
        <f t="shared" ref="AN35:AN65" si="46">AN34+1</f>
        <v>3</v>
      </c>
      <c r="AO35" s="146">
        <f t="shared" si="44"/>
        <v>0</v>
      </c>
      <c r="AP35" s="148">
        <f t="shared" si="45"/>
        <v>2</v>
      </c>
      <c r="AQ35" s="148">
        <f t="shared" si="45"/>
        <v>0</v>
      </c>
      <c r="AR35" s="148">
        <f t="shared" si="45"/>
        <v>0</v>
      </c>
      <c r="AS35" s="148">
        <f t="shared" si="45"/>
        <v>0</v>
      </c>
      <c r="AT35" s="148">
        <f t="shared" si="45"/>
        <v>0</v>
      </c>
      <c r="AU35" s="148">
        <f t="shared" si="45"/>
        <v>0</v>
      </c>
      <c r="AV35" s="148">
        <f t="shared" si="45"/>
        <v>0</v>
      </c>
      <c r="AW35" s="148">
        <f t="shared" si="45"/>
        <v>0</v>
      </c>
    </row>
    <row r="36" spans="2:49" hidden="1" outlineLevel="1" x14ac:dyDescent="0.2">
      <c r="B36" s="52" t="str" cm="1">
        <f t="array" ref="B36">INDEX($B$4:$AI$4, 1, AN36)</f>
        <v>FQ3'26E</v>
      </c>
      <c r="C36" s="82">
        <f>IF($AM36&gt;C$5,0,IF($AM36=C$5,IFERROR($AJ36/$AK36*$AL36, 0),IF(IFERROR((SUM($B36:B36)+$AJ36/$AK36*(1-$AL36)),0)&gt;=$AJ36, $AJ36-SUM($B36:B36), IFERROR($AJ36/$AK36, 0))))</f>
        <v>0</v>
      </c>
      <c r="D36" s="82">
        <f>IF($AM36&gt;D$5,0,IF($AM36=D$5,IFERROR($AJ36/$AK36*$AL36, 0),IF(IFERROR((SUM($B36:C36)+$AJ36/$AK36*(1-$AL36)),0)&gt;=$AJ36, $AJ36-SUM($B36:C36), IFERROR($AJ36/$AK36, 0))))</f>
        <v>0</v>
      </c>
      <c r="E36" s="82">
        <f>IF($AM36&gt;E$5,0,IF($AM36=E$5,IFERROR($AJ36/$AK36*$AL36, 0),IF(IFERROR((SUM($B36:D36)+$AJ36/$AK36*(1-$AL36)),0)&gt;=$AJ36, $AJ36-SUM($B36:D36), IFERROR($AJ36/$AK36, 0))))</f>
        <v>0.5</v>
      </c>
      <c r="F36" s="82">
        <f>IF($AM36&gt;F$5,0,IF($AM36=F$5,IFERROR($AJ36/$AK36*$AL36, 0),IF(IFERROR((SUM($B36:E36)+$AJ36/$AK36*(1-$AL36)),0)&gt;=$AJ36, $AJ36-SUM($B36:E36), IFERROR($AJ36/$AK36, 0))))</f>
        <v>1</v>
      </c>
      <c r="G36" s="82">
        <f>IF($AM36&gt;G$5,0,IF($AM36=G$5,IFERROR($AJ36/$AK36*$AL36, 0),IF(IFERROR((SUM($B36:F36)+$AJ36/$AK36*(1-$AL36)),0)&gt;=$AJ36, $AJ36-SUM($B36:F36), IFERROR($AJ36/$AK36, 0))))</f>
        <v>0.5</v>
      </c>
      <c r="H36" s="82">
        <f>IF($AM36&gt;H$5,0,IF($AM36=H$5,IFERROR($AJ36/$AK36*$AL36, 0),IF(IFERROR((SUM($B36:G36)+$AJ36/$AK36*(1-$AL36)),0)&gt;=$AJ36, $AJ36-SUM($B36:G36), IFERROR($AJ36/$AK36, 0))))</f>
        <v>0</v>
      </c>
      <c r="I36" s="82">
        <f>IF($AM36&gt;I$5,0,IF($AM36=I$5,IFERROR($AJ36/$AK36*$AL36, 0),IF(IFERROR((SUM($B36:H36)+$AJ36/$AK36*(1-$AL36)),0)&gt;=$AJ36, $AJ36-SUM($B36:H36), IFERROR($AJ36/$AK36, 0))))</f>
        <v>0</v>
      </c>
      <c r="J36" s="82">
        <f>IF($AM36&gt;J$5,0,IF($AM36=J$5,IFERROR($AJ36/$AK36*$AL36, 0),IF(IFERROR((SUM($B36:I36)+$AJ36/$AK36*(1-$AL36)),0)&gt;=$AJ36, $AJ36-SUM($B36:I36), IFERROR($AJ36/$AK36, 0))))</f>
        <v>0</v>
      </c>
      <c r="K36" s="82">
        <f>IF($AM36&gt;K$5,0,IF($AM36=K$5,IFERROR($AJ36/$AK36*$AL36, 0),IF(IFERROR((SUM($B36:J36)+$AJ36/$AK36*(1-$AL36)),0)&gt;=$AJ36, $AJ36-SUM($B36:J36), IFERROR($AJ36/$AK36, 0))))</f>
        <v>0</v>
      </c>
      <c r="L36" s="82">
        <f>IF($AM36&gt;L$5,0,IF($AM36=L$5,IFERROR($AJ36/$AK36*$AL36, 0),IF(IFERROR((SUM($B36:K36)+$AJ36/$AK36*(1-$AL36)),0)&gt;=$AJ36, $AJ36-SUM($B36:K36), IFERROR($AJ36/$AK36, 0))))</f>
        <v>0</v>
      </c>
      <c r="M36" s="82">
        <f>IF($AM36&gt;M$5,0,IF($AM36=M$5,IFERROR($AJ36/$AK36*$AL36, 0),IF(IFERROR((SUM($B36:L36)+$AJ36/$AK36*(1-$AL36)),0)&gt;=$AJ36, $AJ36-SUM($B36:L36), IFERROR($AJ36/$AK36, 0))))</f>
        <v>0</v>
      </c>
      <c r="N36" s="82">
        <f>IF($AM36&gt;N$5,0,IF($AM36=N$5,IFERROR($AJ36/$AK36*$AL36, 0),IF(IFERROR((SUM($B36:M36)+$AJ36/$AK36*(1-$AL36)),0)&gt;=$AJ36, $AJ36-SUM($B36:M36), IFERROR($AJ36/$AK36, 0))))</f>
        <v>0</v>
      </c>
      <c r="O36" s="82">
        <f>IF($AM36&gt;O$5,0,IF($AM36=O$5,IFERROR($AJ36/$AK36*$AL36, 0),IF(IFERROR((SUM($B36:N36)+$AJ36/$AK36*(1-$AL36)),0)&gt;=$AJ36, $AJ36-SUM($B36:N36), IFERROR($AJ36/$AK36, 0))))</f>
        <v>0</v>
      </c>
      <c r="P36" s="82">
        <f>IF($AM36&gt;P$5,0,IF($AM36=P$5,IFERROR($AJ36/$AK36*$AL36, 0),IF(IFERROR((SUM($B36:O36)+$AJ36/$AK36*(1-$AL36)),0)&gt;=$AJ36, $AJ36-SUM($B36:O36), IFERROR($AJ36/$AK36, 0))))</f>
        <v>0</v>
      </c>
      <c r="Q36" s="82">
        <f>IF($AM36&gt;Q$5,0,IF($AM36=Q$5,IFERROR($AJ36/$AK36*$AL36, 0),IF(IFERROR((SUM($B36:P36)+$AJ36/$AK36*(1-$AL36)),0)&gt;=$AJ36, $AJ36-SUM($B36:P36), IFERROR($AJ36/$AK36, 0))))</f>
        <v>0</v>
      </c>
      <c r="R36" s="82">
        <f>IF($AM36&gt;R$5,0,IF($AM36=R$5,IFERROR($AJ36/$AK36*$AL36, 0),IF(IFERROR((SUM($B36:Q36)+$AJ36/$AK36*(1-$AL36)),0)&gt;=$AJ36, $AJ36-SUM($B36:Q36), IFERROR($AJ36/$AK36, 0))))</f>
        <v>0</v>
      </c>
      <c r="S36" s="82">
        <f>IF($AM36&gt;S$5,0,IF($AM36=S$5,IFERROR($AJ36/$AK36*$AL36, 0),IF(IFERROR((SUM($B36:R36)+$AJ36/$AK36*(1-$AL36)),0)&gt;=$AJ36, $AJ36-SUM($B36:R36), IFERROR($AJ36/$AK36, 0))))</f>
        <v>0</v>
      </c>
      <c r="T36" s="82">
        <f>IF($AM36&gt;T$5,0,IF($AM36=T$5,IFERROR($AJ36/$AK36*$AL36, 0),IF(IFERROR((SUM($B36:S36)+$AJ36/$AK36*(1-$AL36)),0)&gt;=$AJ36, $AJ36-SUM($B36:S36), IFERROR($AJ36/$AK36, 0))))</f>
        <v>0</v>
      </c>
      <c r="U36" s="82">
        <f>IF($AM36&gt;U$5,0,IF($AM36=U$5,IFERROR($AJ36/$AK36*$AL36, 0),IF(IFERROR((SUM($B36:T36)+$AJ36/$AK36*(1-$AL36)),0)&gt;=$AJ36, $AJ36-SUM($B36:T36), IFERROR($AJ36/$AK36, 0))))</f>
        <v>0</v>
      </c>
      <c r="V36" s="82">
        <f>IF($AM36&gt;V$5,0,IF($AM36=V$5,IFERROR($AJ36/$AK36*$AL36, 0),IF(IFERROR((SUM($B36:U36)+$AJ36/$AK36*(1-$AL36)),0)&gt;=$AJ36, $AJ36-SUM($B36:U36), IFERROR($AJ36/$AK36, 0))))</f>
        <v>0</v>
      </c>
      <c r="W36" s="82">
        <f>IF($AM36&gt;W$5,0,IF($AM36=W$5,IFERROR($AJ36/$AK36*$AL36, 0),IF(IFERROR((SUM($B36:V36)+$AJ36/$AK36*(1-$AL36)),0)&gt;=$AJ36, $AJ36-SUM($B36:V36), IFERROR($AJ36/$AK36, 0))))</f>
        <v>0</v>
      </c>
      <c r="X36" s="82">
        <f>IF($AM36&gt;X$5,0,IF($AM36=X$5,IFERROR($AJ36/$AK36*$AL36, 0),IF(IFERROR((SUM($B36:W36)+$AJ36/$AK36*(1-$AL36)),0)&gt;=$AJ36, $AJ36-SUM($B36:W36), IFERROR($AJ36/$AK36, 0))))</f>
        <v>0</v>
      </c>
      <c r="Y36" s="82">
        <f>IF($AM36&gt;Y$5,0,IF($AM36=Y$5,IFERROR($AJ36/$AK36*$AL36, 0),IF(IFERROR((SUM($B36:X36)+$AJ36/$AK36*(1-$AL36)),0)&gt;=$AJ36, $AJ36-SUM($B36:X36), IFERROR($AJ36/$AK36, 0))))</f>
        <v>0</v>
      </c>
      <c r="Z36" s="82">
        <f>IF($AM36&gt;Z$5,0,IF($AM36=Z$5,IFERROR($AJ36/$AK36*$AL36, 0),IF(IFERROR((SUM($B36:Y36)+$AJ36/$AK36*(1-$AL36)),0)&gt;=$AJ36, $AJ36-SUM($B36:Y36), IFERROR($AJ36/$AK36, 0))))</f>
        <v>0</v>
      </c>
      <c r="AA36" s="82">
        <f>IF($AM36&gt;AA$5,0,IF($AM36=AA$5,IFERROR($AJ36/$AK36*$AL36, 0),IF(IFERROR((SUM($B36:Z36)+$AJ36/$AK36*(1-$AL36)),0)&gt;=$AJ36, $AJ36-SUM($B36:Z36), IFERROR($AJ36/$AK36, 0))))</f>
        <v>0</v>
      </c>
      <c r="AB36" s="82">
        <f>IF($AM36&gt;AB$5,0,IF($AM36=AB$5,IFERROR($AJ36/$AK36*$AL36, 0),IF(IFERROR((SUM($B36:AA36)+$AJ36/$AK36*(1-$AL36)),0)&gt;=$AJ36, $AJ36-SUM($B36:AA36), IFERROR($AJ36/$AK36, 0))))</f>
        <v>0</v>
      </c>
      <c r="AC36" s="82">
        <f>IF($AM36&gt;AC$5,0,IF($AM36=AC$5,IFERROR($AJ36/$AK36*$AL36, 0),IF(IFERROR((SUM($B36:AB36)+$AJ36/$AK36*(1-$AL36)),0)&gt;=$AJ36, $AJ36-SUM($B36:AB36), IFERROR($AJ36/$AK36, 0))))</f>
        <v>0</v>
      </c>
      <c r="AD36" s="82">
        <f>IF($AM36&gt;AD$5,0,IF($AM36=AD$5,IFERROR($AJ36/$AK36*$AL36, 0),IF(IFERROR((SUM($B36:AC36)+$AJ36/$AK36*(1-$AL36)),0)&gt;=$AJ36, $AJ36-SUM($B36:AC36), IFERROR($AJ36/$AK36, 0))))</f>
        <v>0</v>
      </c>
      <c r="AE36" s="82">
        <f>IF($AM36&gt;AE$5,0,IF($AM36=AE$5,IFERROR($AJ36/$AK36*$AL36, 0),IF(IFERROR((SUM($B36:AD36)+$AJ36/$AK36*(1-$AL36)),0)&gt;=$AJ36, $AJ36-SUM($B36:AD36), IFERROR($AJ36/$AK36, 0))))</f>
        <v>0</v>
      </c>
      <c r="AF36" s="82">
        <f>IF($AM36&gt;AF$5,0,IF($AM36=AF$5,IFERROR($AJ36/$AK36*$AL36, 0),IF(IFERROR((SUM($B36:AE36)+$AJ36/$AK36*(1-$AL36)),0)&gt;=$AJ36, $AJ36-SUM($B36:AE36), IFERROR($AJ36/$AK36, 0))))</f>
        <v>0</v>
      </c>
      <c r="AG36" s="82">
        <f>IF($AM36&gt;AG$5,0,IF($AM36=AG$5,IFERROR($AJ36/$AK36*$AL36, 0),IF(IFERROR((SUM($B36:AF36)+$AJ36/$AK36*(1-$AL36)),0)&gt;=$AJ36, $AJ36-SUM($B36:AF36), IFERROR($AJ36/$AK36, 0))))</f>
        <v>0</v>
      </c>
      <c r="AH36" s="82">
        <f>IF($AM36&gt;AH$5,0,IF($AM36=AH$5,IFERROR($AJ36/$AK36*$AL36, 0),IF(IFERROR((SUM($B36:AG36)+$AJ36/$AK36*(1-$AL36)),0)&gt;=$AJ36, $AJ36-SUM($B36:AG36), IFERROR($AJ36/$AK36, 0))))</f>
        <v>0</v>
      </c>
      <c r="AI36" s="20" t="s">
        <v>365</v>
      </c>
      <c r="AJ36" s="83" cm="1">
        <f t="array" ref="AJ36">INDEX(Calculations!$B$14:$AN$14, 1, AN36)</f>
        <v>2</v>
      </c>
      <c r="AK36" s="84">
        <f>INDEX(Drivers!$B$26:$AI$26, 1, MATCH($B36, Drivers!$B$4:$AI$4, 0))</f>
        <v>2</v>
      </c>
      <c r="AL36" s="85">
        <f>INDEX(Drivers!$B$27:$AI$27, 1,  MATCH($B36, Drivers!$B$4:$AI$4, 0))</f>
        <v>0.5</v>
      </c>
      <c r="AM36" s="86" cm="1">
        <f t="array" ref="AM36">INDEX(Drivers!$B$12:$AI$12, 1, AN36)</f>
        <v>46295</v>
      </c>
      <c r="AN36" s="83">
        <f t="shared" si="46"/>
        <v>4</v>
      </c>
      <c r="AO36" s="146">
        <f t="shared" si="44"/>
        <v>0</v>
      </c>
      <c r="AP36" s="148">
        <f t="shared" si="45"/>
        <v>1.5</v>
      </c>
      <c r="AQ36" s="148">
        <f t="shared" si="45"/>
        <v>0.5</v>
      </c>
      <c r="AR36" s="148">
        <f t="shared" si="45"/>
        <v>0</v>
      </c>
      <c r="AS36" s="148">
        <f t="shared" si="45"/>
        <v>0</v>
      </c>
      <c r="AT36" s="148">
        <f t="shared" si="45"/>
        <v>0</v>
      </c>
      <c r="AU36" s="148">
        <f t="shared" si="45"/>
        <v>0</v>
      </c>
      <c r="AV36" s="148">
        <f t="shared" si="45"/>
        <v>0</v>
      </c>
      <c r="AW36" s="148">
        <f t="shared" si="45"/>
        <v>0</v>
      </c>
    </row>
    <row r="37" spans="2:49" hidden="1" outlineLevel="1" x14ac:dyDescent="0.2">
      <c r="B37" s="52" t="str" cm="1">
        <f t="array" ref="B37">INDEX($B$4:$AI$4, 1, AN37)</f>
        <v>FQ4'26E</v>
      </c>
      <c r="C37" s="82">
        <f>IF($AM37&gt;C$5,0,IF($AM37=C$5,IFERROR($AJ37/$AK37*$AL37, 0),IF(IFERROR((SUM($B37:B37)+$AJ37/$AK37*(1-$AL37)),0)&gt;=$AJ37, $AJ37-SUM($B37:B37), IFERROR($AJ37/$AK37, 0))))</f>
        <v>0</v>
      </c>
      <c r="D37" s="82">
        <f>IF($AM37&gt;D$5,0,IF($AM37=D$5,IFERROR($AJ37/$AK37*$AL37, 0),IF(IFERROR((SUM($B37:C37)+$AJ37/$AK37*(1-$AL37)),0)&gt;=$AJ37, $AJ37-SUM($B37:C37), IFERROR($AJ37/$AK37, 0))))</f>
        <v>0</v>
      </c>
      <c r="E37" s="82">
        <f>IF($AM37&gt;E$5,0,IF($AM37=E$5,IFERROR($AJ37/$AK37*$AL37, 0),IF(IFERROR((SUM($B37:D37)+$AJ37/$AK37*(1-$AL37)),0)&gt;=$AJ37, $AJ37-SUM($B37:D37), IFERROR($AJ37/$AK37, 0))))</f>
        <v>0</v>
      </c>
      <c r="F37" s="82">
        <f>IF($AM37&gt;F$5,0,IF($AM37=F$5,IFERROR($AJ37/$AK37*$AL37, 0),IF(IFERROR((SUM($B37:E37)+$AJ37/$AK37*(1-$AL37)),0)&gt;=$AJ37, $AJ37-SUM($B37:E37), IFERROR($AJ37/$AK37, 0))))</f>
        <v>0.5</v>
      </c>
      <c r="G37" s="82">
        <f>IF($AM37&gt;G$5,0,IF($AM37=G$5,IFERROR($AJ37/$AK37*$AL37, 0),IF(IFERROR((SUM($B37:F37)+$AJ37/$AK37*(1-$AL37)),0)&gt;=$AJ37, $AJ37-SUM($B37:F37), IFERROR($AJ37/$AK37, 0))))</f>
        <v>1</v>
      </c>
      <c r="H37" s="82">
        <f>IF($AM37&gt;H$5,0,IF($AM37=H$5,IFERROR($AJ37/$AK37*$AL37, 0),IF(IFERROR((SUM($B37:G37)+$AJ37/$AK37*(1-$AL37)),0)&gt;=$AJ37, $AJ37-SUM($B37:G37), IFERROR($AJ37/$AK37, 0))))</f>
        <v>0.5</v>
      </c>
      <c r="I37" s="82">
        <f>IF($AM37&gt;I$5,0,IF($AM37=I$5,IFERROR($AJ37/$AK37*$AL37, 0),IF(IFERROR((SUM($B37:H37)+$AJ37/$AK37*(1-$AL37)),0)&gt;=$AJ37, $AJ37-SUM($B37:H37), IFERROR($AJ37/$AK37, 0))))</f>
        <v>0</v>
      </c>
      <c r="J37" s="82">
        <f>IF($AM37&gt;J$5,0,IF($AM37=J$5,IFERROR($AJ37/$AK37*$AL37, 0),IF(IFERROR((SUM($B37:I37)+$AJ37/$AK37*(1-$AL37)),0)&gt;=$AJ37, $AJ37-SUM($B37:I37), IFERROR($AJ37/$AK37, 0))))</f>
        <v>0</v>
      </c>
      <c r="K37" s="82">
        <f>IF($AM37&gt;K$5,0,IF($AM37=K$5,IFERROR($AJ37/$AK37*$AL37, 0),IF(IFERROR((SUM($B37:J37)+$AJ37/$AK37*(1-$AL37)),0)&gt;=$AJ37, $AJ37-SUM($B37:J37), IFERROR($AJ37/$AK37, 0))))</f>
        <v>0</v>
      </c>
      <c r="L37" s="82">
        <f>IF($AM37&gt;L$5,0,IF($AM37=L$5,IFERROR($AJ37/$AK37*$AL37, 0),IF(IFERROR((SUM($B37:K37)+$AJ37/$AK37*(1-$AL37)),0)&gt;=$AJ37, $AJ37-SUM($B37:K37), IFERROR($AJ37/$AK37, 0))))</f>
        <v>0</v>
      </c>
      <c r="M37" s="82">
        <f>IF($AM37&gt;M$5,0,IF($AM37=M$5,IFERROR($AJ37/$AK37*$AL37, 0),IF(IFERROR((SUM($B37:L37)+$AJ37/$AK37*(1-$AL37)),0)&gt;=$AJ37, $AJ37-SUM($B37:L37), IFERROR($AJ37/$AK37, 0))))</f>
        <v>0</v>
      </c>
      <c r="N37" s="82">
        <f>IF($AM37&gt;N$5,0,IF($AM37=N$5,IFERROR($AJ37/$AK37*$AL37, 0),IF(IFERROR((SUM($B37:M37)+$AJ37/$AK37*(1-$AL37)),0)&gt;=$AJ37, $AJ37-SUM($B37:M37), IFERROR($AJ37/$AK37, 0))))</f>
        <v>0</v>
      </c>
      <c r="O37" s="82">
        <f>IF($AM37&gt;O$5,0,IF($AM37=O$5,IFERROR($AJ37/$AK37*$AL37, 0),IF(IFERROR((SUM($B37:N37)+$AJ37/$AK37*(1-$AL37)),0)&gt;=$AJ37, $AJ37-SUM($B37:N37), IFERROR($AJ37/$AK37, 0))))</f>
        <v>0</v>
      </c>
      <c r="P37" s="82">
        <f>IF($AM37&gt;P$5,0,IF($AM37=P$5,IFERROR($AJ37/$AK37*$AL37, 0),IF(IFERROR((SUM($B37:O37)+$AJ37/$AK37*(1-$AL37)),0)&gt;=$AJ37, $AJ37-SUM($B37:O37), IFERROR($AJ37/$AK37, 0))))</f>
        <v>0</v>
      </c>
      <c r="Q37" s="82">
        <f>IF($AM37&gt;Q$5,0,IF($AM37=Q$5,IFERROR($AJ37/$AK37*$AL37, 0),IF(IFERROR((SUM($B37:P37)+$AJ37/$AK37*(1-$AL37)),0)&gt;=$AJ37, $AJ37-SUM($B37:P37), IFERROR($AJ37/$AK37, 0))))</f>
        <v>0</v>
      </c>
      <c r="R37" s="82">
        <f>IF($AM37&gt;R$5,0,IF($AM37=R$5,IFERROR($AJ37/$AK37*$AL37, 0),IF(IFERROR((SUM($B37:Q37)+$AJ37/$AK37*(1-$AL37)),0)&gt;=$AJ37, $AJ37-SUM($B37:Q37), IFERROR($AJ37/$AK37, 0))))</f>
        <v>0</v>
      </c>
      <c r="S37" s="82">
        <f>IF($AM37&gt;S$5,0,IF($AM37=S$5,IFERROR($AJ37/$AK37*$AL37, 0),IF(IFERROR((SUM($B37:R37)+$AJ37/$AK37*(1-$AL37)),0)&gt;=$AJ37, $AJ37-SUM($B37:R37), IFERROR($AJ37/$AK37, 0))))</f>
        <v>0</v>
      </c>
      <c r="T37" s="82">
        <f>IF($AM37&gt;T$5,0,IF($AM37=T$5,IFERROR($AJ37/$AK37*$AL37, 0),IF(IFERROR((SUM($B37:S37)+$AJ37/$AK37*(1-$AL37)),0)&gt;=$AJ37, $AJ37-SUM($B37:S37), IFERROR($AJ37/$AK37, 0))))</f>
        <v>0</v>
      </c>
      <c r="U37" s="82">
        <f>IF($AM37&gt;U$5,0,IF($AM37=U$5,IFERROR($AJ37/$AK37*$AL37, 0),IF(IFERROR((SUM($B37:T37)+$AJ37/$AK37*(1-$AL37)),0)&gt;=$AJ37, $AJ37-SUM($B37:T37), IFERROR($AJ37/$AK37, 0))))</f>
        <v>0</v>
      </c>
      <c r="V37" s="82">
        <f>IF($AM37&gt;V$5,0,IF($AM37=V$5,IFERROR($AJ37/$AK37*$AL37, 0),IF(IFERROR((SUM($B37:U37)+$AJ37/$AK37*(1-$AL37)),0)&gt;=$AJ37, $AJ37-SUM($B37:U37), IFERROR($AJ37/$AK37, 0))))</f>
        <v>0</v>
      </c>
      <c r="W37" s="82">
        <f>IF($AM37&gt;W$5,0,IF($AM37=W$5,IFERROR($AJ37/$AK37*$AL37, 0),IF(IFERROR((SUM($B37:V37)+$AJ37/$AK37*(1-$AL37)),0)&gt;=$AJ37, $AJ37-SUM($B37:V37), IFERROR($AJ37/$AK37, 0))))</f>
        <v>0</v>
      </c>
      <c r="X37" s="82">
        <f>IF($AM37&gt;X$5,0,IF($AM37=X$5,IFERROR($AJ37/$AK37*$AL37, 0),IF(IFERROR((SUM($B37:W37)+$AJ37/$AK37*(1-$AL37)),0)&gt;=$AJ37, $AJ37-SUM($B37:W37), IFERROR($AJ37/$AK37, 0))))</f>
        <v>0</v>
      </c>
      <c r="Y37" s="82">
        <f>IF($AM37&gt;Y$5,0,IF($AM37=Y$5,IFERROR($AJ37/$AK37*$AL37, 0),IF(IFERROR((SUM($B37:X37)+$AJ37/$AK37*(1-$AL37)),0)&gt;=$AJ37, $AJ37-SUM($B37:X37), IFERROR($AJ37/$AK37, 0))))</f>
        <v>0</v>
      </c>
      <c r="Z37" s="82">
        <f>IF($AM37&gt;Z$5,0,IF($AM37=Z$5,IFERROR($AJ37/$AK37*$AL37, 0),IF(IFERROR((SUM($B37:Y37)+$AJ37/$AK37*(1-$AL37)),0)&gt;=$AJ37, $AJ37-SUM($B37:Y37), IFERROR($AJ37/$AK37, 0))))</f>
        <v>0</v>
      </c>
      <c r="AA37" s="82">
        <f>IF($AM37&gt;AA$5,0,IF($AM37=AA$5,IFERROR($AJ37/$AK37*$AL37, 0),IF(IFERROR((SUM($B37:Z37)+$AJ37/$AK37*(1-$AL37)),0)&gt;=$AJ37, $AJ37-SUM($B37:Z37), IFERROR($AJ37/$AK37, 0))))</f>
        <v>0</v>
      </c>
      <c r="AB37" s="82">
        <f>IF($AM37&gt;AB$5,0,IF($AM37=AB$5,IFERROR($AJ37/$AK37*$AL37, 0),IF(IFERROR((SUM($B37:AA37)+$AJ37/$AK37*(1-$AL37)),0)&gt;=$AJ37, $AJ37-SUM($B37:AA37), IFERROR($AJ37/$AK37, 0))))</f>
        <v>0</v>
      </c>
      <c r="AC37" s="82">
        <f>IF($AM37&gt;AC$5,0,IF($AM37=AC$5,IFERROR($AJ37/$AK37*$AL37, 0),IF(IFERROR((SUM($B37:AB37)+$AJ37/$AK37*(1-$AL37)),0)&gt;=$AJ37, $AJ37-SUM($B37:AB37), IFERROR($AJ37/$AK37, 0))))</f>
        <v>0</v>
      </c>
      <c r="AD37" s="82">
        <f>IF($AM37&gt;AD$5,0,IF($AM37=AD$5,IFERROR($AJ37/$AK37*$AL37, 0),IF(IFERROR((SUM($B37:AC37)+$AJ37/$AK37*(1-$AL37)),0)&gt;=$AJ37, $AJ37-SUM($B37:AC37), IFERROR($AJ37/$AK37, 0))))</f>
        <v>0</v>
      </c>
      <c r="AE37" s="82">
        <f>IF($AM37&gt;AE$5,0,IF($AM37=AE$5,IFERROR($AJ37/$AK37*$AL37, 0),IF(IFERROR((SUM($B37:AD37)+$AJ37/$AK37*(1-$AL37)),0)&gt;=$AJ37, $AJ37-SUM($B37:AD37), IFERROR($AJ37/$AK37, 0))))</f>
        <v>0</v>
      </c>
      <c r="AF37" s="82">
        <f>IF($AM37&gt;AF$5,0,IF($AM37=AF$5,IFERROR($AJ37/$AK37*$AL37, 0),IF(IFERROR((SUM($B37:AE37)+$AJ37/$AK37*(1-$AL37)),0)&gt;=$AJ37, $AJ37-SUM($B37:AE37), IFERROR($AJ37/$AK37, 0))))</f>
        <v>0</v>
      </c>
      <c r="AG37" s="82">
        <f>IF($AM37&gt;AG$5,0,IF($AM37=AG$5,IFERROR($AJ37/$AK37*$AL37, 0),IF(IFERROR((SUM($B37:AF37)+$AJ37/$AK37*(1-$AL37)),0)&gt;=$AJ37, $AJ37-SUM($B37:AF37), IFERROR($AJ37/$AK37, 0))))</f>
        <v>0</v>
      </c>
      <c r="AH37" s="82">
        <f>IF($AM37&gt;AH$5,0,IF($AM37=AH$5,IFERROR($AJ37/$AK37*$AL37, 0),IF(IFERROR((SUM($B37:AG37)+$AJ37/$AK37*(1-$AL37)),0)&gt;=$AJ37, $AJ37-SUM($B37:AG37), IFERROR($AJ37/$AK37, 0))))</f>
        <v>0</v>
      </c>
      <c r="AI37" s="20" t="s">
        <v>364</v>
      </c>
      <c r="AJ37" s="83" cm="1">
        <f t="array" ref="AJ37">INDEX(Calculations!$B$14:$AN$14, 1, AN37)</f>
        <v>2</v>
      </c>
      <c r="AK37" s="84">
        <f>INDEX(Drivers!$B$26:$AI$26, 1, MATCH($B37, Drivers!$B$4:$AI$4, 0))</f>
        <v>2</v>
      </c>
      <c r="AL37" s="85">
        <f>INDEX(Drivers!$B$27:$AI$27, 1,  MATCH($B37, Drivers!$B$4:$AI$4, 0))</f>
        <v>0.5</v>
      </c>
      <c r="AM37" s="86" cm="1">
        <f t="array" ref="AM37">INDEX(Drivers!$B$12:$AI$12, 1, AN37)</f>
        <v>46387</v>
      </c>
      <c r="AN37" s="83">
        <f t="shared" si="46"/>
        <v>5</v>
      </c>
      <c r="AO37" s="146">
        <f t="shared" si="44"/>
        <v>0</v>
      </c>
      <c r="AP37" s="148">
        <f t="shared" si="45"/>
        <v>0.5</v>
      </c>
      <c r="AQ37" s="148">
        <f t="shared" si="45"/>
        <v>1.5</v>
      </c>
      <c r="AR37" s="148">
        <f t="shared" si="45"/>
        <v>0</v>
      </c>
      <c r="AS37" s="148">
        <f t="shared" si="45"/>
        <v>0</v>
      </c>
      <c r="AT37" s="148">
        <f t="shared" si="45"/>
        <v>0</v>
      </c>
      <c r="AU37" s="148">
        <f t="shared" si="45"/>
        <v>0</v>
      </c>
      <c r="AV37" s="148">
        <f t="shared" si="45"/>
        <v>0</v>
      </c>
      <c r="AW37" s="148">
        <f t="shared" si="45"/>
        <v>0</v>
      </c>
    </row>
    <row r="38" spans="2:49" hidden="1" outlineLevel="1" x14ac:dyDescent="0.2">
      <c r="B38" s="52" t="str" cm="1">
        <f t="array" ref="B38">INDEX($B$4:$AI$4, 1, AN38)</f>
        <v>FQ1'27E</v>
      </c>
      <c r="C38" s="82">
        <f>IF($AM38&gt;C$5,0,IF($AM38=C$5,IFERROR($AJ38/$AK38*$AL38, 0),IF(IFERROR((SUM($B38:B38)+$AJ38/$AK38*(1-$AL38)),0)&gt;=$AJ38, $AJ38-SUM($B38:B38), IFERROR($AJ38/$AK38, 0))))</f>
        <v>0</v>
      </c>
      <c r="D38" s="82">
        <f>IF($AM38&gt;D$5,0,IF($AM38=D$5,IFERROR($AJ38/$AK38*$AL38, 0),IF(IFERROR((SUM($B38:C38)+$AJ38/$AK38*(1-$AL38)),0)&gt;=$AJ38, $AJ38-SUM($B38:C38), IFERROR($AJ38/$AK38, 0))))</f>
        <v>0</v>
      </c>
      <c r="E38" s="82">
        <f>IF($AM38&gt;E$5,0,IF($AM38=E$5,IFERROR($AJ38/$AK38*$AL38, 0),IF(IFERROR((SUM($B38:D38)+$AJ38/$AK38*(1-$AL38)),0)&gt;=$AJ38, $AJ38-SUM($B38:D38), IFERROR($AJ38/$AK38, 0))))</f>
        <v>0</v>
      </c>
      <c r="F38" s="82">
        <f>IF($AM38&gt;F$5,0,IF($AM38=F$5,IFERROR($AJ38/$AK38*$AL38, 0),IF(IFERROR((SUM($B38:E38)+$AJ38/$AK38*(1-$AL38)),0)&gt;=$AJ38, $AJ38-SUM($B38:E38), IFERROR($AJ38/$AK38, 0))))</f>
        <v>0</v>
      </c>
      <c r="G38" s="82">
        <f>IF($AM38&gt;G$5,0,IF($AM38=G$5,IFERROR($AJ38/$AK38*$AL38, 0),IF(IFERROR((SUM($B38:F38)+$AJ38/$AK38*(1-$AL38)),0)&gt;=$AJ38, $AJ38-SUM($B38:F38), IFERROR($AJ38/$AK38, 0))))</f>
        <v>0.5</v>
      </c>
      <c r="H38" s="82">
        <f>IF($AM38&gt;H$5,0,IF($AM38=H$5,IFERROR($AJ38/$AK38*$AL38, 0),IF(IFERROR((SUM($B38:G38)+$AJ38/$AK38*(1-$AL38)),0)&gt;=$AJ38, $AJ38-SUM($B38:G38), IFERROR($AJ38/$AK38, 0))))</f>
        <v>1</v>
      </c>
      <c r="I38" s="82">
        <f>IF($AM38&gt;I$5,0,IF($AM38=I$5,IFERROR($AJ38/$AK38*$AL38, 0),IF(IFERROR((SUM($B38:H38)+$AJ38/$AK38*(1-$AL38)),0)&gt;=$AJ38, $AJ38-SUM($B38:H38), IFERROR($AJ38/$AK38, 0))))</f>
        <v>0.5</v>
      </c>
      <c r="J38" s="82">
        <f>IF($AM38&gt;J$5,0,IF($AM38=J$5,IFERROR($AJ38/$AK38*$AL38, 0),IF(IFERROR((SUM($B38:I38)+$AJ38/$AK38*(1-$AL38)),0)&gt;=$AJ38, $AJ38-SUM($B38:I38), IFERROR($AJ38/$AK38, 0))))</f>
        <v>0</v>
      </c>
      <c r="K38" s="82">
        <f>IF($AM38&gt;K$5,0,IF($AM38=K$5,IFERROR($AJ38/$AK38*$AL38, 0),IF(IFERROR((SUM($B38:J38)+$AJ38/$AK38*(1-$AL38)),0)&gt;=$AJ38, $AJ38-SUM($B38:J38), IFERROR($AJ38/$AK38, 0))))</f>
        <v>0</v>
      </c>
      <c r="L38" s="82">
        <f>IF($AM38&gt;L$5,0,IF($AM38=L$5,IFERROR($AJ38/$AK38*$AL38, 0),IF(IFERROR((SUM($B38:K38)+$AJ38/$AK38*(1-$AL38)),0)&gt;=$AJ38, $AJ38-SUM($B38:K38), IFERROR($AJ38/$AK38, 0))))</f>
        <v>0</v>
      </c>
      <c r="M38" s="82">
        <f>IF($AM38&gt;M$5,0,IF($AM38=M$5,IFERROR($AJ38/$AK38*$AL38, 0),IF(IFERROR((SUM($B38:L38)+$AJ38/$AK38*(1-$AL38)),0)&gt;=$AJ38, $AJ38-SUM($B38:L38), IFERROR($AJ38/$AK38, 0))))</f>
        <v>0</v>
      </c>
      <c r="N38" s="82">
        <f>IF($AM38&gt;N$5,0,IF($AM38=N$5,IFERROR($AJ38/$AK38*$AL38, 0),IF(IFERROR((SUM($B38:M38)+$AJ38/$AK38*(1-$AL38)),0)&gt;=$AJ38, $AJ38-SUM($B38:M38), IFERROR($AJ38/$AK38, 0))))</f>
        <v>0</v>
      </c>
      <c r="O38" s="82">
        <f>IF($AM38&gt;O$5,0,IF($AM38=O$5,IFERROR($AJ38/$AK38*$AL38, 0),IF(IFERROR((SUM($B38:N38)+$AJ38/$AK38*(1-$AL38)),0)&gt;=$AJ38, $AJ38-SUM($B38:N38), IFERROR($AJ38/$AK38, 0))))</f>
        <v>0</v>
      </c>
      <c r="P38" s="82">
        <f>IF($AM38&gt;P$5,0,IF($AM38=P$5,IFERROR($AJ38/$AK38*$AL38, 0),IF(IFERROR((SUM($B38:O38)+$AJ38/$AK38*(1-$AL38)),0)&gt;=$AJ38, $AJ38-SUM($B38:O38), IFERROR($AJ38/$AK38, 0))))</f>
        <v>0</v>
      </c>
      <c r="Q38" s="82">
        <f>IF($AM38&gt;Q$5,0,IF($AM38=Q$5,IFERROR($AJ38/$AK38*$AL38, 0),IF(IFERROR((SUM($B38:P38)+$AJ38/$AK38*(1-$AL38)),0)&gt;=$AJ38, $AJ38-SUM($B38:P38), IFERROR($AJ38/$AK38, 0))))</f>
        <v>0</v>
      </c>
      <c r="R38" s="82">
        <f>IF($AM38&gt;R$5,0,IF($AM38=R$5,IFERROR($AJ38/$AK38*$AL38, 0),IF(IFERROR((SUM($B38:Q38)+$AJ38/$AK38*(1-$AL38)),0)&gt;=$AJ38, $AJ38-SUM($B38:Q38), IFERROR($AJ38/$AK38, 0))))</f>
        <v>0</v>
      </c>
      <c r="S38" s="82">
        <f>IF($AM38&gt;S$5,0,IF($AM38=S$5,IFERROR($AJ38/$AK38*$AL38, 0),IF(IFERROR((SUM($B38:R38)+$AJ38/$AK38*(1-$AL38)),0)&gt;=$AJ38, $AJ38-SUM($B38:R38), IFERROR($AJ38/$AK38, 0))))</f>
        <v>0</v>
      </c>
      <c r="T38" s="82">
        <f>IF($AM38&gt;T$5,0,IF($AM38=T$5,IFERROR($AJ38/$AK38*$AL38, 0),IF(IFERROR((SUM($B38:S38)+$AJ38/$AK38*(1-$AL38)),0)&gt;=$AJ38, $AJ38-SUM($B38:S38), IFERROR($AJ38/$AK38, 0))))</f>
        <v>0</v>
      </c>
      <c r="U38" s="82">
        <f>IF($AM38&gt;U$5,0,IF($AM38=U$5,IFERROR($AJ38/$AK38*$AL38, 0),IF(IFERROR((SUM($B38:T38)+$AJ38/$AK38*(1-$AL38)),0)&gt;=$AJ38, $AJ38-SUM($B38:T38), IFERROR($AJ38/$AK38, 0))))</f>
        <v>0</v>
      </c>
      <c r="V38" s="82">
        <f>IF($AM38&gt;V$5,0,IF($AM38=V$5,IFERROR($AJ38/$AK38*$AL38, 0),IF(IFERROR((SUM($B38:U38)+$AJ38/$AK38*(1-$AL38)),0)&gt;=$AJ38, $AJ38-SUM($B38:U38), IFERROR($AJ38/$AK38, 0))))</f>
        <v>0</v>
      </c>
      <c r="W38" s="82">
        <f>IF($AM38&gt;W$5,0,IF($AM38=W$5,IFERROR($AJ38/$AK38*$AL38, 0),IF(IFERROR((SUM($B38:V38)+$AJ38/$AK38*(1-$AL38)),0)&gt;=$AJ38, $AJ38-SUM($B38:V38), IFERROR($AJ38/$AK38, 0))))</f>
        <v>0</v>
      </c>
      <c r="X38" s="82">
        <f>IF($AM38&gt;X$5,0,IF($AM38=X$5,IFERROR($AJ38/$AK38*$AL38, 0),IF(IFERROR((SUM($B38:W38)+$AJ38/$AK38*(1-$AL38)),0)&gt;=$AJ38, $AJ38-SUM($B38:W38), IFERROR($AJ38/$AK38, 0))))</f>
        <v>0</v>
      </c>
      <c r="Y38" s="82">
        <f>IF($AM38&gt;Y$5,0,IF($AM38=Y$5,IFERROR($AJ38/$AK38*$AL38, 0),IF(IFERROR((SUM($B38:X38)+$AJ38/$AK38*(1-$AL38)),0)&gt;=$AJ38, $AJ38-SUM($B38:X38), IFERROR($AJ38/$AK38, 0))))</f>
        <v>0</v>
      </c>
      <c r="Z38" s="82">
        <f>IF($AM38&gt;Z$5,0,IF($AM38=Z$5,IFERROR($AJ38/$AK38*$AL38, 0),IF(IFERROR((SUM($B38:Y38)+$AJ38/$AK38*(1-$AL38)),0)&gt;=$AJ38, $AJ38-SUM($B38:Y38), IFERROR($AJ38/$AK38, 0))))</f>
        <v>0</v>
      </c>
      <c r="AA38" s="82">
        <f>IF($AM38&gt;AA$5,0,IF($AM38=AA$5,IFERROR($AJ38/$AK38*$AL38, 0),IF(IFERROR((SUM($B38:Z38)+$AJ38/$AK38*(1-$AL38)),0)&gt;=$AJ38, $AJ38-SUM($B38:Z38), IFERROR($AJ38/$AK38, 0))))</f>
        <v>0</v>
      </c>
      <c r="AB38" s="82">
        <f>IF($AM38&gt;AB$5,0,IF($AM38=AB$5,IFERROR($AJ38/$AK38*$AL38, 0),IF(IFERROR((SUM($B38:AA38)+$AJ38/$AK38*(1-$AL38)),0)&gt;=$AJ38, $AJ38-SUM($B38:AA38), IFERROR($AJ38/$AK38, 0))))</f>
        <v>0</v>
      </c>
      <c r="AC38" s="82">
        <f>IF($AM38&gt;AC$5,0,IF($AM38=AC$5,IFERROR($AJ38/$AK38*$AL38, 0),IF(IFERROR((SUM($B38:AB38)+$AJ38/$AK38*(1-$AL38)),0)&gt;=$AJ38, $AJ38-SUM($B38:AB38), IFERROR($AJ38/$AK38, 0))))</f>
        <v>0</v>
      </c>
      <c r="AD38" s="82">
        <f>IF($AM38&gt;AD$5,0,IF($AM38=AD$5,IFERROR($AJ38/$AK38*$AL38, 0),IF(IFERROR((SUM($B38:AC38)+$AJ38/$AK38*(1-$AL38)),0)&gt;=$AJ38, $AJ38-SUM($B38:AC38), IFERROR($AJ38/$AK38, 0))))</f>
        <v>0</v>
      </c>
      <c r="AE38" s="82">
        <f>IF($AM38&gt;AE$5,0,IF($AM38=AE$5,IFERROR($AJ38/$AK38*$AL38, 0),IF(IFERROR((SUM($B38:AD38)+$AJ38/$AK38*(1-$AL38)),0)&gt;=$AJ38, $AJ38-SUM($B38:AD38), IFERROR($AJ38/$AK38, 0))))</f>
        <v>0</v>
      </c>
      <c r="AF38" s="82">
        <f>IF($AM38&gt;AF$5,0,IF($AM38=AF$5,IFERROR($AJ38/$AK38*$AL38, 0),IF(IFERROR((SUM($B38:AE38)+$AJ38/$AK38*(1-$AL38)),0)&gt;=$AJ38, $AJ38-SUM($B38:AE38), IFERROR($AJ38/$AK38, 0))))</f>
        <v>0</v>
      </c>
      <c r="AG38" s="82">
        <f>IF($AM38&gt;AG$5,0,IF($AM38=AG$5,IFERROR($AJ38/$AK38*$AL38, 0),IF(IFERROR((SUM($B38:AF38)+$AJ38/$AK38*(1-$AL38)),0)&gt;=$AJ38, $AJ38-SUM($B38:AF38), IFERROR($AJ38/$AK38, 0))))</f>
        <v>0</v>
      </c>
      <c r="AH38" s="82">
        <f>IF($AM38&gt;AH$5,0,IF($AM38=AH$5,IFERROR($AJ38/$AK38*$AL38, 0),IF(IFERROR((SUM($B38:AG38)+$AJ38/$AK38*(1-$AL38)),0)&gt;=$AJ38, $AJ38-SUM($B38:AG38), IFERROR($AJ38/$AK38, 0))))</f>
        <v>0</v>
      </c>
      <c r="AI38" s="20"/>
      <c r="AJ38" s="83" cm="1">
        <f t="array" ref="AJ38">INDEX(Calculations!$B$14:$AN$14, 1, AN38)</f>
        <v>2</v>
      </c>
      <c r="AK38" s="84">
        <f>INDEX(Drivers!$B$26:$AI$26, 1, MATCH($B38, Drivers!$B$4:$AI$4, 0))</f>
        <v>2</v>
      </c>
      <c r="AL38" s="85">
        <f>INDEX(Drivers!$B$27:$AI$27, 1,  MATCH($B38, Drivers!$B$4:$AI$4, 0))</f>
        <v>0.5</v>
      </c>
      <c r="AM38" s="86" cm="1">
        <f t="array" ref="AM38">INDEX(Drivers!$B$12:$AI$12, 1, AN38)</f>
        <v>46477</v>
      </c>
      <c r="AN38" s="83">
        <f t="shared" si="46"/>
        <v>6</v>
      </c>
      <c r="AO38" s="146">
        <f t="shared" si="44"/>
        <v>0</v>
      </c>
      <c r="AP38" s="148">
        <f t="shared" si="45"/>
        <v>0</v>
      </c>
      <c r="AQ38" s="148">
        <f t="shared" si="45"/>
        <v>2</v>
      </c>
      <c r="AR38" s="148">
        <f t="shared" si="45"/>
        <v>0</v>
      </c>
      <c r="AS38" s="148">
        <f t="shared" si="45"/>
        <v>0</v>
      </c>
      <c r="AT38" s="148">
        <f t="shared" si="45"/>
        <v>0</v>
      </c>
      <c r="AU38" s="148">
        <f t="shared" si="45"/>
        <v>0</v>
      </c>
      <c r="AV38" s="148">
        <f t="shared" si="45"/>
        <v>0</v>
      </c>
      <c r="AW38" s="148">
        <f t="shared" si="45"/>
        <v>0</v>
      </c>
    </row>
    <row r="39" spans="2:49" hidden="1" outlineLevel="1" x14ac:dyDescent="0.2">
      <c r="B39" s="52" t="str" cm="1">
        <f t="array" ref="B39">INDEX($B$4:$AI$4, 1, AN39)</f>
        <v>FQ2'27E</v>
      </c>
      <c r="C39" s="82">
        <f>IF($AM39&gt;C$5,0,IF($AM39=C$5,IFERROR($AJ39/$AK39*$AL39, 0),IF(IFERROR((SUM($B39:B39)+$AJ39/$AK39*(1-$AL39)),0)&gt;=$AJ39, $AJ39-SUM($B39:B39), IFERROR($AJ39/$AK39, 0))))</f>
        <v>0</v>
      </c>
      <c r="D39" s="82">
        <f>IF($AM39&gt;D$5,0,IF($AM39=D$5,IFERROR($AJ39/$AK39*$AL39, 0),IF(IFERROR((SUM($B39:C39)+$AJ39/$AK39*(1-$AL39)),0)&gt;=$AJ39, $AJ39-SUM($B39:C39), IFERROR($AJ39/$AK39, 0))))</f>
        <v>0</v>
      </c>
      <c r="E39" s="82">
        <f>IF($AM39&gt;E$5,0,IF($AM39=E$5,IFERROR($AJ39/$AK39*$AL39, 0),IF(IFERROR((SUM($B39:D39)+$AJ39/$AK39*(1-$AL39)),0)&gt;=$AJ39, $AJ39-SUM($B39:D39), IFERROR($AJ39/$AK39, 0))))</f>
        <v>0</v>
      </c>
      <c r="F39" s="82">
        <f>IF($AM39&gt;F$5,0,IF($AM39=F$5,IFERROR($AJ39/$AK39*$AL39, 0),IF(IFERROR((SUM($B39:E39)+$AJ39/$AK39*(1-$AL39)),0)&gt;=$AJ39, $AJ39-SUM($B39:E39), IFERROR($AJ39/$AK39, 0))))</f>
        <v>0</v>
      </c>
      <c r="G39" s="82">
        <f>IF($AM39&gt;G$5,0,IF($AM39=G$5,IFERROR($AJ39/$AK39*$AL39, 0),IF(IFERROR((SUM($B39:F39)+$AJ39/$AK39*(1-$AL39)),0)&gt;=$AJ39, $AJ39-SUM($B39:F39), IFERROR($AJ39/$AK39, 0))))</f>
        <v>0</v>
      </c>
      <c r="H39" s="82">
        <f>IF($AM39&gt;H$5,0,IF($AM39=H$5,IFERROR($AJ39/$AK39*$AL39, 0),IF(IFERROR((SUM($B39:G39)+$AJ39/$AK39*(1-$AL39)),0)&gt;=$AJ39, $AJ39-SUM($B39:G39), IFERROR($AJ39/$AK39, 0))))</f>
        <v>0.5</v>
      </c>
      <c r="I39" s="82">
        <f>IF($AM39&gt;I$5,0,IF($AM39=I$5,IFERROR($AJ39/$AK39*$AL39, 0),IF(IFERROR((SUM($B39:H39)+$AJ39/$AK39*(1-$AL39)),0)&gt;=$AJ39, $AJ39-SUM($B39:H39), IFERROR($AJ39/$AK39, 0))))</f>
        <v>1</v>
      </c>
      <c r="J39" s="82">
        <f>IF($AM39&gt;J$5,0,IF($AM39=J$5,IFERROR($AJ39/$AK39*$AL39, 0),IF(IFERROR((SUM($B39:I39)+$AJ39/$AK39*(1-$AL39)),0)&gt;=$AJ39, $AJ39-SUM($B39:I39), IFERROR($AJ39/$AK39, 0))))</f>
        <v>0.5</v>
      </c>
      <c r="K39" s="82">
        <f>IF($AM39&gt;K$5,0,IF($AM39=K$5,IFERROR($AJ39/$AK39*$AL39, 0),IF(IFERROR((SUM($B39:J39)+$AJ39/$AK39*(1-$AL39)),0)&gt;=$AJ39, $AJ39-SUM($B39:J39), IFERROR($AJ39/$AK39, 0))))</f>
        <v>0</v>
      </c>
      <c r="L39" s="82">
        <f>IF($AM39&gt;L$5,0,IF($AM39=L$5,IFERROR($AJ39/$AK39*$AL39, 0),IF(IFERROR((SUM($B39:K39)+$AJ39/$AK39*(1-$AL39)),0)&gt;=$AJ39, $AJ39-SUM($B39:K39), IFERROR($AJ39/$AK39, 0))))</f>
        <v>0</v>
      </c>
      <c r="M39" s="82">
        <f>IF($AM39&gt;M$5,0,IF($AM39=M$5,IFERROR($AJ39/$AK39*$AL39, 0),IF(IFERROR((SUM($B39:L39)+$AJ39/$AK39*(1-$AL39)),0)&gt;=$AJ39, $AJ39-SUM($B39:L39), IFERROR($AJ39/$AK39, 0))))</f>
        <v>0</v>
      </c>
      <c r="N39" s="82">
        <f>IF($AM39&gt;N$5,0,IF($AM39=N$5,IFERROR($AJ39/$AK39*$AL39, 0),IF(IFERROR((SUM($B39:M39)+$AJ39/$AK39*(1-$AL39)),0)&gt;=$AJ39, $AJ39-SUM($B39:M39), IFERROR($AJ39/$AK39, 0))))</f>
        <v>0</v>
      </c>
      <c r="O39" s="82">
        <f>IF($AM39&gt;O$5,0,IF($AM39=O$5,IFERROR($AJ39/$AK39*$AL39, 0),IF(IFERROR((SUM($B39:N39)+$AJ39/$AK39*(1-$AL39)),0)&gt;=$AJ39, $AJ39-SUM($B39:N39), IFERROR($AJ39/$AK39, 0))))</f>
        <v>0</v>
      </c>
      <c r="P39" s="82">
        <f>IF($AM39&gt;P$5,0,IF($AM39=P$5,IFERROR($AJ39/$AK39*$AL39, 0),IF(IFERROR((SUM($B39:O39)+$AJ39/$AK39*(1-$AL39)),0)&gt;=$AJ39, $AJ39-SUM($B39:O39), IFERROR($AJ39/$AK39, 0))))</f>
        <v>0</v>
      </c>
      <c r="Q39" s="82">
        <f>IF($AM39&gt;Q$5,0,IF($AM39=Q$5,IFERROR($AJ39/$AK39*$AL39, 0),IF(IFERROR((SUM($B39:P39)+$AJ39/$AK39*(1-$AL39)),0)&gt;=$AJ39, $AJ39-SUM($B39:P39), IFERROR($AJ39/$AK39, 0))))</f>
        <v>0</v>
      </c>
      <c r="R39" s="82">
        <f>IF($AM39&gt;R$5,0,IF($AM39=R$5,IFERROR($AJ39/$AK39*$AL39, 0),IF(IFERROR((SUM($B39:Q39)+$AJ39/$AK39*(1-$AL39)),0)&gt;=$AJ39, $AJ39-SUM($B39:Q39), IFERROR($AJ39/$AK39, 0))))</f>
        <v>0</v>
      </c>
      <c r="S39" s="82">
        <f>IF($AM39&gt;S$5,0,IF($AM39=S$5,IFERROR($AJ39/$AK39*$AL39, 0),IF(IFERROR((SUM($B39:R39)+$AJ39/$AK39*(1-$AL39)),0)&gt;=$AJ39, $AJ39-SUM($B39:R39), IFERROR($AJ39/$AK39, 0))))</f>
        <v>0</v>
      </c>
      <c r="T39" s="82">
        <f>IF($AM39&gt;T$5,0,IF($AM39=T$5,IFERROR($AJ39/$AK39*$AL39, 0),IF(IFERROR((SUM($B39:S39)+$AJ39/$AK39*(1-$AL39)),0)&gt;=$AJ39, $AJ39-SUM($B39:S39), IFERROR($AJ39/$AK39, 0))))</f>
        <v>0</v>
      </c>
      <c r="U39" s="82">
        <f>IF($AM39&gt;U$5,0,IF($AM39=U$5,IFERROR($AJ39/$AK39*$AL39, 0),IF(IFERROR((SUM($B39:T39)+$AJ39/$AK39*(1-$AL39)),0)&gt;=$AJ39, $AJ39-SUM($B39:T39), IFERROR($AJ39/$AK39, 0))))</f>
        <v>0</v>
      </c>
      <c r="V39" s="82">
        <f>IF($AM39&gt;V$5,0,IF($AM39=V$5,IFERROR($AJ39/$AK39*$AL39, 0),IF(IFERROR((SUM($B39:U39)+$AJ39/$AK39*(1-$AL39)),0)&gt;=$AJ39, $AJ39-SUM($B39:U39), IFERROR($AJ39/$AK39, 0))))</f>
        <v>0</v>
      </c>
      <c r="W39" s="82">
        <f>IF($AM39&gt;W$5,0,IF($AM39=W$5,IFERROR($AJ39/$AK39*$AL39, 0),IF(IFERROR((SUM($B39:V39)+$AJ39/$AK39*(1-$AL39)),0)&gt;=$AJ39, $AJ39-SUM($B39:V39), IFERROR($AJ39/$AK39, 0))))</f>
        <v>0</v>
      </c>
      <c r="X39" s="82">
        <f>IF($AM39&gt;X$5,0,IF($AM39=X$5,IFERROR($AJ39/$AK39*$AL39, 0),IF(IFERROR((SUM($B39:W39)+$AJ39/$AK39*(1-$AL39)),0)&gt;=$AJ39, $AJ39-SUM($B39:W39), IFERROR($AJ39/$AK39, 0))))</f>
        <v>0</v>
      </c>
      <c r="Y39" s="82">
        <f>IF($AM39&gt;Y$5,0,IF($AM39=Y$5,IFERROR($AJ39/$AK39*$AL39, 0),IF(IFERROR((SUM($B39:X39)+$AJ39/$AK39*(1-$AL39)),0)&gt;=$AJ39, $AJ39-SUM($B39:X39), IFERROR($AJ39/$AK39, 0))))</f>
        <v>0</v>
      </c>
      <c r="Z39" s="82">
        <f>IF($AM39&gt;Z$5,0,IF($AM39=Z$5,IFERROR($AJ39/$AK39*$AL39, 0),IF(IFERROR((SUM($B39:Y39)+$AJ39/$AK39*(1-$AL39)),0)&gt;=$AJ39, $AJ39-SUM($B39:Y39), IFERROR($AJ39/$AK39, 0))))</f>
        <v>0</v>
      </c>
      <c r="AA39" s="82">
        <f>IF($AM39&gt;AA$5,0,IF($AM39=AA$5,IFERROR($AJ39/$AK39*$AL39, 0),IF(IFERROR((SUM($B39:Z39)+$AJ39/$AK39*(1-$AL39)),0)&gt;=$AJ39, $AJ39-SUM($B39:Z39), IFERROR($AJ39/$AK39, 0))))</f>
        <v>0</v>
      </c>
      <c r="AB39" s="82">
        <f>IF($AM39&gt;AB$5,0,IF($AM39=AB$5,IFERROR($AJ39/$AK39*$AL39, 0),IF(IFERROR((SUM($B39:AA39)+$AJ39/$AK39*(1-$AL39)),0)&gt;=$AJ39, $AJ39-SUM($B39:AA39), IFERROR($AJ39/$AK39, 0))))</f>
        <v>0</v>
      </c>
      <c r="AC39" s="82">
        <f>IF($AM39&gt;AC$5,0,IF($AM39=AC$5,IFERROR($AJ39/$AK39*$AL39, 0),IF(IFERROR((SUM($B39:AB39)+$AJ39/$AK39*(1-$AL39)),0)&gt;=$AJ39, $AJ39-SUM($B39:AB39), IFERROR($AJ39/$AK39, 0))))</f>
        <v>0</v>
      </c>
      <c r="AD39" s="82">
        <f>IF($AM39&gt;AD$5,0,IF($AM39=AD$5,IFERROR($AJ39/$AK39*$AL39, 0),IF(IFERROR((SUM($B39:AC39)+$AJ39/$AK39*(1-$AL39)),0)&gt;=$AJ39, $AJ39-SUM($B39:AC39), IFERROR($AJ39/$AK39, 0))))</f>
        <v>0</v>
      </c>
      <c r="AE39" s="82">
        <f>IF($AM39&gt;AE$5,0,IF($AM39=AE$5,IFERROR($AJ39/$AK39*$AL39, 0),IF(IFERROR((SUM($B39:AD39)+$AJ39/$AK39*(1-$AL39)),0)&gt;=$AJ39, $AJ39-SUM($B39:AD39), IFERROR($AJ39/$AK39, 0))))</f>
        <v>0</v>
      </c>
      <c r="AF39" s="82">
        <f>IF($AM39&gt;AF$5,0,IF($AM39=AF$5,IFERROR($AJ39/$AK39*$AL39, 0),IF(IFERROR((SUM($B39:AE39)+$AJ39/$AK39*(1-$AL39)),0)&gt;=$AJ39, $AJ39-SUM($B39:AE39), IFERROR($AJ39/$AK39, 0))))</f>
        <v>0</v>
      </c>
      <c r="AG39" s="82">
        <f>IF($AM39&gt;AG$5,0,IF($AM39=AG$5,IFERROR($AJ39/$AK39*$AL39, 0),IF(IFERROR((SUM($B39:AF39)+$AJ39/$AK39*(1-$AL39)),0)&gt;=$AJ39, $AJ39-SUM($B39:AF39), IFERROR($AJ39/$AK39, 0))))</f>
        <v>0</v>
      </c>
      <c r="AH39" s="82">
        <f>IF($AM39&gt;AH$5,0,IF($AM39=AH$5,IFERROR($AJ39/$AK39*$AL39, 0),IF(IFERROR((SUM($B39:AG39)+$AJ39/$AK39*(1-$AL39)),0)&gt;=$AJ39, $AJ39-SUM($B39:AG39), IFERROR($AJ39/$AK39, 0))))</f>
        <v>0</v>
      </c>
      <c r="AI39" s="20"/>
      <c r="AJ39" s="83" cm="1">
        <f t="array" ref="AJ39">INDEX(Calculations!$B$14:$AN$14, 1, AN39)</f>
        <v>2</v>
      </c>
      <c r="AK39" s="84">
        <f>INDEX(Drivers!$B$26:$AI$26, 1, MATCH($B39, Drivers!$B$4:$AI$4, 0))</f>
        <v>2</v>
      </c>
      <c r="AL39" s="85">
        <f>INDEX(Drivers!$B$27:$AI$27, 1,  MATCH($B39, Drivers!$B$4:$AI$4, 0))</f>
        <v>0.5</v>
      </c>
      <c r="AM39" s="86" cm="1">
        <f t="array" ref="AM39">INDEX(Drivers!$B$12:$AI$12, 1, AN39)</f>
        <v>46568</v>
      </c>
      <c r="AN39" s="83">
        <f t="shared" si="46"/>
        <v>7</v>
      </c>
      <c r="AO39" s="146">
        <f t="shared" si="44"/>
        <v>0</v>
      </c>
      <c r="AP39" s="148">
        <f t="shared" si="45"/>
        <v>0</v>
      </c>
      <c r="AQ39" s="148">
        <f t="shared" si="45"/>
        <v>2</v>
      </c>
      <c r="AR39" s="148">
        <f t="shared" si="45"/>
        <v>0</v>
      </c>
      <c r="AS39" s="148">
        <f t="shared" si="45"/>
        <v>0</v>
      </c>
      <c r="AT39" s="148">
        <f t="shared" si="45"/>
        <v>0</v>
      </c>
      <c r="AU39" s="148">
        <f t="shared" si="45"/>
        <v>0</v>
      </c>
      <c r="AV39" s="148">
        <f t="shared" si="45"/>
        <v>0</v>
      </c>
      <c r="AW39" s="148">
        <f t="shared" si="45"/>
        <v>0</v>
      </c>
    </row>
    <row r="40" spans="2:49" hidden="1" outlineLevel="1" x14ac:dyDescent="0.2">
      <c r="B40" s="52" t="str" cm="1">
        <f t="array" ref="B40">INDEX($B$4:$AI$4, 1, AN40)</f>
        <v>FQ3'27E</v>
      </c>
      <c r="C40" s="82">
        <f>IF($AM40&gt;C$5,0,IF($AM40=C$5,IFERROR($AJ40/$AK40*$AL40, 0),IF(IFERROR((SUM($B40:B40)+$AJ40/$AK40*(1-$AL40)),0)&gt;=$AJ40, $AJ40-SUM($B40:B40), IFERROR($AJ40/$AK40, 0))))</f>
        <v>0</v>
      </c>
      <c r="D40" s="82">
        <f>IF($AM40&gt;D$5,0,IF($AM40=D$5,IFERROR($AJ40/$AK40*$AL40, 0),IF(IFERROR((SUM($B40:C40)+$AJ40/$AK40*(1-$AL40)),0)&gt;=$AJ40, $AJ40-SUM($B40:C40), IFERROR($AJ40/$AK40, 0))))</f>
        <v>0</v>
      </c>
      <c r="E40" s="82">
        <f>IF($AM40&gt;E$5,0,IF($AM40=E$5,IFERROR($AJ40/$AK40*$AL40, 0),IF(IFERROR((SUM($B40:D40)+$AJ40/$AK40*(1-$AL40)),0)&gt;=$AJ40, $AJ40-SUM($B40:D40), IFERROR($AJ40/$AK40, 0))))</f>
        <v>0</v>
      </c>
      <c r="F40" s="82">
        <f>IF($AM40&gt;F$5,0,IF($AM40=F$5,IFERROR($AJ40/$AK40*$AL40, 0),IF(IFERROR((SUM($B40:E40)+$AJ40/$AK40*(1-$AL40)),0)&gt;=$AJ40, $AJ40-SUM($B40:E40), IFERROR($AJ40/$AK40, 0))))</f>
        <v>0</v>
      </c>
      <c r="G40" s="82">
        <f>IF($AM40&gt;G$5,0,IF($AM40=G$5,IFERROR($AJ40/$AK40*$AL40, 0),IF(IFERROR((SUM($B40:F40)+$AJ40/$AK40*(1-$AL40)),0)&gt;=$AJ40, $AJ40-SUM($B40:F40), IFERROR($AJ40/$AK40, 0))))</f>
        <v>0</v>
      </c>
      <c r="H40" s="82">
        <f>IF($AM40&gt;H$5,0,IF($AM40=H$5,IFERROR($AJ40/$AK40*$AL40, 0),IF(IFERROR((SUM($B40:G40)+$AJ40/$AK40*(1-$AL40)),0)&gt;=$AJ40, $AJ40-SUM($B40:G40), IFERROR($AJ40/$AK40, 0))))</f>
        <v>0</v>
      </c>
      <c r="I40" s="82">
        <f>IF($AM40&gt;I$5,0,IF($AM40=I$5,IFERROR($AJ40/$AK40*$AL40, 0),IF(IFERROR((SUM($B40:H40)+$AJ40/$AK40*(1-$AL40)),0)&gt;=$AJ40, $AJ40-SUM($B40:H40), IFERROR($AJ40/$AK40, 0))))</f>
        <v>0.5</v>
      </c>
      <c r="J40" s="82">
        <f>IF($AM40&gt;J$5,0,IF($AM40=J$5,IFERROR($AJ40/$AK40*$AL40, 0),IF(IFERROR((SUM($B40:I40)+$AJ40/$AK40*(1-$AL40)),0)&gt;=$AJ40, $AJ40-SUM($B40:I40), IFERROR($AJ40/$AK40, 0))))</f>
        <v>1</v>
      </c>
      <c r="K40" s="82">
        <f>IF($AM40&gt;K$5,0,IF($AM40=K$5,IFERROR($AJ40/$AK40*$AL40, 0),IF(IFERROR((SUM($B40:J40)+$AJ40/$AK40*(1-$AL40)),0)&gt;=$AJ40, $AJ40-SUM($B40:J40), IFERROR($AJ40/$AK40, 0))))</f>
        <v>0.5</v>
      </c>
      <c r="L40" s="82">
        <f>IF($AM40&gt;L$5,0,IF($AM40=L$5,IFERROR($AJ40/$AK40*$AL40, 0),IF(IFERROR((SUM($B40:K40)+$AJ40/$AK40*(1-$AL40)),0)&gt;=$AJ40, $AJ40-SUM($B40:K40), IFERROR($AJ40/$AK40, 0))))</f>
        <v>0</v>
      </c>
      <c r="M40" s="82">
        <f>IF($AM40&gt;M$5,0,IF($AM40=M$5,IFERROR($AJ40/$AK40*$AL40, 0),IF(IFERROR((SUM($B40:L40)+$AJ40/$AK40*(1-$AL40)),0)&gt;=$AJ40, $AJ40-SUM($B40:L40), IFERROR($AJ40/$AK40, 0))))</f>
        <v>0</v>
      </c>
      <c r="N40" s="82">
        <f>IF($AM40&gt;N$5,0,IF($AM40=N$5,IFERROR($AJ40/$AK40*$AL40, 0),IF(IFERROR((SUM($B40:M40)+$AJ40/$AK40*(1-$AL40)),0)&gt;=$AJ40, $AJ40-SUM($B40:M40), IFERROR($AJ40/$AK40, 0))))</f>
        <v>0</v>
      </c>
      <c r="O40" s="82">
        <f>IF($AM40&gt;O$5,0,IF($AM40=O$5,IFERROR($AJ40/$AK40*$AL40, 0),IF(IFERROR((SUM($B40:N40)+$AJ40/$AK40*(1-$AL40)),0)&gt;=$AJ40, $AJ40-SUM($B40:N40), IFERROR($AJ40/$AK40, 0))))</f>
        <v>0</v>
      </c>
      <c r="P40" s="82">
        <f>IF($AM40&gt;P$5,0,IF($AM40=P$5,IFERROR($AJ40/$AK40*$AL40, 0),IF(IFERROR((SUM($B40:O40)+$AJ40/$AK40*(1-$AL40)),0)&gt;=$AJ40, $AJ40-SUM($B40:O40), IFERROR($AJ40/$AK40, 0))))</f>
        <v>0</v>
      </c>
      <c r="Q40" s="82">
        <f>IF($AM40&gt;Q$5,0,IF($AM40=Q$5,IFERROR($AJ40/$AK40*$AL40, 0),IF(IFERROR((SUM($B40:P40)+$AJ40/$AK40*(1-$AL40)),0)&gt;=$AJ40, $AJ40-SUM($B40:P40), IFERROR($AJ40/$AK40, 0))))</f>
        <v>0</v>
      </c>
      <c r="R40" s="82">
        <f>IF($AM40&gt;R$5,0,IF($AM40=R$5,IFERROR($AJ40/$AK40*$AL40, 0),IF(IFERROR((SUM($B40:Q40)+$AJ40/$AK40*(1-$AL40)),0)&gt;=$AJ40, $AJ40-SUM($B40:Q40), IFERROR($AJ40/$AK40, 0))))</f>
        <v>0</v>
      </c>
      <c r="S40" s="82">
        <f>IF($AM40&gt;S$5,0,IF($AM40=S$5,IFERROR($AJ40/$AK40*$AL40, 0),IF(IFERROR((SUM($B40:R40)+$AJ40/$AK40*(1-$AL40)),0)&gt;=$AJ40, $AJ40-SUM($B40:R40), IFERROR($AJ40/$AK40, 0))))</f>
        <v>0</v>
      </c>
      <c r="T40" s="82">
        <f>IF($AM40&gt;T$5,0,IF($AM40=T$5,IFERROR($AJ40/$AK40*$AL40, 0),IF(IFERROR((SUM($B40:S40)+$AJ40/$AK40*(1-$AL40)),0)&gt;=$AJ40, $AJ40-SUM($B40:S40), IFERROR($AJ40/$AK40, 0))))</f>
        <v>0</v>
      </c>
      <c r="U40" s="82">
        <f>IF($AM40&gt;U$5,0,IF($AM40=U$5,IFERROR($AJ40/$AK40*$AL40, 0),IF(IFERROR((SUM($B40:T40)+$AJ40/$AK40*(1-$AL40)),0)&gt;=$AJ40, $AJ40-SUM($B40:T40), IFERROR($AJ40/$AK40, 0))))</f>
        <v>0</v>
      </c>
      <c r="V40" s="82">
        <f>IF($AM40&gt;V$5,0,IF($AM40=V$5,IFERROR($AJ40/$AK40*$AL40, 0),IF(IFERROR((SUM($B40:U40)+$AJ40/$AK40*(1-$AL40)),0)&gt;=$AJ40, $AJ40-SUM($B40:U40), IFERROR($AJ40/$AK40, 0))))</f>
        <v>0</v>
      </c>
      <c r="W40" s="82">
        <f>IF($AM40&gt;W$5,0,IF($AM40=W$5,IFERROR($AJ40/$AK40*$AL40, 0),IF(IFERROR((SUM($B40:V40)+$AJ40/$AK40*(1-$AL40)),0)&gt;=$AJ40, $AJ40-SUM($B40:V40), IFERROR($AJ40/$AK40, 0))))</f>
        <v>0</v>
      </c>
      <c r="X40" s="82">
        <f>IF($AM40&gt;X$5,0,IF($AM40=X$5,IFERROR($AJ40/$AK40*$AL40, 0),IF(IFERROR((SUM($B40:W40)+$AJ40/$AK40*(1-$AL40)),0)&gt;=$AJ40, $AJ40-SUM($B40:W40), IFERROR($AJ40/$AK40, 0))))</f>
        <v>0</v>
      </c>
      <c r="Y40" s="82">
        <f>IF($AM40&gt;Y$5,0,IF($AM40=Y$5,IFERROR($AJ40/$AK40*$AL40, 0),IF(IFERROR((SUM($B40:X40)+$AJ40/$AK40*(1-$AL40)),0)&gt;=$AJ40, $AJ40-SUM($B40:X40), IFERROR($AJ40/$AK40, 0))))</f>
        <v>0</v>
      </c>
      <c r="Z40" s="82">
        <f>IF($AM40&gt;Z$5,0,IF($AM40=Z$5,IFERROR($AJ40/$AK40*$AL40, 0),IF(IFERROR((SUM($B40:Y40)+$AJ40/$AK40*(1-$AL40)),0)&gt;=$AJ40, $AJ40-SUM($B40:Y40), IFERROR($AJ40/$AK40, 0))))</f>
        <v>0</v>
      </c>
      <c r="AA40" s="82">
        <f>IF($AM40&gt;AA$5,0,IF($AM40=AA$5,IFERROR($AJ40/$AK40*$AL40, 0),IF(IFERROR((SUM($B40:Z40)+$AJ40/$AK40*(1-$AL40)),0)&gt;=$AJ40, $AJ40-SUM($B40:Z40), IFERROR($AJ40/$AK40, 0))))</f>
        <v>0</v>
      </c>
      <c r="AB40" s="82">
        <f>IF($AM40&gt;AB$5,0,IF($AM40=AB$5,IFERROR($AJ40/$AK40*$AL40, 0),IF(IFERROR((SUM($B40:AA40)+$AJ40/$AK40*(1-$AL40)),0)&gt;=$AJ40, $AJ40-SUM($B40:AA40), IFERROR($AJ40/$AK40, 0))))</f>
        <v>0</v>
      </c>
      <c r="AC40" s="82">
        <f>IF($AM40&gt;AC$5,0,IF($AM40=AC$5,IFERROR($AJ40/$AK40*$AL40, 0),IF(IFERROR((SUM($B40:AB40)+$AJ40/$AK40*(1-$AL40)),0)&gt;=$AJ40, $AJ40-SUM($B40:AB40), IFERROR($AJ40/$AK40, 0))))</f>
        <v>0</v>
      </c>
      <c r="AD40" s="82">
        <f>IF($AM40&gt;AD$5,0,IF($AM40=AD$5,IFERROR($AJ40/$AK40*$AL40, 0),IF(IFERROR((SUM($B40:AC40)+$AJ40/$AK40*(1-$AL40)),0)&gt;=$AJ40, $AJ40-SUM($B40:AC40), IFERROR($AJ40/$AK40, 0))))</f>
        <v>0</v>
      </c>
      <c r="AE40" s="82">
        <f>IF($AM40&gt;AE$5,0,IF($AM40=AE$5,IFERROR($AJ40/$AK40*$AL40, 0),IF(IFERROR((SUM($B40:AD40)+$AJ40/$AK40*(1-$AL40)),0)&gt;=$AJ40, $AJ40-SUM($B40:AD40), IFERROR($AJ40/$AK40, 0))))</f>
        <v>0</v>
      </c>
      <c r="AF40" s="82">
        <f>IF($AM40&gt;AF$5,0,IF($AM40=AF$5,IFERROR($AJ40/$AK40*$AL40, 0),IF(IFERROR((SUM($B40:AE40)+$AJ40/$AK40*(1-$AL40)),0)&gt;=$AJ40, $AJ40-SUM($B40:AE40), IFERROR($AJ40/$AK40, 0))))</f>
        <v>0</v>
      </c>
      <c r="AG40" s="82">
        <f>IF($AM40&gt;AG$5,0,IF($AM40=AG$5,IFERROR($AJ40/$AK40*$AL40, 0),IF(IFERROR((SUM($B40:AF40)+$AJ40/$AK40*(1-$AL40)),0)&gt;=$AJ40, $AJ40-SUM($B40:AF40), IFERROR($AJ40/$AK40, 0))))</f>
        <v>0</v>
      </c>
      <c r="AH40" s="82">
        <f>IF($AM40&gt;AH$5,0,IF($AM40=AH$5,IFERROR($AJ40/$AK40*$AL40, 0),IF(IFERROR((SUM($B40:AG40)+$AJ40/$AK40*(1-$AL40)),0)&gt;=$AJ40, $AJ40-SUM($B40:AG40), IFERROR($AJ40/$AK40, 0))))</f>
        <v>0</v>
      </c>
      <c r="AI40" s="20"/>
      <c r="AJ40" s="83" cm="1">
        <f t="array" ref="AJ40">INDEX(Calculations!$B$14:$AN$14, 1, AN40)</f>
        <v>2</v>
      </c>
      <c r="AK40" s="84">
        <f>INDEX(Drivers!$B$26:$AI$26, 1, MATCH($B40, Drivers!$B$4:$AI$4, 0))</f>
        <v>2</v>
      </c>
      <c r="AL40" s="85">
        <f>INDEX(Drivers!$B$27:$AI$27, 1,  MATCH($B40, Drivers!$B$4:$AI$4, 0))</f>
        <v>0.5</v>
      </c>
      <c r="AM40" s="86" cm="1">
        <f t="array" ref="AM40">INDEX(Drivers!$B$12:$AI$12, 1, AN40)</f>
        <v>46660</v>
      </c>
      <c r="AN40" s="83">
        <f t="shared" si="46"/>
        <v>8</v>
      </c>
      <c r="AO40" s="146">
        <f t="shared" si="44"/>
        <v>0</v>
      </c>
      <c r="AP40" s="148">
        <f t="shared" si="45"/>
        <v>0</v>
      </c>
      <c r="AQ40" s="148">
        <f t="shared" si="45"/>
        <v>1.5</v>
      </c>
      <c r="AR40" s="148">
        <f t="shared" si="45"/>
        <v>0.5</v>
      </c>
      <c r="AS40" s="148">
        <f t="shared" si="45"/>
        <v>0</v>
      </c>
      <c r="AT40" s="148">
        <f t="shared" si="45"/>
        <v>0</v>
      </c>
      <c r="AU40" s="148">
        <f t="shared" si="45"/>
        <v>0</v>
      </c>
      <c r="AV40" s="148">
        <f t="shared" si="45"/>
        <v>0</v>
      </c>
      <c r="AW40" s="148">
        <f t="shared" si="45"/>
        <v>0</v>
      </c>
    </row>
    <row r="41" spans="2:49" hidden="1" outlineLevel="1" x14ac:dyDescent="0.2">
      <c r="B41" s="52" t="str" cm="1">
        <f t="array" ref="B41">INDEX($B$4:$AI$4, 1, AN41)</f>
        <v>FQ4'27E</v>
      </c>
      <c r="C41" s="82">
        <f>IF($AM41&gt;C$5,0,IF($AM41=C$5,IFERROR($AJ41/$AK41*$AL41, 0),IF(IFERROR((SUM($B41:B41)+$AJ41/$AK41*(1-$AL41)),0)&gt;=$AJ41, $AJ41-SUM($B41:B41), IFERROR($AJ41/$AK41, 0))))</f>
        <v>0</v>
      </c>
      <c r="D41" s="82">
        <f>IF($AM41&gt;D$5,0,IF($AM41=D$5,IFERROR($AJ41/$AK41*$AL41, 0),IF(IFERROR((SUM($B41:C41)+$AJ41/$AK41*(1-$AL41)),0)&gt;=$AJ41, $AJ41-SUM($B41:C41), IFERROR($AJ41/$AK41, 0))))</f>
        <v>0</v>
      </c>
      <c r="E41" s="82">
        <f>IF($AM41&gt;E$5,0,IF($AM41=E$5,IFERROR($AJ41/$AK41*$AL41, 0),IF(IFERROR((SUM($B41:D41)+$AJ41/$AK41*(1-$AL41)),0)&gt;=$AJ41, $AJ41-SUM($B41:D41), IFERROR($AJ41/$AK41, 0))))</f>
        <v>0</v>
      </c>
      <c r="F41" s="82">
        <f>IF($AM41&gt;F$5,0,IF($AM41=F$5,IFERROR($AJ41/$AK41*$AL41, 0),IF(IFERROR((SUM($B41:E41)+$AJ41/$AK41*(1-$AL41)),0)&gt;=$AJ41, $AJ41-SUM($B41:E41), IFERROR($AJ41/$AK41, 0))))</f>
        <v>0</v>
      </c>
      <c r="G41" s="82">
        <f>IF($AM41&gt;G$5,0,IF($AM41=G$5,IFERROR($AJ41/$AK41*$AL41, 0),IF(IFERROR((SUM($B41:F41)+$AJ41/$AK41*(1-$AL41)),0)&gt;=$AJ41, $AJ41-SUM($B41:F41), IFERROR($AJ41/$AK41, 0))))</f>
        <v>0</v>
      </c>
      <c r="H41" s="82">
        <f>IF($AM41&gt;H$5,0,IF($AM41=H$5,IFERROR($AJ41/$AK41*$AL41, 0),IF(IFERROR((SUM($B41:G41)+$AJ41/$AK41*(1-$AL41)),0)&gt;=$AJ41, $AJ41-SUM($B41:G41), IFERROR($AJ41/$AK41, 0))))</f>
        <v>0</v>
      </c>
      <c r="I41" s="82">
        <f>IF($AM41&gt;I$5,0,IF($AM41=I$5,IFERROR($AJ41/$AK41*$AL41, 0),IF(IFERROR((SUM($B41:H41)+$AJ41/$AK41*(1-$AL41)),0)&gt;=$AJ41, $AJ41-SUM($B41:H41), IFERROR($AJ41/$AK41, 0))))</f>
        <v>0</v>
      </c>
      <c r="J41" s="82">
        <f>IF($AM41&gt;J$5,0,IF($AM41=J$5,IFERROR($AJ41/$AK41*$AL41, 0),IF(IFERROR((SUM($B41:I41)+$AJ41/$AK41*(1-$AL41)),0)&gt;=$AJ41, $AJ41-SUM($B41:I41), IFERROR($AJ41/$AK41, 0))))</f>
        <v>0.5</v>
      </c>
      <c r="K41" s="82">
        <f>IF($AM41&gt;K$5,0,IF($AM41=K$5,IFERROR($AJ41/$AK41*$AL41, 0),IF(IFERROR((SUM($B41:J41)+$AJ41/$AK41*(1-$AL41)),0)&gt;=$AJ41, $AJ41-SUM($B41:J41), IFERROR($AJ41/$AK41, 0))))</f>
        <v>1</v>
      </c>
      <c r="L41" s="82">
        <f>IF($AM41&gt;L$5,0,IF($AM41=L$5,IFERROR($AJ41/$AK41*$AL41, 0),IF(IFERROR((SUM($B41:K41)+$AJ41/$AK41*(1-$AL41)),0)&gt;=$AJ41, $AJ41-SUM($B41:K41), IFERROR($AJ41/$AK41, 0))))</f>
        <v>0.5</v>
      </c>
      <c r="M41" s="82">
        <f>IF($AM41&gt;M$5,0,IF($AM41=M$5,IFERROR($AJ41/$AK41*$AL41, 0),IF(IFERROR((SUM($B41:L41)+$AJ41/$AK41*(1-$AL41)),0)&gt;=$AJ41, $AJ41-SUM($B41:L41), IFERROR($AJ41/$AK41, 0))))</f>
        <v>0</v>
      </c>
      <c r="N41" s="82">
        <f>IF($AM41&gt;N$5,0,IF($AM41=N$5,IFERROR($AJ41/$AK41*$AL41, 0),IF(IFERROR((SUM($B41:M41)+$AJ41/$AK41*(1-$AL41)),0)&gt;=$AJ41, $AJ41-SUM($B41:M41), IFERROR($AJ41/$AK41, 0))))</f>
        <v>0</v>
      </c>
      <c r="O41" s="82">
        <f>IF($AM41&gt;O$5,0,IF($AM41=O$5,IFERROR($AJ41/$AK41*$AL41, 0),IF(IFERROR((SUM($B41:N41)+$AJ41/$AK41*(1-$AL41)),0)&gt;=$AJ41, $AJ41-SUM($B41:N41), IFERROR($AJ41/$AK41, 0))))</f>
        <v>0</v>
      </c>
      <c r="P41" s="82">
        <f>IF($AM41&gt;P$5,0,IF($AM41=P$5,IFERROR($AJ41/$AK41*$AL41, 0),IF(IFERROR((SUM($B41:O41)+$AJ41/$AK41*(1-$AL41)),0)&gt;=$AJ41, $AJ41-SUM($B41:O41), IFERROR($AJ41/$AK41, 0))))</f>
        <v>0</v>
      </c>
      <c r="Q41" s="82">
        <f>IF($AM41&gt;Q$5,0,IF($AM41=Q$5,IFERROR($AJ41/$AK41*$AL41, 0),IF(IFERROR((SUM($B41:P41)+$AJ41/$AK41*(1-$AL41)),0)&gt;=$AJ41, $AJ41-SUM($B41:P41), IFERROR($AJ41/$AK41, 0))))</f>
        <v>0</v>
      </c>
      <c r="R41" s="82">
        <f>IF($AM41&gt;R$5,0,IF($AM41=R$5,IFERROR($AJ41/$AK41*$AL41, 0),IF(IFERROR((SUM($B41:Q41)+$AJ41/$AK41*(1-$AL41)),0)&gt;=$AJ41, $AJ41-SUM($B41:Q41), IFERROR($AJ41/$AK41, 0))))</f>
        <v>0</v>
      </c>
      <c r="S41" s="82">
        <f>IF($AM41&gt;S$5,0,IF($AM41=S$5,IFERROR($AJ41/$AK41*$AL41, 0),IF(IFERROR((SUM($B41:R41)+$AJ41/$AK41*(1-$AL41)),0)&gt;=$AJ41, $AJ41-SUM($B41:R41), IFERROR($AJ41/$AK41, 0))))</f>
        <v>0</v>
      </c>
      <c r="T41" s="82">
        <f>IF($AM41&gt;T$5,0,IF($AM41=T$5,IFERROR($AJ41/$AK41*$AL41, 0),IF(IFERROR((SUM($B41:S41)+$AJ41/$AK41*(1-$AL41)),0)&gt;=$AJ41, $AJ41-SUM($B41:S41), IFERROR($AJ41/$AK41, 0))))</f>
        <v>0</v>
      </c>
      <c r="U41" s="82">
        <f>IF($AM41&gt;U$5,0,IF($AM41=U$5,IFERROR($AJ41/$AK41*$AL41, 0),IF(IFERROR((SUM($B41:T41)+$AJ41/$AK41*(1-$AL41)),0)&gt;=$AJ41, $AJ41-SUM($B41:T41), IFERROR($AJ41/$AK41, 0))))</f>
        <v>0</v>
      </c>
      <c r="V41" s="82">
        <f>IF($AM41&gt;V$5,0,IF($AM41=V$5,IFERROR($AJ41/$AK41*$AL41, 0),IF(IFERROR((SUM($B41:U41)+$AJ41/$AK41*(1-$AL41)),0)&gt;=$AJ41, $AJ41-SUM($B41:U41), IFERROR($AJ41/$AK41, 0))))</f>
        <v>0</v>
      </c>
      <c r="W41" s="82">
        <f>IF($AM41&gt;W$5,0,IF($AM41=W$5,IFERROR($AJ41/$AK41*$AL41, 0),IF(IFERROR((SUM($B41:V41)+$AJ41/$AK41*(1-$AL41)),0)&gt;=$AJ41, $AJ41-SUM($B41:V41), IFERROR($AJ41/$AK41, 0))))</f>
        <v>0</v>
      </c>
      <c r="X41" s="82">
        <f>IF($AM41&gt;X$5,0,IF($AM41=X$5,IFERROR($AJ41/$AK41*$AL41, 0),IF(IFERROR((SUM($B41:W41)+$AJ41/$AK41*(1-$AL41)),0)&gt;=$AJ41, $AJ41-SUM($B41:W41), IFERROR($AJ41/$AK41, 0))))</f>
        <v>0</v>
      </c>
      <c r="Y41" s="82">
        <f>IF($AM41&gt;Y$5,0,IF($AM41=Y$5,IFERROR($AJ41/$AK41*$AL41, 0),IF(IFERROR((SUM($B41:X41)+$AJ41/$AK41*(1-$AL41)),0)&gt;=$AJ41, $AJ41-SUM($B41:X41), IFERROR($AJ41/$AK41, 0))))</f>
        <v>0</v>
      </c>
      <c r="Z41" s="82">
        <f>IF($AM41&gt;Z$5,0,IF($AM41=Z$5,IFERROR($AJ41/$AK41*$AL41, 0),IF(IFERROR((SUM($B41:Y41)+$AJ41/$AK41*(1-$AL41)),0)&gt;=$AJ41, $AJ41-SUM($B41:Y41), IFERROR($AJ41/$AK41, 0))))</f>
        <v>0</v>
      </c>
      <c r="AA41" s="82">
        <f>IF($AM41&gt;AA$5,0,IF($AM41=AA$5,IFERROR($AJ41/$AK41*$AL41, 0),IF(IFERROR((SUM($B41:Z41)+$AJ41/$AK41*(1-$AL41)),0)&gt;=$AJ41, $AJ41-SUM($B41:Z41), IFERROR($AJ41/$AK41, 0))))</f>
        <v>0</v>
      </c>
      <c r="AB41" s="82">
        <f>IF($AM41&gt;AB$5,0,IF($AM41=AB$5,IFERROR($AJ41/$AK41*$AL41, 0),IF(IFERROR((SUM($B41:AA41)+$AJ41/$AK41*(1-$AL41)),0)&gt;=$AJ41, $AJ41-SUM($B41:AA41), IFERROR($AJ41/$AK41, 0))))</f>
        <v>0</v>
      </c>
      <c r="AC41" s="82">
        <f>IF($AM41&gt;AC$5,0,IF($AM41=AC$5,IFERROR($AJ41/$AK41*$AL41, 0),IF(IFERROR((SUM($B41:AB41)+$AJ41/$AK41*(1-$AL41)),0)&gt;=$AJ41, $AJ41-SUM($B41:AB41), IFERROR($AJ41/$AK41, 0))))</f>
        <v>0</v>
      </c>
      <c r="AD41" s="82">
        <f>IF($AM41&gt;AD$5,0,IF($AM41=AD$5,IFERROR($AJ41/$AK41*$AL41, 0),IF(IFERROR((SUM($B41:AC41)+$AJ41/$AK41*(1-$AL41)),0)&gt;=$AJ41, $AJ41-SUM($B41:AC41), IFERROR($AJ41/$AK41, 0))))</f>
        <v>0</v>
      </c>
      <c r="AE41" s="82">
        <f>IF($AM41&gt;AE$5,0,IF($AM41=AE$5,IFERROR($AJ41/$AK41*$AL41, 0),IF(IFERROR((SUM($B41:AD41)+$AJ41/$AK41*(1-$AL41)),0)&gt;=$AJ41, $AJ41-SUM($B41:AD41), IFERROR($AJ41/$AK41, 0))))</f>
        <v>0</v>
      </c>
      <c r="AF41" s="82">
        <f>IF($AM41&gt;AF$5,0,IF($AM41=AF$5,IFERROR($AJ41/$AK41*$AL41, 0),IF(IFERROR((SUM($B41:AE41)+$AJ41/$AK41*(1-$AL41)),0)&gt;=$AJ41, $AJ41-SUM($B41:AE41), IFERROR($AJ41/$AK41, 0))))</f>
        <v>0</v>
      </c>
      <c r="AG41" s="82">
        <f>IF($AM41&gt;AG$5,0,IF($AM41=AG$5,IFERROR($AJ41/$AK41*$AL41, 0),IF(IFERROR((SUM($B41:AF41)+$AJ41/$AK41*(1-$AL41)),0)&gt;=$AJ41, $AJ41-SUM($B41:AF41), IFERROR($AJ41/$AK41, 0))))</f>
        <v>0</v>
      </c>
      <c r="AH41" s="82">
        <f>IF($AM41&gt;AH$5,0,IF($AM41=AH$5,IFERROR($AJ41/$AK41*$AL41, 0),IF(IFERROR((SUM($B41:AG41)+$AJ41/$AK41*(1-$AL41)),0)&gt;=$AJ41, $AJ41-SUM($B41:AG41), IFERROR($AJ41/$AK41, 0))))</f>
        <v>0</v>
      </c>
      <c r="AI41" s="20"/>
      <c r="AJ41" s="83" cm="1">
        <f t="array" ref="AJ41">INDEX(Calculations!$B$14:$AN$14, 1, AN41)</f>
        <v>2</v>
      </c>
      <c r="AK41" s="84">
        <f>INDEX(Drivers!$B$26:$AI$26, 1, MATCH($B41, Drivers!$B$4:$AI$4, 0))</f>
        <v>2</v>
      </c>
      <c r="AL41" s="85">
        <f>INDEX(Drivers!$B$27:$AI$27, 1,  MATCH($B41, Drivers!$B$4:$AI$4, 0))</f>
        <v>0.5</v>
      </c>
      <c r="AM41" s="86" cm="1">
        <f t="array" ref="AM41">INDEX(Drivers!$B$12:$AI$12, 1, AN41)</f>
        <v>46752</v>
      </c>
      <c r="AN41" s="83">
        <f t="shared" si="46"/>
        <v>9</v>
      </c>
      <c r="AO41" s="146">
        <f t="shared" si="44"/>
        <v>0</v>
      </c>
      <c r="AP41" s="148">
        <f t="shared" si="45"/>
        <v>0</v>
      </c>
      <c r="AQ41" s="148">
        <f t="shared" si="45"/>
        <v>0.5</v>
      </c>
      <c r="AR41" s="148">
        <f t="shared" si="45"/>
        <v>1.5</v>
      </c>
      <c r="AS41" s="148">
        <f t="shared" si="45"/>
        <v>0</v>
      </c>
      <c r="AT41" s="148">
        <f t="shared" si="45"/>
        <v>0</v>
      </c>
      <c r="AU41" s="148">
        <f t="shared" si="45"/>
        <v>0</v>
      </c>
      <c r="AV41" s="148">
        <f t="shared" si="45"/>
        <v>0</v>
      </c>
      <c r="AW41" s="148">
        <f t="shared" si="45"/>
        <v>0</v>
      </c>
    </row>
    <row r="42" spans="2:49" hidden="1" outlineLevel="1" x14ac:dyDescent="0.2">
      <c r="B42" s="52" t="str" cm="1">
        <f t="array" ref="B42">INDEX($B$4:$AI$4, 1, AN42)</f>
        <v>FQ1'28E</v>
      </c>
      <c r="C42" s="82">
        <f>IF($AM42&gt;C$5,0,IF($AM42=C$5,IFERROR($AJ42/$AK42*$AL42, 0),IF(IFERROR((SUM($B42:B42)+$AJ42/$AK42*(1-$AL42)),0)&gt;=$AJ42, $AJ42-SUM($B42:B42), IFERROR($AJ42/$AK42, 0))))</f>
        <v>0</v>
      </c>
      <c r="D42" s="82">
        <f>IF($AM42&gt;D$5,0,IF($AM42=D$5,IFERROR($AJ42/$AK42*$AL42, 0),IF(IFERROR((SUM($B42:C42)+$AJ42/$AK42*(1-$AL42)),0)&gt;=$AJ42, $AJ42-SUM($B42:C42), IFERROR($AJ42/$AK42, 0))))</f>
        <v>0</v>
      </c>
      <c r="E42" s="82">
        <f>IF($AM42&gt;E$5,0,IF($AM42=E$5,IFERROR($AJ42/$AK42*$AL42, 0),IF(IFERROR((SUM($B42:D42)+$AJ42/$AK42*(1-$AL42)),0)&gt;=$AJ42, $AJ42-SUM($B42:D42), IFERROR($AJ42/$AK42, 0))))</f>
        <v>0</v>
      </c>
      <c r="F42" s="82">
        <f>IF($AM42&gt;F$5,0,IF($AM42=F$5,IFERROR($AJ42/$AK42*$AL42, 0),IF(IFERROR((SUM($B42:E42)+$AJ42/$AK42*(1-$AL42)),0)&gt;=$AJ42, $AJ42-SUM($B42:E42), IFERROR($AJ42/$AK42, 0))))</f>
        <v>0</v>
      </c>
      <c r="G42" s="82">
        <f>IF($AM42&gt;G$5,0,IF($AM42=G$5,IFERROR($AJ42/$AK42*$AL42, 0),IF(IFERROR((SUM($B42:F42)+$AJ42/$AK42*(1-$AL42)),0)&gt;=$AJ42, $AJ42-SUM($B42:F42), IFERROR($AJ42/$AK42, 0))))</f>
        <v>0</v>
      </c>
      <c r="H42" s="82">
        <f>IF($AM42&gt;H$5,0,IF($AM42=H$5,IFERROR($AJ42/$AK42*$AL42, 0),IF(IFERROR((SUM($B42:G42)+$AJ42/$AK42*(1-$AL42)),0)&gt;=$AJ42, $AJ42-SUM($B42:G42), IFERROR($AJ42/$AK42, 0))))</f>
        <v>0</v>
      </c>
      <c r="I42" s="82">
        <f>IF($AM42&gt;I$5,0,IF($AM42=I$5,IFERROR($AJ42/$AK42*$AL42, 0),IF(IFERROR((SUM($B42:H42)+$AJ42/$AK42*(1-$AL42)),0)&gt;=$AJ42, $AJ42-SUM($B42:H42), IFERROR($AJ42/$AK42, 0))))</f>
        <v>0</v>
      </c>
      <c r="J42" s="82">
        <f>IF($AM42&gt;J$5,0,IF($AM42=J$5,IFERROR($AJ42/$AK42*$AL42, 0),IF(IFERROR((SUM($B42:I42)+$AJ42/$AK42*(1-$AL42)),0)&gt;=$AJ42, $AJ42-SUM($B42:I42), IFERROR($AJ42/$AK42, 0))))</f>
        <v>0</v>
      </c>
      <c r="K42" s="82">
        <f>IF($AM42&gt;K$5,0,IF($AM42=K$5,IFERROR($AJ42/$AK42*$AL42, 0),IF(IFERROR((SUM($B42:J42)+$AJ42/$AK42*(1-$AL42)),0)&gt;=$AJ42, $AJ42-SUM($B42:J42), IFERROR($AJ42/$AK42, 0))))</f>
        <v>0.5</v>
      </c>
      <c r="L42" s="82">
        <f>IF($AM42&gt;L$5,0,IF($AM42=L$5,IFERROR($AJ42/$AK42*$AL42, 0),IF(IFERROR((SUM($B42:K42)+$AJ42/$AK42*(1-$AL42)),0)&gt;=$AJ42, $AJ42-SUM($B42:K42), IFERROR($AJ42/$AK42, 0))))</f>
        <v>1</v>
      </c>
      <c r="M42" s="82">
        <f>IF($AM42&gt;M$5,0,IF($AM42=M$5,IFERROR($AJ42/$AK42*$AL42, 0),IF(IFERROR((SUM($B42:L42)+$AJ42/$AK42*(1-$AL42)),0)&gt;=$AJ42, $AJ42-SUM($B42:L42), IFERROR($AJ42/$AK42, 0))))</f>
        <v>0.5</v>
      </c>
      <c r="N42" s="82">
        <f>IF($AM42&gt;N$5,0,IF($AM42=N$5,IFERROR($AJ42/$AK42*$AL42, 0),IF(IFERROR((SUM($B42:M42)+$AJ42/$AK42*(1-$AL42)),0)&gt;=$AJ42, $AJ42-SUM($B42:M42), IFERROR($AJ42/$AK42, 0))))</f>
        <v>0</v>
      </c>
      <c r="O42" s="82">
        <f>IF($AM42&gt;O$5,0,IF($AM42=O$5,IFERROR($AJ42/$AK42*$AL42, 0),IF(IFERROR((SUM($B42:N42)+$AJ42/$AK42*(1-$AL42)),0)&gt;=$AJ42, $AJ42-SUM($B42:N42), IFERROR($AJ42/$AK42, 0))))</f>
        <v>0</v>
      </c>
      <c r="P42" s="82">
        <f>IF($AM42&gt;P$5,0,IF($AM42=P$5,IFERROR($AJ42/$AK42*$AL42, 0),IF(IFERROR((SUM($B42:O42)+$AJ42/$AK42*(1-$AL42)),0)&gt;=$AJ42, $AJ42-SUM($B42:O42), IFERROR($AJ42/$AK42, 0))))</f>
        <v>0</v>
      </c>
      <c r="Q42" s="82">
        <f>IF($AM42&gt;Q$5,0,IF($AM42=Q$5,IFERROR($AJ42/$AK42*$AL42, 0),IF(IFERROR((SUM($B42:P42)+$AJ42/$AK42*(1-$AL42)),0)&gt;=$AJ42, $AJ42-SUM($B42:P42), IFERROR($AJ42/$AK42, 0))))</f>
        <v>0</v>
      </c>
      <c r="R42" s="82">
        <f>IF($AM42&gt;R$5,0,IF($AM42=R$5,IFERROR($AJ42/$AK42*$AL42, 0),IF(IFERROR((SUM($B42:Q42)+$AJ42/$AK42*(1-$AL42)),0)&gt;=$AJ42, $AJ42-SUM($B42:Q42), IFERROR($AJ42/$AK42, 0))))</f>
        <v>0</v>
      </c>
      <c r="S42" s="82">
        <f>IF($AM42&gt;S$5,0,IF($AM42=S$5,IFERROR($AJ42/$AK42*$AL42, 0),IF(IFERROR((SUM($B42:R42)+$AJ42/$AK42*(1-$AL42)),0)&gt;=$AJ42, $AJ42-SUM($B42:R42), IFERROR($AJ42/$AK42, 0))))</f>
        <v>0</v>
      </c>
      <c r="T42" s="82">
        <f>IF($AM42&gt;T$5,0,IF($AM42=T$5,IFERROR($AJ42/$AK42*$AL42, 0),IF(IFERROR((SUM($B42:S42)+$AJ42/$AK42*(1-$AL42)),0)&gt;=$AJ42, $AJ42-SUM($B42:S42), IFERROR($AJ42/$AK42, 0))))</f>
        <v>0</v>
      </c>
      <c r="U42" s="82">
        <f>IF($AM42&gt;U$5,0,IF($AM42=U$5,IFERROR($AJ42/$AK42*$AL42, 0),IF(IFERROR((SUM($B42:T42)+$AJ42/$AK42*(1-$AL42)),0)&gt;=$AJ42, $AJ42-SUM($B42:T42), IFERROR($AJ42/$AK42, 0))))</f>
        <v>0</v>
      </c>
      <c r="V42" s="82">
        <f>IF($AM42&gt;V$5,0,IF($AM42=V$5,IFERROR($AJ42/$AK42*$AL42, 0),IF(IFERROR((SUM($B42:U42)+$AJ42/$AK42*(1-$AL42)),0)&gt;=$AJ42, $AJ42-SUM($B42:U42), IFERROR($AJ42/$AK42, 0))))</f>
        <v>0</v>
      </c>
      <c r="W42" s="82">
        <f>IF($AM42&gt;W$5,0,IF($AM42=W$5,IFERROR($AJ42/$AK42*$AL42, 0),IF(IFERROR((SUM($B42:V42)+$AJ42/$AK42*(1-$AL42)),0)&gt;=$AJ42, $AJ42-SUM($B42:V42), IFERROR($AJ42/$AK42, 0))))</f>
        <v>0</v>
      </c>
      <c r="X42" s="82">
        <f>IF($AM42&gt;X$5,0,IF($AM42=X$5,IFERROR($AJ42/$AK42*$AL42, 0),IF(IFERROR((SUM($B42:W42)+$AJ42/$AK42*(1-$AL42)),0)&gt;=$AJ42, $AJ42-SUM($B42:W42), IFERROR($AJ42/$AK42, 0))))</f>
        <v>0</v>
      </c>
      <c r="Y42" s="82">
        <f>IF($AM42&gt;Y$5,0,IF($AM42=Y$5,IFERROR($AJ42/$AK42*$AL42, 0),IF(IFERROR((SUM($B42:X42)+$AJ42/$AK42*(1-$AL42)),0)&gt;=$AJ42, $AJ42-SUM($B42:X42), IFERROR($AJ42/$AK42, 0))))</f>
        <v>0</v>
      </c>
      <c r="Z42" s="82">
        <f>IF($AM42&gt;Z$5,0,IF($AM42=Z$5,IFERROR($AJ42/$AK42*$AL42, 0),IF(IFERROR((SUM($B42:Y42)+$AJ42/$AK42*(1-$AL42)),0)&gt;=$AJ42, $AJ42-SUM($B42:Y42), IFERROR($AJ42/$AK42, 0))))</f>
        <v>0</v>
      </c>
      <c r="AA42" s="82">
        <f>IF($AM42&gt;AA$5,0,IF($AM42=AA$5,IFERROR($AJ42/$AK42*$AL42, 0),IF(IFERROR((SUM($B42:Z42)+$AJ42/$AK42*(1-$AL42)),0)&gt;=$AJ42, $AJ42-SUM($B42:Z42), IFERROR($AJ42/$AK42, 0))))</f>
        <v>0</v>
      </c>
      <c r="AB42" s="82">
        <f>IF($AM42&gt;AB$5,0,IF($AM42=AB$5,IFERROR($AJ42/$AK42*$AL42, 0),IF(IFERROR((SUM($B42:AA42)+$AJ42/$AK42*(1-$AL42)),0)&gt;=$AJ42, $AJ42-SUM($B42:AA42), IFERROR($AJ42/$AK42, 0))))</f>
        <v>0</v>
      </c>
      <c r="AC42" s="82">
        <f>IF($AM42&gt;AC$5,0,IF($AM42=AC$5,IFERROR($AJ42/$AK42*$AL42, 0),IF(IFERROR((SUM($B42:AB42)+$AJ42/$AK42*(1-$AL42)),0)&gt;=$AJ42, $AJ42-SUM($B42:AB42), IFERROR($AJ42/$AK42, 0))))</f>
        <v>0</v>
      </c>
      <c r="AD42" s="82">
        <f>IF($AM42&gt;AD$5,0,IF($AM42=AD$5,IFERROR($AJ42/$AK42*$AL42, 0),IF(IFERROR((SUM($B42:AC42)+$AJ42/$AK42*(1-$AL42)),0)&gt;=$AJ42, $AJ42-SUM($B42:AC42), IFERROR($AJ42/$AK42, 0))))</f>
        <v>0</v>
      </c>
      <c r="AE42" s="82">
        <f>IF($AM42&gt;AE$5,0,IF($AM42=AE$5,IFERROR($AJ42/$AK42*$AL42, 0),IF(IFERROR((SUM($B42:AD42)+$AJ42/$AK42*(1-$AL42)),0)&gt;=$AJ42, $AJ42-SUM($B42:AD42), IFERROR($AJ42/$AK42, 0))))</f>
        <v>0</v>
      </c>
      <c r="AF42" s="82">
        <f>IF($AM42&gt;AF$5,0,IF($AM42=AF$5,IFERROR($AJ42/$AK42*$AL42, 0),IF(IFERROR((SUM($B42:AE42)+$AJ42/$AK42*(1-$AL42)),0)&gt;=$AJ42, $AJ42-SUM($B42:AE42), IFERROR($AJ42/$AK42, 0))))</f>
        <v>0</v>
      </c>
      <c r="AG42" s="82">
        <f>IF($AM42&gt;AG$5,0,IF($AM42=AG$5,IFERROR($AJ42/$AK42*$AL42, 0),IF(IFERROR((SUM($B42:AF42)+$AJ42/$AK42*(1-$AL42)),0)&gt;=$AJ42, $AJ42-SUM($B42:AF42), IFERROR($AJ42/$AK42, 0))))</f>
        <v>0</v>
      </c>
      <c r="AH42" s="82">
        <f>IF($AM42&gt;AH$5,0,IF($AM42=AH$5,IFERROR($AJ42/$AK42*$AL42, 0),IF(IFERROR((SUM($B42:AG42)+$AJ42/$AK42*(1-$AL42)),0)&gt;=$AJ42, $AJ42-SUM($B42:AG42), IFERROR($AJ42/$AK42, 0))))</f>
        <v>0</v>
      </c>
      <c r="AI42" s="20"/>
      <c r="AJ42" s="83" cm="1">
        <f t="array" ref="AJ42">INDEX(Calculations!$B$14:$AN$14, 1, AN42)</f>
        <v>2</v>
      </c>
      <c r="AK42" s="84">
        <f>INDEX(Drivers!$B$26:$AI$26, 1, MATCH($B42, Drivers!$B$4:$AI$4, 0))</f>
        <v>2</v>
      </c>
      <c r="AL42" s="85">
        <f>INDEX(Drivers!$B$27:$AI$27, 1,  MATCH($B42, Drivers!$B$4:$AI$4, 0))</f>
        <v>0.5</v>
      </c>
      <c r="AM42" s="86" cm="1">
        <f t="array" ref="AM42">INDEX(Drivers!$B$12:$AI$12, 1, AN42)</f>
        <v>46843</v>
      </c>
      <c r="AN42" s="83">
        <f t="shared" si="46"/>
        <v>10</v>
      </c>
      <c r="AO42" s="146">
        <f t="shared" si="44"/>
        <v>0</v>
      </c>
      <c r="AP42" s="148">
        <f t="shared" si="45"/>
        <v>0</v>
      </c>
      <c r="AQ42" s="148">
        <f t="shared" si="45"/>
        <v>0</v>
      </c>
      <c r="AR42" s="148">
        <f t="shared" si="45"/>
        <v>2</v>
      </c>
      <c r="AS42" s="148">
        <f t="shared" si="45"/>
        <v>0</v>
      </c>
      <c r="AT42" s="148">
        <f t="shared" si="45"/>
        <v>0</v>
      </c>
      <c r="AU42" s="148">
        <f t="shared" si="45"/>
        <v>0</v>
      </c>
      <c r="AV42" s="148">
        <f t="shared" si="45"/>
        <v>0</v>
      </c>
      <c r="AW42" s="148">
        <f t="shared" si="45"/>
        <v>0</v>
      </c>
    </row>
    <row r="43" spans="2:49" hidden="1" outlineLevel="1" x14ac:dyDescent="0.2">
      <c r="B43" s="52" t="str" cm="1">
        <f t="array" ref="B43">INDEX($B$4:$AI$4, 1, AN43)</f>
        <v>FQ2'28E</v>
      </c>
      <c r="C43" s="82">
        <f>IF($AM43&gt;C$5,0,IF($AM43=C$5,IFERROR($AJ43/$AK43*$AL43, 0),IF(IFERROR((SUM($B43:B43)+$AJ43/$AK43*(1-$AL43)),0)&gt;=$AJ43, $AJ43-SUM($B43:B43), IFERROR($AJ43/$AK43, 0))))</f>
        <v>0</v>
      </c>
      <c r="D43" s="82">
        <f>IF($AM43&gt;D$5,0,IF($AM43=D$5,IFERROR($AJ43/$AK43*$AL43, 0),IF(IFERROR((SUM($B43:C43)+$AJ43/$AK43*(1-$AL43)),0)&gt;=$AJ43, $AJ43-SUM($B43:C43), IFERROR($AJ43/$AK43, 0))))</f>
        <v>0</v>
      </c>
      <c r="E43" s="82">
        <f>IF($AM43&gt;E$5,0,IF($AM43=E$5,IFERROR($AJ43/$AK43*$AL43, 0),IF(IFERROR((SUM($B43:D43)+$AJ43/$AK43*(1-$AL43)),0)&gt;=$AJ43, $AJ43-SUM($B43:D43), IFERROR($AJ43/$AK43, 0))))</f>
        <v>0</v>
      </c>
      <c r="F43" s="82">
        <f>IF($AM43&gt;F$5,0,IF($AM43=F$5,IFERROR($AJ43/$AK43*$AL43, 0),IF(IFERROR((SUM($B43:E43)+$AJ43/$AK43*(1-$AL43)),0)&gt;=$AJ43, $AJ43-SUM($B43:E43), IFERROR($AJ43/$AK43, 0))))</f>
        <v>0</v>
      </c>
      <c r="G43" s="82">
        <f>IF($AM43&gt;G$5,0,IF($AM43=G$5,IFERROR($AJ43/$AK43*$AL43, 0),IF(IFERROR((SUM($B43:F43)+$AJ43/$AK43*(1-$AL43)),0)&gt;=$AJ43, $AJ43-SUM($B43:F43), IFERROR($AJ43/$AK43, 0))))</f>
        <v>0</v>
      </c>
      <c r="H43" s="82">
        <f>IF($AM43&gt;H$5,0,IF($AM43=H$5,IFERROR($AJ43/$AK43*$AL43, 0),IF(IFERROR((SUM($B43:G43)+$AJ43/$AK43*(1-$AL43)),0)&gt;=$AJ43, $AJ43-SUM($B43:G43), IFERROR($AJ43/$AK43, 0))))</f>
        <v>0</v>
      </c>
      <c r="I43" s="82">
        <f>IF($AM43&gt;I$5,0,IF($AM43=I$5,IFERROR($AJ43/$AK43*$AL43, 0),IF(IFERROR((SUM($B43:H43)+$AJ43/$AK43*(1-$AL43)),0)&gt;=$AJ43, $AJ43-SUM($B43:H43), IFERROR($AJ43/$AK43, 0))))</f>
        <v>0</v>
      </c>
      <c r="J43" s="82">
        <f>IF($AM43&gt;J$5,0,IF($AM43=J$5,IFERROR($AJ43/$AK43*$AL43, 0),IF(IFERROR((SUM($B43:I43)+$AJ43/$AK43*(1-$AL43)),0)&gt;=$AJ43, $AJ43-SUM($B43:I43), IFERROR($AJ43/$AK43, 0))))</f>
        <v>0</v>
      </c>
      <c r="K43" s="82">
        <f>IF($AM43&gt;K$5,0,IF($AM43=K$5,IFERROR($AJ43/$AK43*$AL43, 0),IF(IFERROR((SUM($B43:J43)+$AJ43/$AK43*(1-$AL43)),0)&gt;=$AJ43, $AJ43-SUM($B43:J43), IFERROR($AJ43/$AK43, 0))))</f>
        <v>0</v>
      </c>
      <c r="L43" s="82">
        <f>IF($AM43&gt;L$5,0,IF($AM43=L$5,IFERROR($AJ43/$AK43*$AL43, 0),IF(IFERROR((SUM($B43:K43)+$AJ43/$AK43*(1-$AL43)),0)&gt;=$AJ43, $AJ43-SUM($B43:K43), IFERROR($AJ43/$AK43, 0))))</f>
        <v>0.5</v>
      </c>
      <c r="M43" s="82">
        <f>IF($AM43&gt;M$5,0,IF($AM43=M$5,IFERROR($AJ43/$AK43*$AL43, 0),IF(IFERROR((SUM($B43:L43)+$AJ43/$AK43*(1-$AL43)),0)&gt;=$AJ43, $AJ43-SUM($B43:L43), IFERROR($AJ43/$AK43, 0))))</f>
        <v>1</v>
      </c>
      <c r="N43" s="82">
        <f>IF($AM43&gt;N$5,0,IF($AM43=N$5,IFERROR($AJ43/$AK43*$AL43, 0),IF(IFERROR((SUM($B43:M43)+$AJ43/$AK43*(1-$AL43)),0)&gt;=$AJ43, $AJ43-SUM($B43:M43), IFERROR($AJ43/$AK43, 0))))</f>
        <v>0.5</v>
      </c>
      <c r="O43" s="82">
        <f>IF($AM43&gt;O$5,0,IF($AM43=O$5,IFERROR($AJ43/$AK43*$AL43, 0),IF(IFERROR((SUM($B43:N43)+$AJ43/$AK43*(1-$AL43)),0)&gt;=$AJ43, $AJ43-SUM($B43:N43), IFERROR($AJ43/$AK43, 0))))</f>
        <v>0</v>
      </c>
      <c r="P43" s="82">
        <f>IF($AM43&gt;P$5,0,IF($AM43=P$5,IFERROR($AJ43/$AK43*$AL43, 0),IF(IFERROR((SUM($B43:O43)+$AJ43/$AK43*(1-$AL43)),0)&gt;=$AJ43, $AJ43-SUM($B43:O43), IFERROR($AJ43/$AK43, 0))))</f>
        <v>0</v>
      </c>
      <c r="Q43" s="82">
        <f>IF($AM43&gt;Q$5,0,IF($AM43=Q$5,IFERROR($AJ43/$AK43*$AL43, 0),IF(IFERROR((SUM($B43:P43)+$AJ43/$AK43*(1-$AL43)),0)&gt;=$AJ43, $AJ43-SUM($B43:P43), IFERROR($AJ43/$AK43, 0))))</f>
        <v>0</v>
      </c>
      <c r="R43" s="82">
        <f>IF($AM43&gt;R$5,0,IF($AM43=R$5,IFERROR($AJ43/$AK43*$AL43, 0),IF(IFERROR((SUM($B43:Q43)+$AJ43/$AK43*(1-$AL43)),0)&gt;=$AJ43, $AJ43-SUM($B43:Q43), IFERROR($AJ43/$AK43, 0))))</f>
        <v>0</v>
      </c>
      <c r="S43" s="82">
        <f>IF($AM43&gt;S$5,0,IF($AM43=S$5,IFERROR($AJ43/$AK43*$AL43, 0),IF(IFERROR((SUM($B43:R43)+$AJ43/$AK43*(1-$AL43)),0)&gt;=$AJ43, $AJ43-SUM($B43:R43), IFERROR($AJ43/$AK43, 0))))</f>
        <v>0</v>
      </c>
      <c r="T43" s="82">
        <f>IF($AM43&gt;T$5,0,IF($AM43=T$5,IFERROR($AJ43/$AK43*$AL43, 0),IF(IFERROR((SUM($B43:S43)+$AJ43/$AK43*(1-$AL43)),0)&gt;=$AJ43, $AJ43-SUM($B43:S43), IFERROR($AJ43/$AK43, 0))))</f>
        <v>0</v>
      </c>
      <c r="U43" s="82">
        <f>IF($AM43&gt;U$5,0,IF($AM43=U$5,IFERROR($AJ43/$AK43*$AL43, 0),IF(IFERROR((SUM($B43:T43)+$AJ43/$AK43*(1-$AL43)),0)&gt;=$AJ43, $AJ43-SUM($B43:T43), IFERROR($AJ43/$AK43, 0))))</f>
        <v>0</v>
      </c>
      <c r="V43" s="82">
        <f>IF($AM43&gt;V$5,0,IF($AM43=V$5,IFERROR($AJ43/$AK43*$AL43, 0),IF(IFERROR((SUM($B43:U43)+$AJ43/$AK43*(1-$AL43)),0)&gt;=$AJ43, $AJ43-SUM($B43:U43), IFERROR($AJ43/$AK43, 0))))</f>
        <v>0</v>
      </c>
      <c r="W43" s="82">
        <f>IF($AM43&gt;W$5,0,IF($AM43=W$5,IFERROR($AJ43/$AK43*$AL43, 0),IF(IFERROR((SUM($B43:V43)+$AJ43/$AK43*(1-$AL43)),0)&gt;=$AJ43, $AJ43-SUM($B43:V43), IFERROR($AJ43/$AK43, 0))))</f>
        <v>0</v>
      </c>
      <c r="X43" s="82">
        <f>IF($AM43&gt;X$5,0,IF($AM43=X$5,IFERROR($AJ43/$AK43*$AL43, 0),IF(IFERROR((SUM($B43:W43)+$AJ43/$AK43*(1-$AL43)),0)&gt;=$AJ43, $AJ43-SUM($B43:W43), IFERROR($AJ43/$AK43, 0))))</f>
        <v>0</v>
      </c>
      <c r="Y43" s="82">
        <f>IF($AM43&gt;Y$5,0,IF($AM43=Y$5,IFERROR($AJ43/$AK43*$AL43, 0),IF(IFERROR((SUM($B43:X43)+$AJ43/$AK43*(1-$AL43)),0)&gt;=$AJ43, $AJ43-SUM($B43:X43), IFERROR($AJ43/$AK43, 0))))</f>
        <v>0</v>
      </c>
      <c r="Z43" s="82">
        <f>IF($AM43&gt;Z$5,0,IF($AM43=Z$5,IFERROR($AJ43/$AK43*$AL43, 0),IF(IFERROR((SUM($B43:Y43)+$AJ43/$AK43*(1-$AL43)),0)&gt;=$AJ43, $AJ43-SUM($B43:Y43), IFERROR($AJ43/$AK43, 0))))</f>
        <v>0</v>
      </c>
      <c r="AA43" s="82">
        <f>IF($AM43&gt;AA$5,0,IF($AM43=AA$5,IFERROR($AJ43/$AK43*$AL43, 0),IF(IFERROR((SUM($B43:Z43)+$AJ43/$AK43*(1-$AL43)),0)&gt;=$AJ43, $AJ43-SUM($B43:Z43), IFERROR($AJ43/$AK43, 0))))</f>
        <v>0</v>
      </c>
      <c r="AB43" s="82">
        <f>IF($AM43&gt;AB$5,0,IF($AM43=AB$5,IFERROR($AJ43/$AK43*$AL43, 0),IF(IFERROR((SUM($B43:AA43)+$AJ43/$AK43*(1-$AL43)),0)&gt;=$AJ43, $AJ43-SUM($B43:AA43), IFERROR($AJ43/$AK43, 0))))</f>
        <v>0</v>
      </c>
      <c r="AC43" s="82">
        <f>IF($AM43&gt;AC$5,0,IF($AM43=AC$5,IFERROR($AJ43/$AK43*$AL43, 0),IF(IFERROR((SUM($B43:AB43)+$AJ43/$AK43*(1-$AL43)),0)&gt;=$AJ43, $AJ43-SUM($B43:AB43), IFERROR($AJ43/$AK43, 0))))</f>
        <v>0</v>
      </c>
      <c r="AD43" s="82">
        <f>IF($AM43&gt;AD$5,0,IF($AM43=AD$5,IFERROR($AJ43/$AK43*$AL43, 0),IF(IFERROR((SUM($B43:AC43)+$AJ43/$AK43*(1-$AL43)),0)&gt;=$AJ43, $AJ43-SUM($B43:AC43), IFERROR($AJ43/$AK43, 0))))</f>
        <v>0</v>
      </c>
      <c r="AE43" s="82">
        <f>IF($AM43&gt;AE$5,0,IF($AM43=AE$5,IFERROR($AJ43/$AK43*$AL43, 0),IF(IFERROR((SUM($B43:AD43)+$AJ43/$AK43*(1-$AL43)),0)&gt;=$AJ43, $AJ43-SUM($B43:AD43), IFERROR($AJ43/$AK43, 0))))</f>
        <v>0</v>
      </c>
      <c r="AF43" s="82">
        <f>IF($AM43&gt;AF$5,0,IF($AM43=AF$5,IFERROR($AJ43/$AK43*$AL43, 0),IF(IFERROR((SUM($B43:AE43)+$AJ43/$AK43*(1-$AL43)),0)&gt;=$AJ43, $AJ43-SUM($B43:AE43), IFERROR($AJ43/$AK43, 0))))</f>
        <v>0</v>
      </c>
      <c r="AG43" s="82">
        <f>IF($AM43&gt;AG$5,0,IF($AM43=AG$5,IFERROR($AJ43/$AK43*$AL43, 0),IF(IFERROR((SUM($B43:AF43)+$AJ43/$AK43*(1-$AL43)),0)&gt;=$AJ43, $AJ43-SUM($B43:AF43), IFERROR($AJ43/$AK43, 0))))</f>
        <v>0</v>
      </c>
      <c r="AH43" s="82">
        <f>IF($AM43&gt;AH$5,0,IF($AM43=AH$5,IFERROR($AJ43/$AK43*$AL43, 0),IF(IFERROR((SUM($B43:AG43)+$AJ43/$AK43*(1-$AL43)),0)&gt;=$AJ43, $AJ43-SUM($B43:AG43), IFERROR($AJ43/$AK43, 0))))</f>
        <v>0</v>
      </c>
      <c r="AI43" s="20"/>
      <c r="AJ43" s="83" cm="1">
        <f t="array" ref="AJ43">INDEX(Calculations!$B$14:$AN$14, 1, AN43)</f>
        <v>2</v>
      </c>
      <c r="AK43" s="84">
        <f>INDEX(Drivers!$B$26:$AI$26, 1, MATCH($B43, Drivers!$B$4:$AI$4, 0))</f>
        <v>2</v>
      </c>
      <c r="AL43" s="85">
        <f>INDEX(Drivers!$B$27:$AI$27, 1,  MATCH($B43, Drivers!$B$4:$AI$4, 0))</f>
        <v>0.5</v>
      </c>
      <c r="AM43" s="86" cm="1">
        <f t="array" ref="AM43">INDEX(Drivers!$B$12:$AI$12, 1, AN43)</f>
        <v>46934</v>
      </c>
      <c r="AN43" s="83">
        <f t="shared" si="46"/>
        <v>11</v>
      </c>
      <c r="AO43" s="146">
        <f t="shared" si="44"/>
        <v>0</v>
      </c>
      <c r="AP43" s="148">
        <f t="shared" si="45"/>
        <v>0</v>
      </c>
      <c r="AQ43" s="148">
        <f t="shared" si="45"/>
        <v>0</v>
      </c>
      <c r="AR43" s="148">
        <f t="shared" si="45"/>
        <v>2</v>
      </c>
      <c r="AS43" s="148">
        <f t="shared" si="45"/>
        <v>0</v>
      </c>
      <c r="AT43" s="148">
        <f t="shared" si="45"/>
        <v>0</v>
      </c>
      <c r="AU43" s="148">
        <f t="shared" si="45"/>
        <v>0</v>
      </c>
      <c r="AV43" s="148">
        <f t="shared" si="45"/>
        <v>0</v>
      </c>
      <c r="AW43" s="148">
        <f t="shared" si="45"/>
        <v>0</v>
      </c>
    </row>
    <row r="44" spans="2:49" hidden="1" outlineLevel="1" x14ac:dyDescent="0.2">
      <c r="B44" s="52" t="str" cm="1">
        <f t="array" ref="B44">INDEX($B$4:$AI$4, 1, AN44)</f>
        <v>FQ3'28E</v>
      </c>
      <c r="C44" s="82">
        <f>IF($AM44&gt;C$5,0,IF($AM44=C$5,IFERROR($AJ44/$AK44*$AL44, 0),IF(IFERROR((SUM($B44:B44)+$AJ44/$AK44*(1-$AL44)),0)&gt;=$AJ44, $AJ44-SUM($B44:B44), IFERROR($AJ44/$AK44, 0))))</f>
        <v>0</v>
      </c>
      <c r="D44" s="82">
        <f>IF($AM44&gt;D$5,0,IF($AM44=D$5,IFERROR($AJ44/$AK44*$AL44, 0),IF(IFERROR((SUM($B44:C44)+$AJ44/$AK44*(1-$AL44)),0)&gt;=$AJ44, $AJ44-SUM($B44:C44), IFERROR($AJ44/$AK44, 0))))</f>
        <v>0</v>
      </c>
      <c r="E44" s="82">
        <f>IF($AM44&gt;E$5,0,IF($AM44=E$5,IFERROR($AJ44/$AK44*$AL44, 0),IF(IFERROR((SUM($B44:D44)+$AJ44/$AK44*(1-$AL44)),0)&gt;=$AJ44, $AJ44-SUM($B44:D44), IFERROR($AJ44/$AK44, 0))))</f>
        <v>0</v>
      </c>
      <c r="F44" s="82">
        <f>IF($AM44&gt;F$5,0,IF($AM44=F$5,IFERROR($AJ44/$AK44*$AL44, 0),IF(IFERROR((SUM($B44:E44)+$AJ44/$AK44*(1-$AL44)),0)&gt;=$AJ44, $AJ44-SUM($B44:E44), IFERROR($AJ44/$AK44, 0))))</f>
        <v>0</v>
      </c>
      <c r="G44" s="82">
        <f>IF($AM44&gt;G$5,0,IF($AM44=G$5,IFERROR($AJ44/$AK44*$AL44, 0),IF(IFERROR((SUM($B44:F44)+$AJ44/$AK44*(1-$AL44)),0)&gt;=$AJ44, $AJ44-SUM($B44:F44), IFERROR($AJ44/$AK44, 0))))</f>
        <v>0</v>
      </c>
      <c r="H44" s="82">
        <f>IF($AM44&gt;H$5,0,IF($AM44=H$5,IFERROR($AJ44/$AK44*$AL44, 0),IF(IFERROR((SUM($B44:G44)+$AJ44/$AK44*(1-$AL44)),0)&gt;=$AJ44, $AJ44-SUM($B44:G44), IFERROR($AJ44/$AK44, 0))))</f>
        <v>0</v>
      </c>
      <c r="I44" s="82">
        <f>IF($AM44&gt;I$5,0,IF($AM44=I$5,IFERROR($AJ44/$AK44*$AL44, 0),IF(IFERROR((SUM($B44:H44)+$AJ44/$AK44*(1-$AL44)),0)&gt;=$AJ44, $AJ44-SUM($B44:H44), IFERROR($AJ44/$AK44, 0))))</f>
        <v>0</v>
      </c>
      <c r="J44" s="82">
        <f>IF($AM44&gt;J$5,0,IF($AM44=J$5,IFERROR($AJ44/$AK44*$AL44, 0),IF(IFERROR((SUM($B44:I44)+$AJ44/$AK44*(1-$AL44)),0)&gt;=$AJ44, $AJ44-SUM($B44:I44), IFERROR($AJ44/$AK44, 0))))</f>
        <v>0</v>
      </c>
      <c r="K44" s="82">
        <f>IF($AM44&gt;K$5,0,IF($AM44=K$5,IFERROR($AJ44/$AK44*$AL44, 0),IF(IFERROR((SUM($B44:J44)+$AJ44/$AK44*(1-$AL44)),0)&gt;=$AJ44, $AJ44-SUM($B44:J44), IFERROR($AJ44/$AK44, 0))))</f>
        <v>0</v>
      </c>
      <c r="L44" s="82">
        <f>IF($AM44&gt;L$5,0,IF($AM44=L$5,IFERROR($AJ44/$AK44*$AL44, 0),IF(IFERROR((SUM($B44:K44)+$AJ44/$AK44*(1-$AL44)),0)&gt;=$AJ44, $AJ44-SUM($B44:K44), IFERROR($AJ44/$AK44, 0))))</f>
        <v>0</v>
      </c>
      <c r="M44" s="82">
        <f>IF($AM44&gt;M$5,0,IF($AM44=M$5,IFERROR($AJ44/$AK44*$AL44, 0),IF(IFERROR((SUM($B44:L44)+$AJ44/$AK44*(1-$AL44)),0)&gt;=$AJ44, $AJ44-SUM($B44:L44), IFERROR($AJ44/$AK44, 0))))</f>
        <v>0.5</v>
      </c>
      <c r="N44" s="82">
        <f>IF($AM44&gt;N$5,0,IF($AM44=N$5,IFERROR($AJ44/$AK44*$AL44, 0),IF(IFERROR((SUM($B44:M44)+$AJ44/$AK44*(1-$AL44)),0)&gt;=$AJ44, $AJ44-SUM($B44:M44), IFERROR($AJ44/$AK44, 0))))</f>
        <v>1</v>
      </c>
      <c r="O44" s="82">
        <f>IF($AM44&gt;O$5,0,IF($AM44=O$5,IFERROR($AJ44/$AK44*$AL44, 0),IF(IFERROR((SUM($B44:N44)+$AJ44/$AK44*(1-$AL44)),0)&gt;=$AJ44, $AJ44-SUM($B44:N44), IFERROR($AJ44/$AK44, 0))))</f>
        <v>0.5</v>
      </c>
      <c r="P44" s="82">
        <f>IF($AM44&gt;P$5,0,IF($AM44=P$5,IFERROR($AJ44/$AK44*$AL44, 0),IF(IFERROR((SUM($B44:O44)+$AJ44/$AK44*(1-$AL44)),0)&gt;=$AJ44, $AJ44-SUM($B44:O44), IFERROR($AJ44/$AK44, 0))))</f>
        <v>0</v>
      </c>
      <c r="Q44" s="82">
        <f>IF($AM44&gt;Q$5,0,IF($AM44=Q$5,IFERROR($AJ44/$AK44*$AL44, 0),IF(IFERROR((SUM($B44:P44)+$AJ44/$AK44*(1-$AL44)),0)&gt;=$AJ44, $AJ44-SUM($B44:P44), IFERROR($AJ44/$AK44, 0))))</f>
        <v>0</v>
      </c>
      <c r="R44" s="82">
        <f>IF($AM44&gt;R$5,0,IF($AM44=R$5,IFERROR($AJ44/$AK44*$AL44, 0),IF(IFERROR((SUM($B44:Q44)+$AJ44/$AK44*(1-$AL44)),0)&gt;=$AJ44, $AJ44-SUM($B44:Q44), IFERROR($AJ44/$AK44, 0))))</f>
        <v>0</v>
      </c>
      <c r="S44" s="82">
        <f>IF($AM44&gt;S$5,0,IF($AM44=S$5,IFERROR($AJ44/$AK44*$AL44, 0),IF(IFERROR((SUM($B44:R44)+$AJ44/$AK44*(1-$AL44)),0)&gt;=$AJ44, $AJ44-SUM($B44:R44), IFERROR($AJ44/$AK44, 0))))</f>
        <v>0</v>
      </c>
      <c r="T44" s="82">
        <f>IF($AM44&gt;T$5,0,IF($AM44=T$5,IFERROR($AJ44/$AK44*$AL44, 0),IF(IFERROR((SUM($B44:S44)+$AJ44/$AK44*(1-$AL44)),0)&gt;=$AJ44, $AJ44-SUM($B44:S44), IFERROR($AJ44/$AK44, 0))))</f>
        <v>0</v>
      </c>
      <c r="U44" s="82">
        <f>IF($AM44&gt;U$5,0,IF($AM44=U$5,IFERROR($AJ44/$AK44*$AL44, 0),IF(IFERROR((SUM($B44:T44)+$AJ44/$AK44*(1-$AL44)),0)&gt;=$AJ44, $AJ44-SUM($B44:T44), IFERROR($AJ44/$AK44, 0))))</f>
        <v>0</v>
      </c>
      <c r="V44" s="82">
        <f>IF($AM44&gt;V$5,0,IF($AM44=V$5,IFERROR($AJ44/$AK44*$AL44, 0),IF(IFERROR((SUM($B44:U44)+$AJ44/$AK44*(1-$AL44)),0)&gt;=$AJ44, $AJ44-SUM($B44:U44), IFERROR($AJ44/$AK44, 0))))</f>
        <v>0</v>
      </c>
      <c r="W44" s="82">
        <f>IF($AM44&gt;W$5,0,IF($AM44=W$5,IFERROR($AJ44/$AK44*$AL44, 0),IF(IFERROR((SUM($B44:V44)+$AJ44/$AK44*(1-$AL44)),0)&gt;=$AJ44, $AJ44-SUM($B44:V44), IFERROR($AJ44/$AK44, 0))))</f>
        <v>0</v>
      </c>
      <c r="X44" s="82">
        <f>IF($AM44&gt;X$5,0,IF($AM44=X$5,IFERROR($AJ44/$AK44*$AL44, 0),IF(IFERROR((SUM($B44:W44)+$AJ44/$AK44*(1-$AL44)),0)&gt;=$AJ44, $AJ44-SUM($B44:W44), IFERROR($AJ44/$AK44, 0))))</f>
        <v>0</v>
      </c>
      <c r="Y44" s="82">
        <f>IF($AM44&gt;Y$5,0,IF($AM44=Y$5,IFERROR($AJ44/$AK44*$AL44, 0),IF(IFERROR((SUM($B44:X44)+$AJ44/$AK44*(1-$AL44)),0)&gt;=$AJ44, $AJ44-SUM($B44:X44), IFERROR($AJ44/$AK44, 0))))</f>
        <v>0</v>
      </c>
      <c r="Z44" s="82">
        <f>IF($AM44&gt;Z$5,0,IF($AM44=Z$5,IFERROR($AJ44/$AK44*$AL44, 0),IF(IFERROR((SUM($B44:Y44)+$AJ44/$AK44*(1-$AL44)),0)&gt;=$AJ44, $AJ44-SUM($B44:Y44), IFERROR($AJ44/$AK44, 0))))</f>
        <v>0</v>
      </c>
      <c r="AA44" s="82">
        <f>IF($AM44&gt;AA$5,0,IF($AM44=AA$5,IFERROR($AJ44/$AK44*$AL44, 0),IF(IFERROR((SUM($B44:Z44)+$AJ44/$AK44*(1-$AL44)),0)&gt;=$AJ44, $AJ44-SUM($B44:Z44), IFERROR($AJ44/$AK44, 0))))</f>
        <v>0</v>
      </c>
      <c r="AB44" s="82">
        <f>IF($AM44&gt;AB$5,0,IF($AM44=AB$5,IFERROR($AJ44/$AK44*$AL44, 0),IF(IFERROR((SUM($B44:AA44)+$AJ44/$AK44*(1-$AL44)),0)&gt;=$AJ44, $AJ44-SUM($B44:AA44), IFERROR($AJ44/$AK44, 0))))</f>
        <v>0</v>
      </c>
      <c r="AC44" s="82">
        <f>IF($AM44&gt;AC$5,0,IF($AM44=AC$5,IFERROR($AJ44/$AK44*$AL44, 0),IF(IFERROR((SUM($B44:AB44)+$AJ44/$AK44*(1-$AL44)),0)&gt;=$AJ44, $AJ44-SUM($B44:AB44), IFERROR($AJ44/$AK44, 0))))</f>
        <v>0</v>
      </c>
      <c r="AD44" s="82">
        <f>IF($AM44&gt;AD$5,0,IF($AM44=AD$5,IFERROR($AJ44/$AK44*$AL44, 0),IF(IFERROR((SUM($B44:AC44)+$AJ44/$AK44*(1-$AL44)),0)&gt;=$AJ44, $AJ44-SUM($B44:AC44), IFERROR($AJ44/$AK44, 0))))</f>
        <v>0</v>
      </c>
      <c r="AE44" s="82">
        <f>IF($AM44&gt;AE$5,0,IF($AM44=AE$5,IFERROR($AJ44/$AK44*$AL44, 0),IF(IFERROR((SUM($B44:AD44)+$AJ44/$AK44*(1-$AL44)),0)&gt;=$AJ44, $AJ44-SUM($B44:AD44), IFERROR($AJ44/$AK44, 0))))</f>
        <v>0</v>
      </c>
      <c r="AF44" s="82">
        <f>IF($AM44&gt;AF$5,0,IF($AM44=AF$5,IFERROR($AJ44/$AK44*$AL44, 0),IF(IFERROR((SUM($B44:AE44)+$AJ44/$AK44*(1-$AL44)),0)&gt;=$AJ44, $AJ44-SUM($B44:AE44), IFERROR($AJ44/$AK44, 0))))</f>
        <v>0</v>
      </c>
      <c r="AG44" s="82">
        <f>IF($AM44&gt;AG$5,0,IF($AM44=AG$5,IFERROR($AJ44/$AK44*$AL44, 0),IF(IFERROR((SUM($B44:AF44)+$AJ44/$AK44*(1-$AL44)),0)&gt;=$AJ44, $AJ44-SUM($B44:AF44), IFERROR($AJ44/$AK44, 0))))</f>
        <v>0</v>
      </c>
      <c r="AH44" s="82">
        <f>IF($AM44&gt;AH$5,0,IF($AM44=AH$5,IFERROR($AJ44/$AK44*$AL44, 0),IF(IFERROR((SUM($B44:AG44)+$AJ44/$AK44*(1-$AL44)),0)&gt;=$AJ44, $AJ44-SUM($B44:AG44), IFERROR($AJ44/$AK44, 0))))</f>
        <v>0</v>
      </c>
      <c r="AI44" s="20"/>
      <c r="AJ44" s="83" cm="1">
        <f t="array" ref="AJ44">INDEX(Calculations!$B$14:$AN$14, 1, AN44)</f>
        <v>2</v>
      </c>
      <c r="AK44" s="84">
        <f>INDEX(Drivers!$B$26:$AI$26, 1, MATCH($B44, Drivers!$B$4:$AI$4, 0))</f>
        <v>2</v>
      </c>
      <c r="AL44" s="85">
        <f>INDEX(Drivers!$B$27:$AI$27, 1,  MATCH($B44, Drivers!$B$4:$AI$4, 0))</f>
        <v>0.5</v>
      </c>
      <c r="AM44" s="86" cm="1">
        <f t="array" ref="AM44">INDEX(Drivers!$B$12:$AI$12, 1, AN44)</f>
        <v>47026</v>
      </c>
      <c r="AN44" s="83">
        <f t="shared" si="46"/>
        <v>12</v>
      </c>
      <c r="AO44" s="146">
        <f t="shared" si="44"/>
        <v>0</v>
      </c>
      <c r="AP44" s="148">
        <f t="shared" si="45"/>
        <v>0</v>
      </c>
      <c r="AQ44" s="148">
        <f t="shared" si="45"/>
        <v>0</v>
      </c>
      <c r="AR44" s="148">
        <f t="shared" si="45"/>
        <v>1.5</v>
      </c>
      <c r="AS44" s="148">
        <f t="shared" si="45"/>
        <v>0.5</v>
      </c>
      <c r="AT44" s="148">
        <f t="shared" si="45"/>
        <v>0</v>
      </c>
      <c r="AU44" s="148">
        <f t="shared" si="45"/>
        <v>0</v>
      </c>
      <c r="AV44" s="148">
        <f t="shared" si="45"/>
        <v>0</v>
      </c>
      <c r="AW44" s="148">
        <f t="shared" si="45"/>
        <v>0</v>
      </c>
    </row>
    <row r="45" spans="2:49" hidden="1" outlineLevel="1" x14ac:dyDescent="0.2">
      <c r="B45" s="52" t="str" cm="1">
        <f t="array" ref="B45">INDEX($B$4:$AI$4, 1, AN45)</f>
        <v>FQ4'28E</v>
      </c>
      <c r="C45" s="82">
        <f>IF($AM45&gt;C$5,0,IF($AM45=C$5,IFERROR($AJ45/$AK45*$AL45, 0),IF(IFERROR((SUM($B45:B45)+$AJ45/$AK45*(1-$AL45)),0)&gt;=$AJ45, $AJ45-SUM($B45:B45), IFERROR($AJ45/$AK45, 0))))</f>
        <v>0</v>
      </c>
      <c r="D45" s="82">
        <f>IF($AM45&gt;D$5,0,IF($AM45=D$5,IFERROR($AJ45/$AK45*$AL45, 0),IF(IFERROR((SUM($B45:C45)+$AJ45/$AK45*(1-$AL45)),0)&gt;=$AJ45, $AJ45-SUM($B45:C45), IFERROR($AJ45/$AK45, 0))))</f>
        <v>0</v>
      </c>
      <c r="E45" s="82">
        <f>IF($AM45&gt;E$5,0,IF($AM45=E$5,IFERROR($AJ45/$AK45*$AL45, 0),IF(IFERROR((SUM($B45:D45)+$AJ45/$AK45*(1-$AL45)),0)&gt;=$AJ45, $AJ45-SUM($B45:D45), IFERROR($AJ45/$AK45, 0))))</f>
        <v>0</v>
      </c>
      <c r="F45" s="82">
        <f>IF($AM45&gt;F$5,0,IF($AM45=F$5,IFERROR($AJ45/$AK45*$AL45, 0),IF(IFERROR((SUM($B45:E45)+$AJ45/$AK45*(1-$AL45)),0)&gt;=$AJ45, $AJ45-SUM($B45:E45), IFERROR($AJ45/$AK45, 0))))</f>
        <v>0</v>
      </c>
      <c r="G45" s="82">
        <f>IF($AM45&gt;G$5,0,IF($AM45=G$5,IFERROR($AJ45/$AK45*$AL45, 0),IF(IFERROR((SUM($B45:F45)+$AJ45/$AK45*(1-$AL45)),0)&gt;=$AJ45, $AJ45-SUM($B45:F45), IFERROR($AJ45/$AK45, 0))))</f>
        <v>0</v>
      </c>
      <c r="H45" s="82">
        <f>IF($AM45&gt;H$5,0,IF($AM45=H$5,IFERROR($AJ45/$AK45*$AL45, 0),IF(IFERROR((SUM($B45:G45)+$AJ45/$AK45*(1-$AL45)),0)&gt;=$AJ45, $AJ45-SUM($B45:G45), IFERROR($AJ45/$AK45, 0))))</f>
        <v>0</v>
      </c>
      <c r="I45" s="82">
        <f>IF($AM45&gt;I$5,0,IF($AM45=I$5,IFERROR($AJ45/$AK45*$AL45, 0),IF(IFERROR((SUM($B45:H45)+$AJ45/$AK45*(1-$AL45)),0)&gt;=$AJ45, $AJ45-SUM($B45:H45), IFERROR($AJ45/$AK45, 0))))</f>
        <v>0</v>
      </c>
      <c r="J45" s="82">
        <f>IF($AM45&gt;J$5,0,IF($AM45=J$5,IFERROR($AJ45/$AK45*$AL45, 0),IF(IFERROR((SUM($B45:I45)+$AJ45/$AK45*(1-$AL45)),0)&gt;=$AJ45, $AJ45-SUM($B45:I45), IFERROR($AJ45/$AK45, 0))))</f>
        <v>0</v>
      </c>
      <c r="K45" s="82">
        <f>IF($AM45&gt;K$5,0,IF($AM45=K$5,IFERROR($AJ45/$AK45*$AL45, 0),IF(IFERROR((SUM($B45:J45)+$AJ45/$AK45*(1-$AL45)),0)&gt;=$AJ45, $AJ45-SUM($B45:J45), IFERROR($AJ45/$AK45, 0))))</f>
        <v>0</v>
      </c>
      <c r="L45" s="82">
        <f>IF($AM45&gt;L$5,0,IF($AM45=L$5,IFERROR($AJ45/$AK45*$AL45, 0),IF(IFERROR((SUM($B45:K45)+$AJ45/$AK45*(1-$AL45)),0)&gt;=$AJ45, $AJ45-SUM($B45:K45), IFERROR($AJ45/$AK45, 0))))</f>
        <v>0</v>
      </c>
      <c r="M45" s="82">
        <f>IF($AM45&gt;M$5,0,IF($AM45=M$5,IFERROR($AJ45/$AK45*$AL45, 0),IF(IFERROR((SUM($B45:L45)+$AJ45/$AK45*(1-$AL45)),0)&gt;=$AJ45, $AJ45-SUM($B45:L45), IFERROR($AJ45/$AK45, 0))))</f>
        <v>0</v>
      </c>
      <c r="N45" s="82">
        <f>IF($AM45&gt;N$5,0,IF($AM45=N$5,IFERROR($AJ45/$AK45*$AL45, 0),IF(IFERROR((SUM($B45:M45)+$AJ45/$AK45*(1-$AL45)),0)&gt;=$AJ45, $AJ45-SUM($B45:M45), IFERROR($AJ45/$AK45, 0))))</f>
        <v>0.5</v>
      </c>
      <c r="O45" s="82">
        <f>IF($AM45&gt;O$5,0,IF($AM45=O$5,IFERROR($AJ45/$AK45*$AL45, 0),IF(IFERROR((SUM($B45:N45)+$AJ45/$AK45*(1-$AL45)),0)&gt;=$AJ45, $AJ45-SUM($B45:N45), IFERROR($AJ45/$AK45, 0))))</f>
        <v>1</v>
      </c>
      <c r="P45" s="82">
        <f>IF($AM45&gt;P$5,0,IF($AM45=P$5,IFERROR($AJ45/$AK45*$AL45, 0),IF(IFERROR((SUM($B45:O45)+$AJ45/$AK45*(1-$AL45)),0)&gt;=$AJ45, $AJ45-SUM($B45:O45), IFERROR($AJ45/$AK45, 0))))</f>
        <v>0.5</v>
      </c>
      <c r="Q45" s="82">
        <f>IF($AM45&gt;Q$5,0,IF($AM45=Q$5,IFERROR($AJ45/$AK45*$AL45, 0),IF(IFERROR((SUM($B45:P45)+$AJ45/$AK45*(1-$AL45)),0)&gt;=$AJ45, $AJ45-SUM($B45:P45), IFERROR($AJ45/$AK45, 0))))</f>
        <v>0</v>
      </c>
      <c r="R45" s="82">
        <f>IF($AM45&gt;R$5,0,IF($AM45=R$5,IFERROR($AJ45/$AK45*$AL45, 0),IF(IFERROR((SUM($B45:Q45)+$AJ45/$AK45*(1-$AL45)),0)&gt;=$AJ45, $AJ45-SUM($B45:Q45), IFERROR($AJ45/$AK45, 0))))</f>
        <v>0</v>
      </c>
      <c r="S45" s="82">
        <f>IF($AM45&gt;S$5,0,IF($AM45=S$5,IFERROR($AJ45/$AK45*$AL45, 0),IF(IFERROR((SUM($B45:R45)+$AJ45/$AK45*(1-$AL45)),0)&gt;=$AJ45, $AJ45-SUM($B45:R45), IFERROR($AJ45/$AK45, 0))))</f>
        <v>0</v>
      </c>
      <c r="T45" s="82">
        <f>IF($AM45&gt;T$5,0,IF($AM45=T$5,IFERROR($AJ45/$AK45*$AL45, 0),IF(IFERROR((SUM($B45:S45)+$AJ45/$AK45*(1-$AL45)),0)&gt;=$AJ45, $AJ45-SUM($B45:S45), IFERROR($AJ45/$AK45, 0))))</f>
        <v>0</v>
      </c>
      <c r="U45" s="82">
        <f>IF($AM45&gt;U$5,0,IF($AM45=U$5,IFERROR($AJ45/$AK45*$AL45, 0),IF(IFERROR((SUM($B45:T45)+$AJ45/$AK45*(1-$AL45)),0)&gt;=$AJ45, $AJ45-SUM($B45:T45), IFERROR($AJ45/$AK45, 0))))</f>
        <v>0</v>
      </c>
      <c r="V45" s="82">
        <f>IF($AM45&gt;V$5,0,IF($AM45=V$5,IFERROR($AJ45/$AK45*$AL45, 0),IF(IFERROR((SUM($B45:U45)+$AJ45/$AK45*(1-$AL45)),0)&gt;=$AJ45, $AJ45-SUM($B45:U45), IFERROR($AJ45/$AK45, 0))))</f>
        <v>0</v>
      </c>
      <c r="W45" s="82">
        <f>IF($AM45&gt;W$5,0,IF($AM45=W$5,IFERROR($AJ45/$AK45*$AL45, 0),IF(IFERROR((SUM($B45:V45)+$AJ45/$AK45*(1-$AL45)),0)&gt;=$AJ45, $AJ45-SUM($B45:V45), IFERROR($AJ45/$AK45, 0))))</f>
        <v>0</v>
      </c>
      <c r="X45" s="82">
        <f>IF($AM45&gt;X$5,0,IF($AM45=X$5,IFERROR($AJ45/$AK45*$AL45, 0),IF(IFERROR((SUM($B45:W45)+$AJ45/$AK45*(1-$AL45)),0)&gt;=$AJ45, $AJ45-SUM($B45:W45), IFERROR($AJ45/$AK45, 0))))</f>
        <v>0</v>
      </c>
      <c r="Y45" s="82">
        <f>IF($AM45&gt;Y$5,0,IF($AM45=Y$5,IFERROR($AJ45/$AK45*$AL45, 0),IF(IFERROR((SUM($B45:X45)+$AJ45/$AK45*(1-$AL45)),0)&gt;=$AJ45, $AJ45-SUM($B45:X45), IFERROR($AJ45/$AK45, 0))))</f>
        <v>0</v>
      </c>
      <c r="Z45" s="82">
        <f>IF($AM45&gt;Z$5,0,IF($AM45=Z$5,IFERROR($AJ45/$AK45*$AL45, 0),IF(IFERROR((SUM($B45:Y45)+$AJ45/$AK45*(1-$AL45)),0)&gt;=$AJ45, $AJ45-SUM($B45:Y45), IFERROR($AJ45/$AK45, 0))))</f>
        <v>0</v>
      </c>
      <c r="AA45" s="82">
        <f>IF($AM45&gt;AA$5,0,IF($AM45=AA$5,IFERROR($AJ45/$AK45*$AL45, 0),IF(IFERROR((SUM($B45:Z45)+$AJ45/$AK45*(1-$AL45)),0)&gt;=$AJ45, $AJ45-SUM($B45:Z45), IFERROR($AJ45/$AK45, 0))))</f>
        <v>0</v>
      </c>
      <c r="AB45" s="82">
        <f>IF($AM45&gt;AB$5,0,IF($AM45=AB$5,IFERROR($AJ45/$AK45*$AL45, 0),IF(IFERROR((SUM($B45:AA45)+$AJ45/$AK45*(1-$AL45)),0)&gt;=$AJ45, $AJ45-SUM($B45:AA45), IFERROR($AJ45/$AK45, 0))))</f>
        <v>0</v>
      </c>
      <c r="AC45" s="82">
        <f>IF($AM45&gt;AC$5,0,IF($AM45=AC$5,IFERROR($AJ45/$AK45*$AL45, 0),IF(IFERROR((SUM($B45:AB45)+$AJ45/$AK45*(1-$AL45)),0)&gt;=$AJ45, $AJ45-SUM($B45:AB45), IFERROR($AJ45/$AK45, 0))))</f>
        <v>0</v>
      </c>
      <c r="AD45" s="82">
        <f>IF($AM45&gt;AD$5,0,IF($AM45=AD$5,IFERROR($AJ45/$AK45*$AL45, 0),IF(IFERROR((SUM($B45:AC45)+$AJ45/$AK45*(1-$AL45)),0)&gt;=$AJ45, $AJ45-SUM($B45:AC45), IFERROR($AJ45/$AK45, 0))))</f>
        <v>0</v>
      </c>
      <c r="AE45" s="82">
        <f>IF($AM45&gt;AE$5,0,IF($AM45=AE$5,IFERROR($AJ45/$AK45*$AL45, 0),IF(IFERROR((SUM($B45:AD45)+$AJ45/$AK45*(1-$AL45)),0)&gt;=$AJ45, $AJ45-SUM($B45:AD45), IFERROR($AJ45/$AK45, 0))))</f>
        <v>0</v>
      </c>
      <c r="AF45" s="82">
        <f>IF($AM45&gt;AF$5,0,IF($AM45=AF$5,IFERROR($AJ45/$AK45*$AL45, 0),IF(IFERROR((SUM($B45:AE45)+$AJ45/$AK45*(1-$AL45)),0)&gt;=$AJ45, $AJ45-SUM($B45:AE45), IFERROR($AJ45/$AK45, 0))))</f>
        <v>0</v>
      </c>
      <c r="AG45" s="82">
        <f>IF($AM45&gt;AG$5,0,IF($AM45=AG$5,IFERROR($AJ45/$AK45*$AL45, 0),IF(IFERROR((SUM($B45:AF45)+$AJ45/$AK45*(1-$AL45)),0)&gt;=$AJ45, $AJ45-SUM($B45:AF45), IFERROR($AJ45/$AK45, 0))))</f>
        <v>0</v>
      </c>
      <c r="AH45" s="82">
        <f>IF($AM45&gt;AH$5,0,IF($AM45=AH$5,IFERROR($AJ45/$AK45*$AL45, 0),IF(IFERROR((SUM($B45:AG45)+$AJ45/$AK45*(1-$AL45)),0)&gt;=$AJ45, $AJ45-SUM($B45:AG45), IFERROR($AJ45/$AK45, 0))))</f>
        <v>0</v>
      </c>
      <c r="AI45" s="20"/>
      <c r="AJ45" s="83" cm="1">
        <f t="array" ref="AJ45">INDEX(Calculations!$B$14:$AN$14, 1, AN45)</f>
        <v>2</v>
      </c>
      <c r="AK45" s="84">
        <f>INDEX(Drivers!$B$26:$AI$26, 1, MATCH($B45, Drivers!$B$4:$AI$4, 0))</f>
        <v>2</v>
      </c>
      <c r="AL45" s="85">
        <f>INDEX(Drivers!$B$27:$AI$27, 1,  MATCH($B45, Drivers!$B$4:$AI$4, 0))</f>
        <v>0.5</v>
      </c>
      <c r="AM45" s="86" cm="1">
        <f t="array" ref="AM45">INDEX(Drivers!$B$12:$AI$12, 1, AN45)</f>
        <v>47118</v>
      </c>
      <c r="AN45" s="83">
        <f t="shared" si="46"/>
        <v>13</v>
      </c>
      <c r="AO45" s="146">
        <f t="shared" si="44"/>
        <v>0</v>
      </c>
      <c r="AP45" s="148">
        <f t="shared" si="45"/>
        <v>0</v>
      </c>
      <c r="AQ45" s="148">
        <f t="shared" si="45"/>
        <v>0</v>
      </c>
      <c r="AR45" s="148">
        <f t="shared" si="45"/>
        <v>0.5</v>
      </c>
      <c r="AS45" s="148">
        <f t="shared" si="45"/>
        <v>1.5</v>
      </c>
      <c r="AT45" s="148">
        <f t="shared" si="45"/>
        <v>0</v>
      </c>
      <c r="AU45" s="148">
        <f t="shared" si="45"/>
        <v>0</v>
      </c>
      <c r="AV45" s="148">
        <f t="shared" si="45"/>
        <v>0</v>
      </c>
      <c r="AW45" s="148">
        <f t="shared" si="45"/>
        <v>0</v>
      </c>
    </row>
    <row r="46" spans="2:49" hidden="1" outlineLevel="1" x14ac:dyDescent="0.2">
      <c r="B46" s="52" t="str" cm="1">
        <f t="array" ref="B46">INDEX($B$4:$AI$4, 1, AN46)</f>
        <v>FQ1'29E</v>
      </c>
      <c r="C46" s="82">
        <f>IF($AM46&gt;C$5,0,IF($AM46=C$5,IFERROR($AJ46/$AK46*$AL46, 0),IF(IFERROR((SUM($B46:B46)+$AJ46/$AK46*(1-$AL46)),0)&gt;=$AJ46, $AJ46-SUM($B46:B46), IFERROR($AJ46/$AK46, 0))))</f>
        <v>0</v>
      </c>
      <c r="D46" s="82">
        <f>IF($AM46&gt;D$5,0,IF($AM46=D$5,IFERROR($AJ46/$AK46*$AL46, 0),IF(IFERROR((SUM($B46:C46)+$AJ46/$AK46*(1-$AL46)),0)&gt;=$AJ46, $AJ46-SUM($B46:C46), IFERROR($AJ46/$AK46, 0))))</f>
        <v>0</v>
      </c>
      <c r="E46" s="82">
        <f>IF($AM46&gt;E$5,0,IF($AM46=E$5,IFERROR($AJ46/$AK46*$AL46, 0),IF(IFERROR((SUM($B46:D46)+$AJ46/$AK46*(1-$AL46)),0)&gt;=$AJ46, $AJ46-SUM($B46:D46), IFERROR($AJ46/$AK46, 0))))</f>
        <v>0</v>
      </c>
      <c r="F46" s="82">
        <f>IF($AM46&gt;F$5,0,IF($AM46=F$5,IFERROR($AJ46/$AK46*$AL46, 0),IF(IFERROR((SUM($B46:E46)+$AJ46/$AK46*(1-$AL46)),0)&gt;=$AJ46, $AJ46-SUM($B46:E46), IFERROR($AJ46/$AK46, 0))))</f>
        <v>0</v>
      </c>
      <c r="G46" s="82">
        <f>IF($AM46&gt;G$5,0,IF($AM46=G$5,IFERROR($AJ46/$AK46*$AL46, 0),IF(IFERROR((SUM($B46:F46)+$AJ46/$AK46*(1-$AL46)),0)&gt;=$AJ46, $AJ46-SUM($B46:F46), IFERROR($AJ46/$AK46, 0))))</f>
        <v>0</v>
      </c>
      <c r="H46" s="82">
        <f>IF($AM46&gt;H$5,0,IF($AM46=H$5,IFERROR($AJ46/$AK46*$AL46, 0),IF(IFERROR((SUM($B46:G46)+$AJ46/$AK46*(1-$AL46)),0)&gt;=$AJ46, $AJ46-SUM($B46:G46), IFERROR($AJ46/$AK46, 0))))</f>
        <v>0</v>
      </c>
      <c r="I46" s="82">
        <f>IF($AM46&gt;I$5,0,IF($AM46=I$5,IFERROR($AJ46/$AK46*$AL46, 0),IF(IFERROR((SUM($B46:H46)+$AJ46/$AK46*(1-$AL46)),0)&gt;=$AJ46, $AJ46-SUM($B46:H46), IFERROR($AJ46/$AK46, 0))))</f>
        <v>0</v>
      </c>
      <c r="J46" s="82">
        <f>IF($AM46&gt;J$5,0,IF($AM46=J$5,IFERROR($AJ46/$AK46*$AL46, 0),IF(IFERROR((SUM($B46:I46)+$AJ46/$AK46*(1-$AL46)),0)&gt;=$AJ46, $AJ46-SUM($B46:I46), IFERROR($AJ46/$AK46, 0))))</f>
        <v>0</v>
      </c>
      <c r="K46" s="82">
        <f>IF($AM46&gt;K$5,0,IF($AM46=K$5,IFERROR($AJ46/$AK46*$AL46, 0),IF(IFERROR((SUM($B46:J46)+$AJ46/$AK46*(1-$AL46)),0)&gt;=$AJ46, $AJ46-SUM($B46:J46), IFERROR($AJ46/$AK46, 0))))</f>
        <v>0</v>
      </c>
      <c r="L46" s="82">
        <f>IF($AM46&gt;L$5,0,IF($AM46=L$5,IFERROR($AJ46/$AK46*$AL46, 0),IF(IFERROR((SUM($B46:K46)+$AJ46/$AK46*(1-$AL46)),0)&gt;=$AJ46, $AJ46-SUM($B46:K46), IFERROR($AJ46/$AK46, 0))))</f>
        <v>0</v>
      </c>
      <c r="M46" s="82">
        <f>IF($AM46&gt;M$5,0,IF($AM46=M$5,IFERROR($AJ46/$AK46*$AL46, 0),IF(IFERROR((SUM($B46:L46)+$AJ46/$AK46*(1-$AL46)),0)&gt;=$AJ46, $AJ46-SUM($B46:L46), IFERROR($AJ46/$AK46, 0))))</f>
        <v>0</v>
      </c>
      <c r="N46" s="82">
        <f>IF($AM46&gt;N$5,0,IF($AM46=N$5,IFERROR($AJ46/$AK46*$AL46, 0),IF(IFERROR((SUM($B46:M46)+$AJ46/$AK46*(1-$AL46)),0)&gt;=$AJ46, $AJ46-SUM($B46:M46), IFERROR($AJ46/$AK46, 0))))</f>
        <v>0</v>
      </c>
      <c r="O46" s="82">
        <f>IF($AM46&gt;O$5,0,IF($AM46=O$5,IFERROR($AJ46/$AK46*$AL46, 0),IF(IFERROR((SUM($B46:N46)+$AJ46/$AK46*(1-$AL46)),0)&gt;=$AJ46, $AJ46-SUM($B46:N46), IFERROR($AJ46/$AK46, 0))))</f>
        <v>0.25</v>
      </c>
      <c r="P46" s="82">
        <f>IF($AM46&gt;P$5,0,IF($AM46=P$5,IFERROR($AJ46/$AK46*$AL46, 0),IF(IFERROR((SUM($B46:O46)+$AJ46/$AK46*(1-$AL46)),0)&gt;=$AJ46, $AJ46-SUM($B46:O46), IFERROR($AJ46/$AK46, 0))))</f>
        <v>0.5</v>
      </c>
      <c r="Q46" s="82">
        <f>IF($AM46&gt;Q$5,0,IF($AM46=Q$5,IFERROR($AJ46/$AK46*$AL46, 0),IF(IFERROR((SUM($B46:P46)+$AJ46/$AK46*(1-$AL46)),0)&gt;=$AJ46, $AJ46-SUM($B46:P46), IFERROR($AJ46/$AK46, 0))))</f>
        <v>0.25</v>
      </c>
      <c r="R46" s="82">
        <f>IF($AM46&gt;R$5,0,IF($AM46=R$5,IFERROR($AJ46/$AK46*$AL46, 0),IF(IFERROR((SUM($B46:Q46)+$AJ46/$AK46*(1-$AL46)),0)&gt;=$AJ46, $AJ46-SUM($B46:Q46), IFERROR($AJ46/$AK46, 0))))</f>
        <v>0</v>
      </c>
      <c r="S46" s="82">
        <f>IF($AM46&gt;S$5,0,IF($AM46=S$5,IFERROR($AJ46/$AK46*$AL46, 0),IF(IFERROR((SUM($B46:R46)+$AJ46/$AK46*(1-$AL46)),0)&gt;=$AJ46, $AJ46-SUM($B46:R46), IFERROR($AJ46/$AK46, 0))))</f>
        <v>0</v>
      </c>
      <c r="T46" s="82">
        <f>IF($AM46&gt;T$5,0,IF($AM46=T$5,IFERROR($AJ46/$AK46*$AL46, 0),IF(IFERROR((SUM($B46:S46)+$AJ46/$AK46*(1-$AL46)),0)&gt;=$AJ46, $AJ46-SUM($B46:S46), IFERROR($AJ46/$AK46, 0))))</f>
        <v>0</v>
      </c>
      <c r="U46" s="82">
        <f>IF($AM46&gt;U$5,0,IF($AM46=U$5,IFERROR($AJ46/$AK46*$AL46, 0),IF(IFERROR((SUM($B46:T46)+$AJ46/$AK46*(1-$AL46)),0)&gt;=$AJ46, $AJ46-SUM($B46:T46), IFERROR($AJ46/$AK46, 0))))</f>
        <v>0</v>
      </c>
      <c r="V46" s="82">
        <f>IF($AM46&gt;V$5,0,IF($AM46=V$5,IFERROR($AJ46/$AK46*$AL46, 0),IF(IFERROR((SUM($B46:U46)+$AJ46/$AK46*(1-$AL46)),0)&gt;=$AJ46, $AJ46-SUM($B46:U46), IFERROR($AJ46/$AK46, 0))))</f>
        <v>0</v>
      </c>
      <c r="W46" s="82">
        <f>IF($AM46&gt;W$5,0,IF($AM46=W$5,IFERROR($AJ46/$AK46*$AL46, 0),IF(IFERROR((SUM($B46:V46)+$AJ46/$AK46*(1-$AL46)),0)&gt;=$AJ46, $AJ46-SUM($B46:V46), IFERROR($AJ46/$AK46, 0))))</f>
        <v>0</v>
      </c>
      <c r="X46" s="82">
        <f>IF($AM46&gt;X$5,0,IF($AM46=X$5,IFERROR($AJ46/$AK46*$AL46, 0),IF(IFERROR((SUM($B46:W46)+$AJ46/$AK46*(1-$AL46)),0)&gt;=$AJ46, $AJ46-SUM($B46:W46), IFERROR($AJ46/$AK46, 0))))</f>
        <v>0</v>
      </c>
      <c r="Y46" s="82">
        <f>IF($AM46&gt;Y$5,0,IF($AM46=Y$5,IFERROR($AJ46/$AK46*$AL46, 0),IF(IFERROR((SUM($B46:X46)+$AJ46/$AK46*(1-$AL46)),0)&gt;=$AJ46, $AJ46-SUM($B46:X46), IFERROR($AJ46/$AK46, 0))))</f>
        <v>0</v>
      </c>
      <c r="Z46" s="82">
        <f>IF($AM46&gt;Z$5,0,IF($AM46=Z$5,IFERROR($AJ46/$AK46*$AL46, 0),IF(IFERROR((SUM($B46:Y46)+$AJ46/$AK46*(1-$AL46)),0)&gt;=$AJ46, $AJ46-SUM($B46:Y46), IFERROR($AJ46/$AK46, 0))))</f>
        <v>0</v>
      </c>
      <c r="AA46" s="82">
        <f>IF($AM46&gt;AA$5,0,IF($AM46=AA$5,IFERROR($AJ46/$AK46*$AL46, 0),IF(IFERROR((SUM($B46:Z46)+$AJ46/$AK46*(1-$AL46)),0)&gt;=$AJ46, $AJ46-SUM($B46:Z46), IFERROR($AJ46/$AK46, 0))))</f>
        <v>0</v>
      </c>
      <c r="AB46" s="82">
        <f>IF($AM46&gt;AB$5,0,IF($AM46=AB$5,IFERROR($AJ46/$AK46*$AL46, 0),IF(IFERROR((SUM($B46:AA46)+$AJ46/$AK46*(1-$AL46)),0)&gt;=$AJ46, $AJ46-SUM($B46:AA46), IFERROR($AJ46/$AK46, 0))))</f>
        <v>0</v>
      </c>
      <c r="AC46" s="82">
        <f>IF($AM46&gt;AC$5,0,IF($AM46=AC$5,IFERROR($AJ46/$AK46*$AL46, 0),IF(IFERROR((SUM($B46:AB46)+$AJ46/$AK46*(1-$AL46)),0)&gt;=$AJ46, $AJ46-SUM($B46:AB46), IFERROR($AJ46/$AK46, 0))))</f>
        <v>0</v>
      </c>
      <c r="AD46" s="82">
        <f>IF($AM46&gt;AD$5,0,IF($AM46=AD$5,IFERROR($AJ46/$AK46*$AL46, 0),IF(IFERROR((SUM($B46:AC46)+$AJ46/$AK46*(1-$AL46)),0)&gt;=$AJ46, $AJ46-SUM($B46:AC46), IFERROR($AJ46/$AK46, 0))))</f>
        <v>0</v>
      </c>
      <c r="AE46" s="82">
        <f>IF($AM46&gt;AE$5,0,IF($AM46=AE$5,IFERROR($AJ46/$AK46*$AL46, 0),IF(IFERROR((SUM($B46:AD46)+$AJ46/$AK46*(1-$AL46)),0)&gt;=$AJ46, $AJ46-SUM($B46:AD46), IFERROR($AJ46/$AK46, 0))))</f>
        <v>0</v>
      </c>
      <c r="AF46" s="82">
        <f>IF($AM46&gt;AF$5,0,IF($AM46=AF$5,IFERROR($AJ46/$AK46*$AL46, 0),IF(IFERROR((SUM($B46:AE46)+$AJ46/$AK46*(1-$AL46)),0)&gt;=$AJ46, $AJ46-SUM($B46:AE46), IFERROR($AJ46/$AK46, 0))))</f>
        <v>0</v>
      </c>
      <c r="AG46" s="82">
        <f>IF($AM46&gt;AG$5,0,IF($AM46=AG$5,IFERROR($AJ46/$AK46*$AL46, 0),IF(IFERROR((SUM($B46:AF46)+$AJ46/$AK46*(1-$AL46)),0)&gt;=$AJ46, $AJ46-SUM($B46:AF46), IFERROR($AJ46/$AK46, 0))))</f>
        <v>0</v>
      </c>
      <c r="AH46" s="82">
        <f>IF($AM46&gt;AH$5,0,IF($AM46=AH$5,IFERROR($AJ46/$AK46*$AL46, 0),IF(IFERROR((SUM($B46:AG46)+$AJ46/$AK46*(1-$AL46)),0)&gt;=$AJ46, $AJ46-SUM($B46:AG46), IFERROR($AJ46/$AK46, 0))))</f>
        <v>0</v>
      </c>
      <c r="AI46" s="20"/>
      <c r="AJ46" s="83" cm="1">
        <f t="array" ref="AJ46">INDEX(Calculations!$B$14:$AN$14, 1, AN46)</f>
        <v>1</v>
      </c>
      <c r="AK46" s="84">
        <f>INDEX(Drivers!$B$26:$AI$26, 1, MATCH($B46, Drivers!$B$4:$AI$4, 0))</f>
        <v>2</v>
      </c>
      <c r="AL46" s="85">
        <f>INDEX(Drivers!$B$27:$AI$27, 1,  MATCH($B46, Drivers!$B$4:$AI$4, 0))</f>
        <v>0.5</v>
      </c>
      <c r="AM46" s="86" cm="1">
        <f t="array" ref="AM46">INDEX(Drivers!$B$12:$AI$12, 1, AN46)</f>
        <v>47208</v>
      </c>
      <c r="AN46" s="83">
        <f t="shared" si="46"/>
        <v>14</v>
      </c>
      <c r="AO46" s="146">
        <f t="shared" si="44"/>
        <v>0</v>
      </c>
      <c r="AP46" s="148">
        <f t="shared" si="45"/>
        <v>0</v>
      </c>
      <c r="AQ46" s="148">
        <f t="shared" si="45"/>
        <v>0</v>
      </c>
      <c r="AR46" s="148">
        <f t="shared" si="45"/>
        <v>0</v>
      </c>
      <c r="AS46" s="148">
        <f t="shared" si="45"/>
        <v>1</v>
      </c>
      <c r="AT46" s="148">
        <f t="shared" si="45"/>
        <v>0</v>
      </c>
      <c r="AU46" s="148">
        <f t="shared" si="45"/>
        <v>0</v>
      </c>
      <c r="AV46" s="148">
        <f t="shared" si="45"/>
        <v>0</v>
      </c>
      <c r="AW46" s="148">
        <f t="shared" si="45"/>
        <v>0</v>
      </c>
    </row>
    <row r="47" spans="2:49" hidden="1" outlineLevel="1" x14ac:dyDescent="0.2">
      <c r="B47" s="52" t="str" cm="1">
        <f t="array" ref="B47">INDEX($B$4:$AI$4, 1, AN47)</f>
        <v>FQ2'29E</v>
      </c>
      <c r="C47" s="82">
        <f>IF($AM47&gt;C$5,0,IF($AM47=C$5,IFERROR($AJ47/$AK47*$AL47, 0),IF(IFERROR((SUM($B47:B47)+$AJ47/$AK47*(1-$AL47)),0)&gt;=$AJ47, $AJ47-SUM($B47:B47), IFERROR($AJ47/$AK47, 0))))</f>
        <v>0</v>
      </c>
      <c r="D47" s="82">
        <f>IF($AM47&gt;D$5,0,IF($AM47=D$5,IFERROR($AJ47/$AK47*$AL47, 0),IF(IFERROR((SUM($B47:C47)+$AJ47/$AK47*(1-$AL47)),0)&gt;=$AJ47, $AJ47-SUM($B47:C47), IFERROR($AJ47/$AK47, 0))))</f>
        <v>0</v>
      </c>
      <c r="E47" s="82">
        <f>IF($AM47&gt;E$5,0,IF($AM47=E$5,IFERROR($AJ47/$AK47*$AL47, 0),IF(IFERROR((SUM($B47:D47)+$AJ47/$AK47*(1-$AL47)),0)&gt;=$AJ47, $AJ47-SUM($B47:D47), IFERROR($AJ47/$AK47, 0))))</f>
        <v>0</v>
      </c>
      <c r="F47" s="82">
        <f>IF($AM47&gt;F$5,0,IF($AM47=F$5,IFERROR($AJ47/$AK47*$AL47, 0),IF(IFERROR((SUM($B47:E47)+$AJ47/$AK47*(1-$AL47)),0)&gt;=$AJ47, $AJ47-SUM($B47:E47), IFERROR($AJ47/$AK47, 0))))</f>
        <v>0</v>
      </c>
      <c r="G47" s="82">
        <f>IF($AM47&gt;G$5,0,IF($AM47=G$5,IFERROR($AJ47/$AK47*$AL47, 0),IF(IFERROR((SUM($B47:F47)+$AJ47/$AK47*(1-$AL47)),0)&gt;=$AJ47, $AJ47-SUM($B47:F47), IFERROR($AJ47/$AK47, 0))))</f>
        <v>0</v>
      </c>
      <c r="H47" s="82">
        <f>IF($AM47&gt;H$5,0,IF($AM47=H$5,IFERROR($AJ47/$AK47*$AL47, 0),IF(IFERROR((SUM($B47:G47)+$AJ47/$AK47*(1-$AL47)),0)&gt;=$AJ47, $AJ47-SUM($B47:G47), IFERROR($AJ47/$AK47, 0))))</f>
        <v>0</v>
      </c>
      <c r="I47" s="82">
        <f>IF($AM47&gt;I$5,0,IF($AM47=I$5,IFERROR($AJ47/$AK47*$AL47, 0),IF(IFERROR((SUM($B47:H47)+$AJ47/$AK47*(1-$AL47)),0)&gt;=$AJ47, $AJ47-SUM($B47:H47), IFERROR($AJ47/$AK47, 0))))</f>
        <v>0</v>
      </c>
      <c r="J47" s="82">
        <f>IF($AM47&gt;J$5,0,IF($AM47=J$5,IFERROR($AJ47/$AK47*$AL47, 0),IF(IFERROR((SUM($B47:I47)+$AJ47/$AK47*(1-$AL47)),0)&gt;=$AJ47, $AJ47-SUM($B47:I47), IFERROR($AJ47/$AK47, 0))))</f>
        <v>0</v>
      </c>
      <c r="K47" s="82">
        <f>IF($AM47&gt;K$5,0,IF($AM47=K$5,IFERROR($AJ47/$AK47*$AL47, 0),IF(IFERROR((SUM($B47:J47)+$AJ47/$AK47*(1-$AL47)),0)&gt;=$AJ47, $AJ47-SUM($B47:J47), IFERROR($AJ47/$AK47, 0))))</f>
        <v>0</v>
      </c>
      <c r="L47" s="82">
        <f>IF($AM47&gt;L$5,0,IF($AM47=L$5,IFERROR($AJ47/$AK47*$AL47, 0),IF(IFERROR((SUM($B47:K47)+$AJ47/$AK47*(1-$AL47)),0)&gt;=$AJ47, $AJ47-SUM($B47:K47), IFERROR($AJ47/$AK47, 0))))</f>
        <v>0</v>
      </c>
      <c r="M47" s="82">
        <f>IF($AM47&gt;M$5,0,IF($AM47=M$5,IFERROR($AJ47/$AK47*$AL47, 0),IF(IFERROR((SUM($B47:L47)+$AJ47/$AK47*(1-$AL47)),0)&gt;=$AJ47, $AJ47-SUM($B47:L47), IFERROR($AJ47/$AK47, 0))))</f>
        <v>0</v>
      </c>
      <c r="N47" s="82">
        <f>IF($AM47&gt;N$5,0,IF($AM47=N$5,IFERROR($AJ47/$AK47*$AL47, 0),IF(IFERROR((SUM($B47:M47)+$AJ47/$AK47*(1-$AL47)),0)&gt;=$AJ47, $AJ47-SUM($B47:M47), IFERROR($AJ47/$AK47, 0))))</f>
        <v>0</v>
      </c>
      <c r="O47" s="82">
        <f>IF($AM47&gt;O$5,0,IF($AM47=O$5,IFERROR($AJ47/$AK47*$AL47, 0),IF(IFERROR((SUM($B47:N47)+$AJ47/$AK47*(1-$AL47)),0)&gt;=$AJ47, $AJ47-SUM($B47:N47), IFERROR($AJ47/$AK47, 0))))</f>
        <v>0</v>
      </c>
      <c r="P47" s="82">
        <f>IF($AM47&gt;P$5,0,IF($AM47=P$5,IFERROR($AJ47/$AK47*$AL47, 0),IF(IFERROR((SUM($B47:O47)+$AJ47/$AK47*(1-$AL47)),0)&gt;=$AJ47, $AJ47-SUM($B47:O47), IFERROR($AJ47/$AK47, 0))))</f>
        <v>0.25</v>
      </c>
      <c r="Q47" s="82">
        <f>IF($AM47&gt;Q$5,0,IF($AM47=Q$5,IFERROR($AJ47/$AK47*$AL47, 0),IF(IFERROR((SUM($B47:P47)+$AJ47/$AK47*(1-$AL47)),0)&gt;=$AJ47, $AJ47-SUM($B47:P47), IFERROR($AJ47/$AK47, 0))))</f>
        <v>0.5</v>
      </c>
      <c r="R47" s="82">
        <f>IF($AM47&gt;R$5,0,IF($AM47=R$5,IFERROR($AJ47/$AK47*$AL47, 0),IF(IFERROR((SUM($B47:Q47)+$AJ47/$AK47*(1-$AL47)),0)&gt;=$AJ47, $AJ47-SUM($B47:Q47), IFERROR($AJ47/$AK47, 0))))</f>
        <v>0.25</v>
      </c>
      <c r="S47" s="82">
        <f>IF($AM47&gt;S$5,0,IF($AM47=S$5,IFERROR($AJ47/$AK47*$AL47, 0),IF(IFERROR((SUM($B47:R47)+$AJ47/$AK47*(1-$AL47)),0)&gt;=$AJ47, $AJ47-SUM($B47:R47), IFERROR($AJ47/$AK47, 0))))</f>
        <v>0</v>
      </c>
      <c r="T47" s="82">
        <f>IF($AM47&gt;T$5,0,IF($AM47=T$5,IFERROR($AJ47/$AK47*$AL47, 0),IF(IFERROR((SUM($B47:S47)+$AJ47/$AK47*(1-$AL47)),0)&gt;=$AJ47, $AJ47-SUM($B47:S47), IFERROR($AJ47/$AK47, 0))))</f>
        <v>0</v>
      </c>
      <c r="U47" s="82">
        <f>IF($AM47&gt;U$5,0,IF($AM47=U$5,IFERROR($AJ47/$AK47*$AL47, 0),IF(IFERROR((SUM($B47:T47)+$AJ47/$AK47*(1-$AL47)),0)&gt;=$AJ47, $AJ47-SUM($B47:T47), IFERROR($AJ47/$AK47, 0))))</f>
        <v>0</v>
      </c>
      <c r="V47" s="82">
        <f>IF($AM47&gt;V$5,0,IF($AM47=V$5,IFERROR($AJ47/$AK47*$AL47, 0),IF(IFERROR((SUM($B47:U47)+$AJ47/$AK47*(1-$AL47)),0)&gt;=$AJ47, $AJ47-SUM($B47:U47), IFERROR($AJ47/$AK47, 0))))</f>
        <v>0</v>
      </c>
      <c r="W47" s="82">
        <f>IF($AM47&gt;W$5,0,IF($AM47=W$5,IFERROR($AJ47/$AK47*$AL47, 0),IF(IFERROR((SUM($B47:V47)+$AJ47/$AK47*(1-$AL47)),0)&gt;=$AJ47, $AJ47-SUM($B47:V47), IFERROR($AJ47/$AK47, 0))))</f>
        <v>0</v>
      </c>
      <c r="X47" s="82">
        <f>IF($AM47&gt;X$5,0,IF($AM47=X$5,IFERROR($AJ47/$AK47*$AL47, 0),IF(IFERROR((SUM($B47:W47)+$AJ47/$AK47*(1-$AL47)),0)&gt;=$AJ47, $AJ47-SUM($B47:W47), IFERROR($AJ47/$AK47, 0))))</f>
        <v>0</v>
      </c>
      <c r="Y47" s="82">
        <f>IF($AM47&gt;Y$5,0,IF($AM47=Y$5,IFERROR($AJ47/$AK47*$AL47, 0),IF(IFERROR((SUM($B47:X47)+$AJ47/$AK47*(1-$AL47)),0)&gt;=$AJ47, $AJ47-SUM($B47:X47), IFERROR($AJ47/$AK47, 0))))</f>
        <v>0</v>
      </c>
      <c r="Z47" s="82">
        <f>IF($AM47&gt;Z$5,0,IF($AM47=Z$5,IFERROR($AJ47/$AK47*$AL47, 0),IF(IFERROR((SUM($B47:Y47)+$AJ47/$AK47*(1-$AL47)),0)&gt;=$AJ47, $AJ47-SUM($B47:Y47), IFERROR($AJ47/$AK47, 0))))</f>
        <v>0</v>
      </c>
      <c r="AA47" s="82">
        <f>IF($AM47&gt;AA$5,0,IF($AM47=AA$5,IFERROR($AJ47/$AK47*$AL47, 0),IF(IFERROR((SUM($B47:Z47)+$AJ47/$AK47*(1-$AL47)),0)&gt;=$AJ47, $AJ47-SUM($B47:Z47), IFERROR($AJ47/$AK47, 0))))</f>
        <v>0</v>
      </c>
      <c r="AB47" s="82">
        <f>IF($AM47&gt;AB$5,0,IF($AM47=AB$5,IFERROR($AJ47/$AK47*$AL47, 0),IF(IFERROR((SUM($B47:AA47)+$AJ47/$AK47*(1-$AL47)),0)&gt;=$AJ47, $AJ47-SUM($B47:AA47), IFERROR($AJ47/$AK47, 0))))</f>
        <v>0</v>
      </c>
      <c r="AC47" s="82">
        <f>IF($AM47&gt;AC$5,0,IF($AM47=AC$5,IFERROR($AJ47/$AK47*$AL47, 0),IF(IFERROR((SUM($B47:AB47)+$AJ47/$AK47*(1-$AL47)),0)&gt;=$AJ47, $AJ47-SUM($B47:AB47), IFERROR($AJ47/$AK47, 0))))</f>
        <v>0</v>
      </c>
      <c r="AD47" s="82">
        <f>IF($AM47&gt;AD$5,0,IF($AM47=AD$5,IFERROR($AJ47/$AK47*$AL47, 0),IF(IFERROR((SUM($B47:AC47)+$AJ47/$AK47*(1-$AL47)),0)&gt;=$AJ47, $AJ47-SUM($B47:AC47), IFERROR($AJ47/$AK47, 0))))</f>
        <v>0</v>
      </c>
      <c r="AE47" s="82">
        <f>IF($AM47&gt;AE$5,0,IF($AM47=AE$5,IFERROR($AJ47/$AK47*$AL47, 0),IF(IFERROR((SUM($B47:AD47)+$AJ47/$AK47*(1-$AL47)),0)&gt;=$AJ47, $AJ47-SUM($B47:AD47), IFERROR($AJ47/$AK47, 0))))</f>
        <v>0</v>
      </c>
      <c r="AF47" s="82">
        <f>IF($AM47&gt;AF$5,0,IF($AM47=AF$5,IFERROR($AJ47/$AK47*$AL47, 0),IF(IFERROR((SUM($B47:AE47)+$AJ47/$AK47*(1-$AL47)),0)&gt;=$AJ47, $AJ47-SUM($B47:AE47), IFERROR($AJ47/$AK47, 0))))</f>
        <v>0</v>
      </c>
      <c r="AG47" s="82">
        <f>IF($AM47&gt;AG$5,0,IF($AM47=AG$5,IFERROR($AJ47/$AK47*$AL47, 0),IF(IFERROR((SUM($B47:AF47)+$AJ47/$AK47*(1-$AL47)),0)&gt;=$AJ47, $AJ47-SUM($B47:AF47), IFERROR($AJ47/$AK47, 0))))</f>
        <v>0</v>
      </c>
      <c r="AH47" s="82">
        <f>IF($AM47&gt;AH$5,0,IF($AM47=AH$5,IFERROR($AJ47/$AK47*$AL47, 0),IF(IFERROR((SUM($B47:AG47)+$AJ47/$AK47*(1-$AL47)),0)&gt;=$AJ47, $AJ47-SUM($B47:AG47), IFERROR($AJ47/$AK47, 0))))</f>
        <v>0</v>
      </c>
      <c r="AI47" s="20"/>
      <c r="AJ47" s="83" cm="1">
        <f t="array" ref="AJ47">INDEX(Calculations!$B$14:$AN$14, 1, AN47)</f>
        <v>1</v>
      </c>
      <c r="AK47" s="84">
        <f>INDEX(Drivers!$B$26:$AI$26, 1, MATCH($B47, Drivers!$B$4:$AI$4, 0))</f>
        <v>2</v>
      </c>
      <c r="AL47" s="85">
        <f>INDEX(Drivers!$B$27:$AI$27, 1,  MATCH($B47, Drivers!$B$4:$AI$4, 0))</f>
        <v>0.5</v>
      </c>
      <c r="AM47" s="86" cm="1">
        <f t="array" ref="AM47">INDEX(Drivers!$B$12:$AI$12, 1, AN47)</f>
        <v>47299</v>
      </c>
      <c r="AN47" s="83">
        <f t="shared" si="46"/>
        <v>15</v>
      </c>
      <c r="AO47" s="146">
        <f t="shared" si="44"/>
        <v>0</v>
      </c>
      <c r="AP47" s="148">
        <f t="shared" si="45"/>
        <v>0</v>
      </c>
      <c r="AQ47" s="148">
        <f t="shared" si="45"/>
        <v>0</v>
      </c>
      <c r="AR47" s="148">
        <f t="shared" si="45"/>
        <v>0</v>
      </c>
      <c r="AS47" s="148">
        <f t="shared" si="45"/>
        <v>1</v>
      </c>
      <c r="AT47" s="148">
        <f t="shared" si="45"/>
        <v>0</v>
      </c>
      <c r="AU47" s="148">
        <f t="shared" si="45"/>
        <v>0</v>
      </c>
      <c r="AV47" s="148">
        <f t="shared" si="45"/>
        <v>0</v>
      </c>
      <c r="AW47" s="148">
        <f t="shared" si="45"/>
        <v>0</v>
      </c>
    </row>
    <row r="48" spans="2:49" hidden="1" outlineLevel="1" x14ac:dyDescent="0.2">
      <c r="B48" s="52" t="str" cm="1">
        <f t="array" ref="B48">INDEX($B$4:$AI$4, 1, AN48)</f>
        <v>FQ3'29E</v>
      </c>
      <c r="C48" s="82">
        <f>IF($AM48&gt;C$5,0,IF($AM48=C$5,IFERROR($AJ48/$AK48*$AL48, 0),IF(IFERROR((SUM($B48:B48)+$AJ48/$AK48*(1-$AL48)),0)&gt;=$AJ48, $AJ48-SUM($B48:B48), IFERROR($AJ48/$AK48, 0))))</f>
        <v>0</v>
      </c>
      <c r="D48" s="82">
        <f>IF($AM48&gt;D$5,0,IF($AM48=D$5,IFERROR($AJ48/$AK48*$AL48, 0),IF(IFERROR((SUM($B48:C48)+$AJ48/$AK48*(1-$AL48)),0)&gt;=$AJ48, $AJ48-SUM($B48:C48), IFERROR($AJ48/$AK48, 0))))</f>
        <v>0</v>
      </c>
      <c r="E48" s="82">
        <f>IF($AM48&gt;E$5,0,IF($AM48=E$5,IFERROR($AJ48/$AK48*$AL48, 0),IF(IFERROR((SUM($B48:D48)+$AJ48/$AK48*(1-$AL48)),0)&gt;=$AJ48, $AJ48-SUM($B48:D48), IFERROR($AJ48/$AK48, 0))))</f>
        <v>0</v>
      </c>
      <c r="F48" s="82">
        <f>IF($AM48&gt;F$5,0,IF($AM48=F$5,IFERROR($AJ48/$AK48*$AL48, 0),IF(IFERROR((SUM($B48:E48)+$AJ48/$AK48*(1-$AL48)),0)&gt;=$AJ48, $AJ48-SUM($B48:E48), IFERROR($AJ48/$AK48, 0))))</f>
        <v>0</v>
      </c>
      <c r="G48" s="82">
        <f>IF($AM48&gt;G$5,0,IF($AM48=G$5,IFERROR($AJ48/$AK48*$AL48, 0),IF(IFERROR((SUM($B48:F48)+$AJ48/$AK48*(1-$AL48)),0)&gt;=$AJ48, $AJ48-SUM($B48:F48), IFERROR($AJ48/$AK48, 0))))</f>
        <v>0</v>
      </c>
      <c r="H48" s="82">
        <f>IF($AM48&gt;H$5,0,IF($AM48=H$5,IFERROR($AJ48/$AK48*$AL48, 0),IF(IFERROR((SUM($B48:G48)+$AJ48/$AK48*(1-$AL48)),0)&gt;=$AJ48, $AJ48-SUM($B48:G48), IFERROR($AJ48/$AK48, 0))))</f>
        <v>0</v>
      </c>
      <c r="I48" s="82">
        <f>IF($AM48&gt;I$5,0,IF($AM48=I$5,IFERROR($AJ48/$AK48*$AL48, 0),IF(IFERROR((SUM($B48:H48)+$AJ48/$AK48*(1-$AL48)),0)&gt;=$AJ48, $AJ48-SUM($B48:H48), IFERROR($AJ48/$AK48, 0))))</f>
        <v>0</v>
      </c>
      <c r="J48" s="82">
        <f>IF($AM48&gt;J$5,0,IF($AM48=J$5,IFERROR($AJ48/$AK48*$AL48, 0),IF(IFERROR((SUM($B48:I48)+$AJ48/$AK48*(1-$AL48)),0)&gt;=$AJ48, $AJ48-SUM($B48:I48), IFERROR($AJ48/$AK48, 0))))</f>
        <v>0</v>
      </c>
      <c r="K48" s="82">
        <f>IF($AM48&gt;K$5,0,IF($AM48=K$5,IFERROR($AJ48/$AK48*$AL48, 0),IF(IFERROR((SUM($B48:J48)+$AJ48/$AK48*(1-$AL48)),0)&gt;=$AJ48, $AJ48-SUM($B48:J48), IFERROR($AJ48/$AK48, 0))))</f>
        <v>0</v>
      </c>
      <c r="L48" s="82">
        <f>IF($AM48&gt;L$5,0,IF($AM48=L$5,IFERROR($AJ48/$AK48*$AL48, 0),IF(IFERROR((SUM($B48:K48)+$AJ48/$AK48*(1-$AL48)),0)&gt;=$AJ48, $AJ48-SUM($B48:K48), IFERROR($AJ48/$AK48, 0))))</f>
        <v>0</v>
      </c>
      <c r="M48" s="82">
        <f>IF($AM48&gt;M$5,0,IF($AM48=M$5,IFERROR($AJ48/$AK48*$AL48, 0),IF(IFERROR((SUM($B48:L48)+$AJ48/$AK48*(1-$AL48)),0)&gt;=$AJ48, $AJ48-SUM($B48:L48), IFERROR($AJ48/$AK48, 0))))</f>
        <v>0</v>
      </c>
      <c r="N48" s="82">
        <f>IF($AM48&gt;N$5,0,IF($AM48=N$5,IFERROR($AJ48/$AK48*$AL48, 0),IF(IFERROR((SUM($B48:M48)+$AJ48/$AK48*(1-$AL48)),0)&gt;=$AJ48, $AJ48-SUM($B48:M48), IFERROR($AJ48/$AK48, 0))))</f>
        <v>0</v>
      </c>
      <c r="O48" s="82">
        <f>IF($AM48&gt;O$5,0,IF($AM48=O$5,IFERROR($AJ48/$AK48*$AL48, 0),IF(IFERROR((SUM($B48:N48)+$AJ48/$AK48*(1-$AL48)),0)&gt;=$AJ48, $AJ48-SUM($B48:N48), IFERROR($AJ48/$AK48, 0))))</f>
        <v>0</v>
      </c>
      <c r="P48" s="82">
        <f>IF($AM48&gt;P$5,0,IF($AM48=P$5,IFERROR($AJ48/$AK48*$AL48, 0),IF(IFERROR((SUM($B48:O48)+$AJ48/$AK48*(1-$AL48)),0)&gt;=$AJ48, $AJ48-SUM($B48:O48), IFERROR($AJ48/$AK48, 0))))</f>
        <v>0</v>
      </c>
      <c r="Q48" s="82">
        <f>IF($AM48&gt;Q$5,0,IF($AM48=Q$5,IFERROR($AJ48/$AK48*$AL48, 0),IF(IFERROR((SUM($B48:P48)+$AJ48/$AK48*(1-$AL48)),0)&gt;=$AJ48, $AJ48-SUM($B48:P48), IFERROR($AJ48/$AK48, 0))))</f>
        <v>0.25</v>
      </c>
      <c r="R48" s="82">
        <f>IF($AM48&gt;R$5,0,IF($AM48=R$5,IFERROR($AJ48/$AK48*$AL48, 0),IF(IFERROR((SUM($B48:Q48)+$AJ48/$AK48*(1-$AL48)),0)&gt;=$AJ48, $AJ48-SUM($B48:Q48), IFERROR($AJ48/$AK48, 0))))</f>
        <v>0.5</v>
      </c>
      <c r="S48" s="82">
        <f>IF($AM48&gt;S$5,0,IF($AM48=S$5,IFERROR($AJ48/$AK48*$AL48, 0),IF(IFERROR((SUM($B48:R48)+$AJ48/$AK48*(1-$AL48)),0)&gt;=$AJ48, $AJ48-SUM($B48:R48), IFERROR($AJ48/$AK48, 0))))</f>
        <v>0.25</v>
      </c>
      <c r="T48" s="82">
        <f>IF($AM48&gt;T$5,0,IF($AM48=T$5,IFERROR($AJ48/$AK48*$AL48, 0),IF(IFERROR((SUM($B48:S48)+$AJ48/$AK48*(1-$AL48)),0)&gt;=$AJ48, $AJ48-SUM($B48:S48), IFERROR($AJ48/$AK48, 0))))</f>
        <v>0</v>
      </c>
      <c r="U48" s="82">
        <f>IF($AM48&gt;U$5,0,IF($AM48=U$5,IFERROR($AJ48/$AK48*$AL48, 0),IF(IFERROR((SUM($B48:T48)+$AJ48/$AK48*(1-$AL48)),0)&gt;=$AJ48, $AJ48-SUM($B48:T48), IFERROR($AJ48/$AK48, 0))))</f>
        <v>0</v>
      </c>
      <c r="V48" s="82">
        <f>IF($AM48&gt;V$5,0,IF($AM48=V$5,IFERROR($AJ48/$AK48*$AL48, 0),IF(IFERROR((SUM($B48:U48)+$AJ48/$AK48*(1-$AL48)),0)&gt;=$AJ48, $AJ48-SUM($B48:U48), IFERROR($AJ48/$AK48, 0))))</f>
        <v>0</v>
      </c>
      <c r="W48" s="82">
        <f>IF($AM48&gt;W$5,0,IF($AM48=W$5,IFERROR($AJ48/$AK48*$AL48, 0),IF(IFERROR((SUM($B48:V48)+$AJ48/$AK48*(1-$AL48)),0)&gt;=$AJ48, $AJ48-SUM($B48:V48), IFERROR($AJ48/$AK48, 0))))</f>
        <v>0</v>
      </c>
      <c r="X48" s="82">
        <f>IF($AM48&gt;X$5,0,IF($AM48=X$5,IFERROR($AJ48/$AK48*$AL48, 0),IF(IFERROR((SUM($B48:W48)+$AJ48/$AK48*(1-$AL48)),0)&gt;=$AJ48, $AJ48-SUM($B48:W48), IFERROR($AJ48/$AK48, 0))))</f>
        <v>0</v>
      </c>
      <c r="Y48" s="82">
        <f>IF($AM48&gt;Y$5,0,IF($AM48=Y$5,IFERROR($AJ48/$AK48*$AL48, 0),IF(IFERROR((SUM($B48:X48)+$AJ48/$AK48*(1-$AL48)),0)&gt;=$AJ48, $AJ48-SUM($B48:X48), IFERROR($AJ48/$AK48, 0))))</f>
        <v>0</v>
      </c>
      <c r="Z48" s="82">
        <f>IF($AM48&gt;Z$5,0,IF($AM48=Z$5,IFERROR($AJ48/$AK48*$AL48, 0),IF(IFERROR((SUM($B48:Y48)+$AJ48/$AK48*(1-$AL48)),0)&gt;=$AJ48, $AJ48-SUM($B48:Y48), IFERROR($AJ48/$AK48, 0))))</f>
        <v>0</v>
      </c>
      <c r="AA48" s="82">
        <f>IF($AM48&gt;AA$5,0,IF($AM48=AA$5,IFERROR($AJ48/$AK48*$AL48, 0),IF(IFERROR((SUM($B48:Z48)+$AJ48/$AK48*(1-$AL48)),0)&gt;=$AJ48, $AJ48-SUM($B48:Z48), IFERROR($AJ48/$AK48, 0))))</f>
        <v>0</v>
      </c>
      <c r="AB48" s="82">
        <f>IF($AM48&gt;AB$5,0,IF($AM48=AB$5,IFERROR($AJ48/$AK48*$AL48, 0),IF(IFERROR((SUM($B48:AA48)+$AJ48/$AK48*(1-$AL48)),0)&gt;=$AJ48, $AJ48-SUM($B48:AA48), IFERROR($AJ48/$AK48, 0))))</f>
        <v>0</v>
      </c>
      <c r="AC48" s="82">
        <f>IF($AM48&gt;AC$5,0,IF($AM48=AC$5,IFERROR($AJ48/$AK48*$AL48, 0),IF(IFERROR((SUM($B48:AB48)+$AJ48/$AK48*(1-$AL48)),0)&gt;=$AJ48, $AJ48-SUM($B48:AB48), IFERROR($AJ48/$AK48, 0))))</f>
        <v>0</v>
      </c>
      <c r="AD48" s="82">
        <f>IF($AM48&gt;AD$5,0,IF($AM48=AD$5,IFERROR($AJ48/$AK48*$AL48, 0),IF(IFERROR((SUM($B48:AC48)+$AJ48/$AK48*(1-$AL48)),0)&gt;=$AJ48, $AJ48-SUM($B48:AC48), IFERROR($AJ48/$AK48, 0))))</f>
        <v>0</v>
      </c>
      <c r="AE48" s="82">
        <f>IF($AM48&gt;AE$5,0,IF($AM48=AE$5,IFERROR($AJ48/$AK48*$AL48, 0),IF(IFERROR((SUM($B48:AD48)+$AJ48/$AK48*(1-$AL48)),0)&gt;=$AJ48, $AJ48-SUM($B48:AD48), IFERROR($AJ48/$AK48, 0))))</f>
        <v>0</v>
      </c>
      <c r="AF48" s="82">
        <f>IF($AM48&gt;AF$5,0,IF($AM48=AF$5,IFERROR($AJ48/$AK48*$AL48, 0),IF(IFERROR((SUM($B48:AE48)+$AJ48/$AK48*(1-$AL48)),0)&gt;=$AJ48, $AJ48-SUM($B48:AE48), IFERROR($AJ48/$AK48, 0))))</f>
        <v>0</v>
      </c>
      <c r="AG48" s="82">
        <f>IF($AM48&gt;AG$5,0,IF($AM48=AG$5,IFERROR($AJ48/$AK48*$AL48, 0),IF(IFERROR((SUM($B48:AF48)+$AJ48/$AK48*(1-$AL48)),0)&gt;=$AJ48, $AJ48-SUM($B48:AF48), IFERROR($AJ48/$AK48, 0))))</f>
        <v>0</v>
      </c>
      <c r="AH48" s="82">
        <f>IF($AM48&gt;AH$5,0,IF($AM48=AH$5,IFERROR($AJ48/$AK48*$AL48, 0),IF(IFERROR((SUM($B48:AG48)+$AJ48/$AK48*(1-$AL48)),0)&gt;=$AJ48, $AJ48-SUM($B48:AG48), IFERROR($AJ48/$AK48, 0))))</f>
        <v>0</v>
      </c>
      <c r="AI48" s="20"/>
      <c r="AJ48" s="83" cm="1">
        <f t="array" ref="AJ48">INDEX(Calculations!$B$14:$AN$14, 1, AN48)</f>
        <v>1</v>
      </c>
      <c r="AK48" s="84">
        <f>INDEX(Drivers!$B$26:$AI$26, 1, MATCH($B48, Drivers!$B$4:$AI$4, 0))</f>
        <v>2</v>
      </c>
      <c r="AL48" s="85">
        <f>INDEX(Drivers!$B$27:$AI$27, 1,  MATCH($B48, Drivers!$B$4:$AI$4, 0))</f>
        <v>0.5</v>
      </c>
      <c r="AM48" s="86" cm="1">
        <f t="array" ref="AM48">INDEX(Drivers!$B$12:$AI$12, 1, AN48)</f>
        <v>47391</v>
      </c>
      <c r="AN48" s="83">
        <f t="shared" si="46"/>
        <v>16</v>
      </c>
      <c r="AO48" s="146">
        <f t="shared" si="44"/>
        <v>0</v>
      </c>
      <c r="AP48" s="148">
        <f t="shared" si="45"/>
        <v>0</v>
      </c>
      <c r="AQ48" s="148">
        <f t="shared" si="45"/>
        <v>0</v>
      </c>
      <c r="AR48" s="148">
        <f t="shared" si="45"/>
        <v>0</v>
      </c>
      <c r="AS48" s="148">
        <f t="shared" si="45"/>
        <v>0.75</v>
      </c>
      <c r="AT48" s="148">
        <f t="shared" si="45"/>
        <v>0.25</v>
      </c>
      <c r="AU48" s="148">
        <f t="shared" si="45"/>
        <v>0</v>
      </c>
      <c r="AV48" s="148">
        <f t="shared" si="45"/>
        <v>0</v>
      </c>
      <c r="AW48" s="148">
        <f t="shared" si="45"/>
        <v>0</v>
      </c>
    </row>
    <row r="49" spans="2:49" hidden="1" outlineLevel="1" x14ac:dyDescent="0.2">
      <c r="B49" s="52" t="str" cm="1">
        <f t="array" ref="B49">INDEX($B$4:$AI$4, 1, AN49)</f>
        <v>FQ4'29E</v>
      </c>
      <c r="C49" s="82">
        <f>IF($AM49&gt;C$5,0,IF($AM49=C$5,IFERROR($AJ49/$AK49*$AL49, 0),IF(IFERROR((SUM($B49:B49)+$AJ49/$AK49*(1-$AL49)),0)&gt;=$AJ49, $AJ49-SUM($B49:B49), IFERROR($AJ49/$AK49, 0))))</f>
        <v>0</v>
      </c>
      <c r="D49" s="82">
        <f>IF($AM49&gt;D$5,0,IF($AM49=D$5,IFERROR($AJ49/$AK49*$AL49, 0),IF(IFERROR((SUM($B49:C49)+$AJ49/$AK49*(1-$AL49)),0)&gt;=$AJ49, $AJ49-SUM($B49:C49), IFERROR($AJ49/$AK49, 0))))</f>
        <v>0</v>
      </c>
      <c r="E49" s="82">
        <f>IF($AM49&gt;E$5,0,IF($AM49=E$5,IFERROR($AJ49/$AK49*$AL49, 0),IF(IFERROR((SUM($B49:D49)+$AJ49/$AK49*(1-$AL49)),0)&gt;=$AJ49, $AJ49-SUM($B49:D49), IFERROR($AJ49/$AK49, 0))))</f>
        <v>0</v>
      </c>
      <c r="F49" s="82">
        <f>IF($AM49&gt;F$5,0,IF($AM49=F$5,IFERROR($AJ49/$AK49*$AL49, 0),IF(IFERROR((SUM($B49:E49)+$AJ49/$AK49*(1-$AL49)),0)&gt;=$AJ49, $AJ49-SUM($B49:E49), IFERROR($AJ49/$AK49, 0))))</f>
        <v>0</v>
      </c>
      <c r="G49" s="82">
        <f>IF($AM49&gt;G$5,0,IF($AM49=G$5,IFERROR($AJ49/$AK49*$AL49, 0),IF(IFERROR((SUM($B49:F49)+$AJ49/$AK49*(1-$AL49)),0)&gt;=$AJ49, $AJ49-SUM($B49:F49), IFERROR($AJ49/$AK49, 0))))</f>
        <v>0</v>
      </c>
      <c r="H49" s="82">
        <f>IF($AM49&gt;H$5,0,IF($AM49=H$5,IFERROR($AJ49/$AK49*$AL49, 0),IF(IFERROR((SUM($B49:G49)+$AJ49/$AK49*(1-$AL49)),0)&gt;=$AJ49, $AJ49-SUM($B49:G49), IFERROR($AJ49/$AK49, 0))))</f>
        <v>0</v>
      </c>
      <c r="I49" s="82">
        <f>IF($AM49&gt;I$5,0,IF($AM49=I$5,IFERROR($AJ49/$AK49*$AL49, 0),IF(IFERROR((SUM($B49:H49)+$AJ49/$AK49*(1-$AL49)),0)&gt;=$AJ49, $AJ49-SUM($B49:H49), IFERROR($AJ49/$AK49, 0))))</f>
        <v>0</v>
      </c>
      <c r="J49" s="82">
        <f>IF($AM49&gt;J$5,0,IF($AM49=J$5,IFERROR($AJ49/$AK49*$AL49, 0),IF(IFERROR((SUM($B49:I49)+$AJ49/$AK49*(1-$AL49)),0)&gt;=$AJ49, $AJ49-SUM($B49:I49), IFERROR($AJ49/$AK49, 0))))</f>
        <v>0</v>
      </c>
      <c r="K49" s="82">
        <f>IF($AM49&gt;K$5,0,IF($AM49=K$5,IFERROR($AJ49/$AK49*$AL49, 0),IF(IFERROR((SUM($B49:J49)+$AJ49/$AK49*(1-$AL49)),0)&gt;=$AJ49, $AJ49-SUM($B49:J49), IFERROR($AJ49/$AK49, 0))))</f>
        <v>0</v>
      </c>
      <c r="L49" s="82">
        <f>IF($AM49&gt;L$5,0,IF($AM49=L$5,IFERROR($AJ49/$AK49*$AL49, 0),IF(IFERROR((SUM($B49:K49)+$AJ49/$AK49*(1-$AL49)),0)&gt;=$AJ49, $AJ49-SUM($B49:K49), IFERROR($AJ49/$AK49, 0))))</f>
        <v>0</v>
      </c>
      <c r="M49" s="82">
        <f>IF($AM49&gt;M$5,0,IF($AM49=M$5,IFERROR($AJ49/$AK49*$AL49, 0),IF(IFERROR((SUM($B49:L49)+$AJ49/$AK49*(1-$AL49)),0)&gt;=$AJ49, $AJ49-SUM($B49:L49), IFERROR($AJ49/$AK49, 0))))</f>
        <v>0</v>
      </c>
      <c r="N49" s="82">
        <f>IF($AM49&gt;N$5,0,IF($AM49=N$5,IFERROR($AJ49/$AK49*$AL49, 0),IF(IFERROR((SUM($B49:M49)+$AJ49/$AK49*(1-$AL49)),0)&gt;=$AJ49, $AJ49-SUM($B49:M49), IFERROR($AJ49/$AK49, 0))))</f>
        <v>0</v>
      </c>
      <c r="O49" s="82">
        <f>IF($AM49&gt;O$5,0,IF($AM49=O$5,IFERROR($AJ49/$AK49*$AL49, 0),IF(IFERROR((SUM($B49:N49)+$AJ49/$AK49*(1-$AL49)),0)&gt;=$AJ49, $AJ49-SUM($B49:N49), IFERROR($AJ49/$AK49, 0))))</f>
        <v>0</v>
      </c>
      <c r="P49" s="82">
        <f>IF($AM49&gt;P$5,0,IF($AM49=P$5,IFERROR($AJ49/$AK49*$AL49, 0),IF(IFERROR((SUM($B49:O49)+$AJ49/$AK49*(1-$AL49)),0)&gt;=$AJ49, $AJ49-SUM($B49:O49), IFERROR($AJ49/$AK49, 0))))</f>
        <v>0</v>
      </c>
      <c r="Q49" s="82">
        <f>IF($AM49&gt;Q$5,0,IF($AM49=Q$5,IFERROR($AJ49/$AK49*$AL49, 0),IF(IFERROR((SUM($B49:P49)+$AJ49/$AK49*(1-$AL49)),0)&gt;=$AJ49, $AJ49-SUM($B49:P49), IFERROR($AJ49/$AK49, 0))))</f>
        <v>0</v>
      </c>
      <c r="R49" s="82">
        <f>IF($AM49&gt;R$5,0,IF($AM49=R$5,IFERROR($AJ49/$AK49*$AL49, 0),IF(IFERROR((SUM($B49:Q49)+$AJ49/$AK49*(1-$AL49)),0)&gt;=$AJ49, $AJ49-SUM($B49:Q49), IFERROR($AJ49/$AK49, 0))))</f>
        <v>0.25</v>
      </c>
      <c r="S49" s="82">
        <f>IF($AM49&gt;S$5,0,IF($AM49=S$5,IFERROR($AJ49/$AK49*$AL49, 0),IF(IFERROR((SUM($B49:R49)+$AJ49/$AK49*(1-$AL49)),0)&gt;=$AJ49, $AJ49-SUM($B49:R49), IFERROR($AJ49/$AK49, 0))))</f>
        <v>0.5</v>
      </c>
      <c r="T49" s="82">
        <f>IF($AM49&gt;T$5,0,IF($AM49=T$5,IFERROR($AJ49/$AK49*$AL49, 0),IF(IFERROR((SUM($B49:S49)+$AJ49/$AK49*(1-$AL49)),0)&gt;=$AJ49, $AJ49-SUM($B49:S49), IFERROR($AJ49/$AK49, 0))))</f>
        <v>0.25</v>
      </c>
      <c r="U49" s="82">
        <f>IF($AM49&gt;U$5,0,IF($AM49=U$5,IFERROR($AJ49/$AK49*$AL49, 0),IF(IFERROR((SUM($B49:T49)+$AJ49/$AK49*(1-$AL49)),0)&gt;=$AJ49, $AJ49-SUM($B49:T49), IFERROR($AJ49/$AK49, 0))))</f>
        <v>0</v>
      </c>
      <c r="V49" s="82">
        <f>IF($AM49&gt;V$5,0,IF($AM49=V$5,IFERROR($AJ49/$AK49*$AL49, 0),IF(IFERROR((SUM($B49:U49)+$AJ49/$AK49*(1-$AL49)),0)&gt;=$AJ49, $AJ49-SUM($B49:U49), IFERROR($AJ49/$AK49, 0))))</f>
        <v>0</v>
      </c>
      <c r="W49" s="82">
        <f>IF($AM49&gt;W$5,0,IF($AM49=W$5,IFERROR($AJ49/$AK49*$AL49, 0),IF(IFERROR((SUM($B49:V49)+$AJ49/$AK49*(1-$AL49)),0)&gt;=$AJ49, $AJ49-SUM($B49:V49), IFERROR($AJ49/$AK49, 0))))</f>
        <v>0</v>
      </c>
      <c r="X49" s="82">
        <f>IF($AM49&gt;X$5,0,IF($AM49=X$5,IFERROR($AJ49/$AK49*$AL49, 0),IF(IFERROR((SUM($B49:W49)+$AJ49/$AK49*(1-$AL49)),0)&gt;=$AJ49, $AJ49-SUM($B49:W49), IFERROR($AJ49/$AK49, 0))))</f>
        <v>0</v>
      </c>
      <c r="Y49" s="82">
        <f>IF($AM49&gt;Y$5,0,IF($AM49=Y$5,IFERROR($AJ49/$AK49*$AL49, 0),IF(IFERROR((SUM($B49:X49)+$AJ49/$AK49*(1-$AL49)),0)&gt;=$AJ49, $AJ49-SUM($B49:X49), IFERROR($AJ49/$AK49, 0))))</f>
        <v>0</v>
      </c>
      <c r="Z49" s="82">
        <f>IF($AM49&gt;Z$5,0,IF($AM49=Z$5,IFERROR($AJ49/$AK49*$AL49, 0),IF(IFERROR((SUM($B49:Y49)+$AJ49/$AK49*(1-$AL49)),0)&gt;=$AJ49, $AJ49-SUM($B49:Y49), IFERROR($AJ49/$AK49, 0))))</f>
        <v>0</v>
      </c>
      <c r="AA49" s="82">
        <f>IF($AM49&gt;AA$5,0,IF($AM49=AA$5,IFERROR($AJ49/$AK49*$AL49, 0),IF(IFERROR((SUM($B49:Z49)+$AJ49/$AK49*(1-$AL49)),0)&gt;=$AJ49, $AJ49-SUM($B49:Z49), IFERROR($AJ49/$AK49, 0))))</f>
        <v>0</v>
      </c>
      <c r="AB49" s="82">
        <f>IF($AM49&gt;AB$5,0,IF($AM49=AB$5,IFERROR($AJ49/$AK49*$AL49, 0),IF(IFERROR((SUM($B49:AA49)+$AJ49/$AK49*(1-$AL49)),0)&gt;=$AJ49, $AJ49-SUM($B49:AA49), IFERROR($AJ49/$AK49, 0))))</f>
        <v>0</v>
      </c>
      <c r="AC49" s="82">
        <f>IF($AM49&gt;AC$5,0,IF($AM49=AC$5,IFERROR($AJ49/$AK49*$AL49, 0),IF(IFERROR((SUM($B49:AB49)+$AJ49/$AK49*(1-$AL49)),0)&gt;=$AJ49, $AJ49-SUM($B49:AB49), IFERROR($AJ49/$AK49, 0))))</f>
        <v>0</v>
      </c>
      <c r="AD49" s="82">
        <f>IF($AM49&gt;AD$5,0,IF($AM49=AD$5,IFERROR($AJ49/$AK49*$AL49, 0),IF(IFERROR((SUM($B49:AC49)+$AJ49/$AK49*(1-$AL49)),0)&gt;=$AJ49, $AJ49-SUM($B49:AC49), IFERROR($AJ49/$AK49, 0))))</f>
        <v>0</v>
      </c>
      <c r="AE49" s="82">
        <f>IF($AM49&gt;AE$5,0,IF($AM49=AE$5,IFERROR($AJ49/$AK49*$AL49, 0),IF(IFERROR((SUM($B49:AD49)+$AJ49/$AK49*(1-$AL49)),0)&gt;=$AJ49, $AJ49-SUM($B49:AD49), IFERROR($AJ49/$AK49, 0))))</f>
        <v>0</v>
      </c>
      <c r="AF49" s="82">
        <f>IF($AM49&gt;AF$5,0,IF($AM49=AF$5,IFERROR($AJ49/$AK49*$AL49, 0),IF(IFERROR((SUM($B49:AE49)+$AJ49/$AK49*(1-$AL49)),0)&gt;=$AJ49, $AJ49-SUM($B49:AE49), IFERROR($AJ49/$AK49, 0))))</f>
        <v>0</v>
      </c>
      <c r="AG49" s="82">
        <f>IF($AM49&gt;AG$5,0,IF($AM49=AG$5,IFERROR($AJ49/$AK49*$AL49, 0),IF(IFERROR((SUM($B49:AF49)+$AJ49/$AK49*(1-$AL49)),0)&gt;=$AJ49, $AJ49-SUM($B49:AF49), IFERROR($AJ49/$AK49, 0))))</f>
        <v>0</v>
      </c>
      <c r="AH49" s="82">
        <f>IF($AM49&gt;AH$5,0,IF($AM49=AH$5,IFERROR($AJ49/$AK49*$AL49, 0),IF(IFERROR((SUM($B49:AG49)+$AJ49/$AK49*(1-$AL49)),0)&gt;=$AJ49, $AJ49-SUM($B49:AG49), IFERROR($AJ49/$AK49, 0))))</f>
        <v>0</v>
      </c>
      <c r="AI49" s="20"/>
      <c r="AJ49" s="83" cm="1">
        <f t="array" ref="AJ49">INDEX(Calculations!$B$14:$AN$14, 1, AN49)</f>
        <v>1</v>
      </c>
      <c r="AK49" s="84">
        <f>INDEX(Drivers!$B$26:$AI$26, 1, MATCH($B49, Drivers!$B$4:$AI$4, 0))</f>
        <v>2</v>
      </c>
      <c r="AL49" s="85">
        <f>INDEX(Drivers!$B$27:$AI$27, 1,  MATCH($B49, Drivers!$B$4:$AI$4, 0))</f>
        <v>0.5</v>
      </c>
      <c r="AM49" s="86" cm="1">
        <f t="array" ref="AM49">INDEX(Drivers!$B$12:$AI$12, 1, AN49)</f>
        <v>47483</v>
      </c>
      <c r="AN49" s="83">
        <f t="shared" si="46"/>
        <v>17</v>
      </c>
      <c r="AO49" s="146">
        <f t="shared" si="44"/>
        <v>0</v>
      </c>
      <c r="AP49" s="148">
        <f t="shared" si="45"/>
        <v>0</v>
      </c>
      <c r="AQ49" s="148">
        <f t="shared" si="45"/>
        <v>0</v>
      </c>
      <c r="AR49" s="148">
        <f t="shared" si="45"/>
        <v>0</v>
      </c>
      <c r="AS49" s="148">
        <f t="shared" si="45"/>
        <v>0.25</v>
      </c>
      <c r="AT49" s="148">
        <f t="shared" si="45"/>
        <v>0.75</v>
      </c>
      <c r="AU49" s="148">
        <f t="shared" si="45"/>
        <v>0</v>
      </c>
      <c r="AV49" s="148">
        <f t="shared" si="45"/>
        <v>0</v>
      </c>
      <c r="AW49" s="148">
        <f t="shared" si="45"/>
        <v>0</v>
      </c>
    </row>
    <row r="50" spans="2:49" hidden="1" outlineLevel="1" x14ac:dyDescent="0.2">
      <c r="B50" s="52" t="str" cm="1">
        <f t="array" ref="B50">INDEX($B$4:$AI$4, 1, AN50)</f>
        <v>FQ1'30E</v>
      </c>
      <c r="C50" s="82">
        <f>IF($AM50&gt;C$5,0,IF($AM50=C$5,IFERROR($AJ50/$AK50*$AL50, 0),IF(IFERROR((SUM($B50:B50)+$AJ50/$AK50*(1-$AL50)),0)&gt;=$AJ50, $AJ50-SUM($B50:B50), IFERROR($AJ50/$AK50, 0))))</f>
        <v>0</v>
      </c>
      <c r="D50" s="82">
        <f>IF($AM50&gt;D$5,0,IF($AM50=D$5,IFERROR($AJ50/$AK50*$AL50, 0),IF(IFERROR((SUM($B50:C50)+$AJ50/$AK50*(1-$AL50)),0)&gt;=$AJ50, $AJ50-SUM($B50:C50), IFERROR($AJ50/$AK50, 0))))</f>
        <v>0</v>
      </c>
      <c r="E50" s="82">
        <f>IF($AM50&gt;E$5,0,IF($AM50=E$5,IFERROR($AJ50/$AK50*$AL50, 0),IF(IFERROR((SUM($B50:D50)+$AJ50/$AK50*(1-$AL50)),0)&gt;=$AJ50, $AJ50-SUM($B50:D50), IFERROR($AJ50/$AK50, 0))))</f>
        <v>0</v>
      </c>
      <c r="F50" s="82">
        <f>IF($AM50&gt;F$5,0,IF($AM50=F$5,IFERROR($AJ50/$AK50*$AL50, 0),IF(IFERROR((SUM($B50:E50)+$AJ50/$AK50*(1-$AL50)),0)&gt;=$AJ50, $AJ50-SUM($B50:E50), IFERROR($AJ50/$AK50, 0))))</f>
        <v>0</v>
      </c>
      <c r="G50" s="82">
        <f>IF($AM50&gt;G$5,0,IF($AM50=G$5,IFERROR($AJ50/$AK50*$AL50, 0),IF(IFERROR((SUM($B50:F50)+$AJ50/$AK50*(1-$AL50)),0)&gt;=$AJ50, $AJ50-SUM($B50:F50), IFERROR($AJ50/$AK50, 0))))</f>
        <v>0</v>
      </c>
      <c r="H50" s="82">
        <f>IF($AM50&gt;H$5,0,IF($AM50=H$5,IFERROR($AJ50/$AK50*$AL50, 0),IF(IFERROR((SUM($B50:G50)+$AJ50/$AK50*(1-$AL50)),0)&gt;=$AJ50, $AJ50-SUM($B50:G50), IFERROR($AJ50/$AK50, 0))))</f>
        <v>0</v>
      </c>
      <c r="I50" s="82">
        <f>IF($AM50&gt;I$5,0,IF($AM50=I$5,IFERROR($AJ50/$AK50*$AL50, 0),IF(IFERROR((SUM($B50:H50)+$AJ50/$AK50*(1-$AL50)),0)&gt;=$AJ50, $AJ50-SUM($B50:H50), IFERROR($AJ50/$AK50, 0))))</f>
        <v>0</v>
      </c>
      <c r="J50" s="82">
        <f>IF($AM50&gt;J$5,0,IF($AM50=J$5,IFERROR($AJ50/$AK50*$AL50, 0),IF(IFERROR((SUM($B50:I50)+$AJ50/$AK50*(1-$AL50)),0)&gt;=$AJ50, $AJ50-SUM($B50:I50), IFERROR($AJ50/$AK50, 0))))</f>
        <v>0</v>
      </c>
      <c r="K50" s="82">
        <f>IF($AM50&gt;K$5,0,IF($AM50=K$5,IFERROR($AJ50/$AK50*$AL50, 0),IF(IFERROR((SUM($B50:J50)+$AJ50/$AK50*(1-$AL50)),0)&gt;=$AJ50, $AJ50-SUM($B50:J50), IFERROR($AJ50/$AK50, 0))))</f>
        <v>0</v>
      </c>
      <c r="L50" s="82">
        <f>IF($AM50&gt;L$5,0,IF($AM50=L$5,IFERROR($AJ50/$AK50*$AL50, 0),IF(IFERROR((SUM($B50:K50)+$AJ50/$AK50*(1-$AL50)),0)&gt;=$AJ50, $AJ50-SUM($B50:K50), IFERROR($AJ50/$AK50, 0))))</f>
        <v>0</v>
      </c>
      <c r="M50" s="82">
        <f>IF($AM50&gt;M$5,0,IF($AM50=M$5,IFERROR($AJ50/$AK50*$AL50, 0),IF(IFERROR((SUM($B50:L50)+$AJ50/$AK50*(1-$AL50)),0)&gt;=$AJ50, $AJ50-SUM($B50:L50), IFERROR($AJ50/$AK50, 0))))</f>
        <v>0</v>
      </c>
      <c r="N50" s="82">
        <f>IF($AM50&gt;N$5,0,IF($AM50=N$5,IFERROR($AJ50/$AK50*$AL50, 0),IF(IFERROR((SUM($B50:M50)+$AJ50/$AK50*(1-$AL50)),0)&gt;=$AJ50, $AJ50-SUM($B50:M50), IFERROR($AJ50/$AK50, 0))))</f>
        <v>0</v>
      </c>
      <c r="O50" s="82">
        <f>IF($AM50&gt;O$5,0,IF($AM50=O$5,IFERROR($AJ50/$AK50*$AL50, 0),IF(IFERROR((SUM($B50:N50)+$AJ50/$AK50*(1-$AL50)),0)&gt;=$AJ50, $AJ50-SUM($B50:N50), IFERROR($AJ50/$AK50, 0))))</f>
        <v>0</v>
      </c>
      <c r="P50" s="82">
        <f>IF($AM50&gt;P$5,0,IF($AM50=P$5,IFERROR($AJ50/$AK50*$AL50, 0),IF(IFERROR((SUM($B50:O50)+$AJ50/$AK50*(1-$AL50)),0)&gt;=$AJ50, $AJ50-SUM($B50:O50), IFERROR($AJ50/$AK50, 0))))</f>
        <v>0</v>
      </c>
      <c r="Q50" s="82">
        <f>IF($AM50&gt;Q$5,0,IF($AM50=Q$5,IFERROR($AJ50/$AK50*$AL50, 0),IF(IFERROR((SUM($B50:P50)+$AJ50/$AK50*(1-$AL50)),0)&gt;=$AJ50, $AJ50-SUM($B50:P50), IFERROR($AJ50/$AK50, 0))))</f>
        <v>0</v>
      </c>
      <c r="R50" s="82">
        <f>IF($AM50&gt;R$5,0,IF($AM50=R$5,IFERROR($AJ50/$AK50*$AL50, 0),IF(IFERROR((SUM($B50:Q50)+$AJ50/$AK50*(1-$AL50)),0)&gt;=$AJ50, $AJ50-SUM($B50:Q50), IFERROR($AJ50/$AK50, 0))))</f>
        <v>0</v>
      </c>
      <c r="S50" s="82">
        <f>IF($AM50&gt;S$5,0,IF($AM50=S$5,IFERROR($AJ50/$AK50*$AL50, 0),IF(IFERROR((SUM($B50:R50)+$AJ50/$AK50*(1-$AL50)),0)&gt;=$AJ50, $AJ50-SUM($B50:R50), IFERROR($AJ50/$AK50, 0))))</f>
        <v>0.25</v>
      </c>
      <c r="T50" s="82">
        <f>IF($AM50&gt;T$5,0,IF($AM50=T$5,IFERROR($AJ50/$AK50*$AL50, 0),IF(IFERROR((SUM($B50:S50)+$AJ50/$AK50*(1-$AL50)),0)&gt;=$AJ50, $AJ50-SUM($B50:S50), IFERROR($AJ50/$AK50, 0))))</f>
        <v>0.5</v>
      </c>
      <c r="U50" s="82">
        <f>IF($AM50&gt;U$5,0,IF($AM50=U$5,IFERROR($AJ50/$AK50*$AL50, 0),IF(IFERROR((SUM($B50:T50)+$AJ50/$AK50*(1-$AL50)),0)&gt;=$AJ50, $AJ50-SUM($B50:T50), IFERROR($AJ50/$AK50, 0))))</f>
        <v>0.25</v>
      </c>
      <c r="V50" s="82">
        <f>IF($AM50&gt;V$5,0,IF($AM50=V$5,IFERROR($AJ50/$AK50*$AL50, 0),IF(IFERROR((SUM($B50:U50)+$AJ50/$AK50*(1-$AL50)),0)&gt;=$AJ50, $AJ50-SUM($B50:U50), IFERROR($AJ50/$AK50, 0))))</f>
        <v>0</v>
      </c>
      <c r="W50" s="82">
        <f>IF($AM50&gt;W$5,0,IF($AM50=W$5,IFERROR($AJ50/$AK50*$AL50, 0),IF(IFERROR((SUM($B50:V50)+$AJ50/$AK50*(1-$AL50)),0)&gt;=$AJ50, $AJ50-SUM($B50:V50), IFERROR($AJ50/$AK50, 0))))</f>
        <v>0</v>
      </c>
      <c r="X50" s="82">
        <f>IF($AM50&gt;X$5,0,IF($AM50=X$5,IFERROR($AJ50/$AK50*$AL50, 0),IF(IFERROR((SUM($B50:W50)+$AJ50/$AK50*(1-$AL50)),0)&gt;=$AJ50, $AJ50-SUM($B50:W50), IFERROR($AJ50/$AK50, 0))))</f>
        <v>0</v>
      </c>
      <c r="Y50" s="82">
        <f>IF($AM50&gt;Y$5,0,IF($AM50=Y$5,IFERROR($AJ50/$AK50*$AL50, 0),IF(IFERROR((SUM($B50:X50)+$AJ50/$AK50*(1-$AL50)),0)&gt;=$AJ50, $AJ50-SUM($B50:X50), IFERROR($AJ50/$AK50, 0))))</f>
        <v>0</v>
      </c>
      <c r="Z50" s="82">
        <f>IF($AM50&gt;Z$5,0,IF($AM50=Z$5,IFERROR($AJ50/$AK50*$AL50, 0),IF(IFERROR((SUM($B50:Y50)+$AJ50/$AK50*(1-$AL50)),0)&gt;=$AJ50, $AJ50-SUM($B50:Y50), IFERROR($AJ50/$AK50, 0))))</f>
        <v>0</v>
      </c>
      <c r="AA50" s="82">
        <f>IF($AM50&gt;AA$5,0,IF($AM50=AA$5,IFERROR($AJ50/$AK50*$AL50, 0),IF(IFERROR((SUM($B50:Z50)+$AJ50/$AK50*(1-$AL50)),0)&gt;=$AJ50, $AJ50-SUM($B50:Z50), IFERROR($AJ50/$AK50, 0))))</f>
        <v>0</v>
      </c>
      <c r="AB50" s="82">
        <f>IF($AM50&gt;AB$5,0,IF($AM50=AB$5,IFERROR($AJ50/$AK50*$AL50, 0),IF(IFERROR((SUM($B50:AA50)+$AJ50/$AK50*(1-$AL50)),0)&gt;=$AJ50, $AJ50-SUM($B50:AA50), IFERROR($AJ50/$AK50, 0))))</f>
        <v>0</v>
      </c>
      <c r="AC50" s="82">
        <f>IF($AM50&gt;AC$5,0,IF($AM50=AC$5,IFERROR($AJ50/$AK50*$AL50, 0),IF(IFERROR((SUM($B50:AB50)+$AJ50/$AK50*(1-$AL50)),0)&gt;=$AJ50, $AJ50-SUM($B50:AB50), IFERROR($AJ50/$AK50, 0))))</f>
        <v>0</v>
      </c>
      <c r="AD50" s="82">
        <f>IF($AM50&gt;AD$5,0,IF($AM50=AD$5,IFERROR($AJ50/$AK50*$AL50, 0),IF(IFERROR((SUM($B50:AC50)+$AJ50/$AK50*(1-$AL50)),0)&gt;=$AJ50, $AJ50-SUM($B50:AC50), IFERROR($AJ50/$AK50, 0))))</f>
        <v>0</v>
      </c>
      <c r="AE50" s="82">
        <f>IF($AM50&gt;AE$5,0,IF($AM50=AE$5,IFERROR($AJ50/$AK50*$AL50, 0),IF(IFERROR((SUM($B50:AD50)+$AJ50/$AK50*(1-$AL50)),0)&gt;=$AJ50, $AJ50-SUM($B50:AD50), IFERROR($AJ50/$AK50, 0))))</f>
        <v>0</v>
      </c>
      <c r="AF50" s="82">
        <f>IF($AM50&gt;AF$5,0,IF($AM50=AF$5,IFERROR($AJ50/$AK50*$AL50, 0),IF(IFERROR((SUM($B50:AE50)+$AJ50/$AK50*(1-$AL50)),0)&gt;=$AJ50, $AJ50-SUM($B50:AE50), IFERROR($AJ50/$AK50, 0))))</f>
        <v>0</v>
      </c>
      <c r="AG50" s="82">
        <f>IF($AM50&gt;AG$5,0,IF($AM50=AG$5,IFERROR($AJ50/$AK50*$AL50, 0),IF(IFERROR((SUM($B50:AF50)+$AJ50/$AK50*(1-$AL50)),0)&gt;=$AJ50, $AJ50-SUM($B50:AF50), IFERROR($AJ50/$AK50, 0))))</f>
        <v>0</v>
      </c>
      <c r="AH50" s="82">
        <f>IF($AM50&gt;AH$5,0,IF($AM50=AH$5,IFERROR($AJ50/$AK50*$AL50, 0),IF(IFERROR((SUM($B50:AG50)+$AJ50/$AK50*(1-$AL50)),0)&gt;=$AJ50, $AJ50-SUM($B50:AG50), IFERROR($AJ50/$AK50, 0))))</f>
        <v>0</v>
      </c>
      <c r="AI50" s="20"/>
      <c r="AJ50" s="83" cm="1">
        <f t="array" ref="AJ50">INDEX(Calculations!$B$14:$AN$14, 1, AN50)</f>
        <v>1</v>
      </c>
      <c r="AK50" s="84">
        <f>INDEX(Drivers!$B$26:$AI$26, 1, MATCH($B50, Drivers!$B$4:$AI$4, 0))</f>
        <v>2</v>
      </c>
      <c r="AL50" s="85">
        <f>INDEX(Drivers!$B$27:$AI$27, 1,  MATCH($B50, Drivers!$B$4:$AI$4, 0))</f>
        <v>0.5</v>
      </c>
      <c r="AM50" s="86" cm="1">
        <f t="array" ref="AM50">INDEX(Drivers!$B$12:$AI$12, 1, AN50)</f>
        <v>47573</v>
      </c>
      <c r="AN50" s="83">
        <f t="shared" si="46"/>
        <v>18</v>
      </c>
      <c r="AO50" s="146">
        <f t="shared" si="44"/>
        <v>0</v>
      </c>
      <c r="AP50" s="148">
        <f t="shared" si="45"/>
        <v>0</v>
      </c>
      <c r="AQ50" s="148">
        <f t="shared" si="45"/>
        <v>0</v>
      </c>
      <c r="AR50" s="148">
        <f t="shared" si="45"/>
        <v>0</v>
      </c>
      <c r="AS50" s="148">
        <f t="shared" si="45"/>
        <v>0</v>
      </c>
      <c r="AT50" s="148">
        <f t="shared" si="45"/>
        <v>1</v>
      </c>
      <c r="AU50" s="148">
        <f t="shared" si="45"/>
        <v>0</v>
      </c>
      <c r="AV50" s="148">
        <f t="shared" si="45"/>
        <v>0</v>
      </c>
      <c r="AW50" s="148">
        <f t="shared" si="45"/>
        <v>0</v>
      </c>
    </row>
    <row r="51" spans="2:49" hidden="1" outlineLevel="1" x14ac:dyDescent="0.2">
      <c r="B51" s="52" t="str" cm="1">
        <f t="array" ref="B51">INDEX($B$4:$AI$4, 1, AN51)</f>
        <v>FQ2'30E</v>
      </c>
      <c r="C51" s="82">
        <f>IF($AM51&gt;C$5,0,IF($AM51=C$5,IFERROR($AJ51/$AK51*$AL51, 0),IF(IFERROR((SUM($B51:B51)+$AJ51/$AK51*(1-$AL51)),0)&gt;=$AJ51, $AJ51-SUM($B51:B51), IFERROR($AJ51/$AK51, 0))))</f>
        <v>0</v>
      </c>
      <c r="D51" s="82">
        <f>IF($AM51&gt;D$5,0,IF($AM51=D$5,IFERROR($AJ51/$AK51*$AL51, 0),IF(IFERROR((SUM($B51:C51)+$AJ51/$AK51*(1-$AL51)),0)&gt;=$AJ51, $AJ51-SUM($B51:C51), IFERROR($AJ51/$AK51, 0))))</f>
        <v>0</v>
      </c>
      <c r="E51" s="82">
        <f>IF($AM51&gt;E$5,0,IF($AM51=E$5,IFERROR($AJ51/$AK51*$AL51, 0),IF(IFERROR((SUM($B51:D51)+$AJ51/$AK51*(1-$AL51)),0)&gt;=$AJ51, $AJ51-SUM($B51:D51), IFERROR($AJ51/$AK51, 0))))</f>
        <v>0</v>
      </c>
      <c r="F51" s="82">
        <f>IF($AM51&gt;F$5,0,IF($AM51=F$5,IFERROR($AJ51/$AK51*$AL51, 0),IF(IFERROR((SUM($B51:E51)+$AJ51/$AK51*(1-$AL51)),0)&gt;=$AJ51, $AJ51-SUM($B51:E51), IFERROR($AJ51/$AK51, 0))))</f>
        <v>0</v>
      </c>
      <c r="G51" s="82">
        <f>IF($AM51&gt;G$5,0,IF($AM51=G$5,IFERROR($AJ51/$AK51*$AL51, 0),IF(IFERROR((SUM($B51:F51)+$AJ51/$AK51*(1-$AL51)),0)&gt;=$AJ51, $AJ51-SUM($B51:F51), IFERROR($AJ51/$AK51, 0))))</f>
        <v>0</v>
      </c>
      <c r="H51" s="82">
        <f>IF($AM51&gt;H$5,0,IF($AM51=H$5,IFERROR($AJ51/$AK51*$AL51, 0),IF(IFERROR((SUM($B51:G51)+$AJ51/$AK51*(1-$AL51)),0)&gt;=$AJ51, $AJ51-SUM($B51:G51), IFERROR($AJ51/$AK51, 0))))</f>
        <v>0</v>
      </c>
      <c r="I51" s="82">
        <f>IF($AM51&gt;I$5,0,IF($AM51=I$5,IFERROR($AJ51/$AK51*$AL51, 0),IF(IFERROR((SUM($B51:H51)+$AJ51/$AK51*(1-$AL51)),0)&gt;=$AJ51, $AJ51-SUM($B51:H51), IFERROR($AJ51/$AK51, 0))))</f>
        <v>0</v>
      </c>
      <c r="J51" s="82">
        <f>IF($AM51&gt;J$5,0,IF($AM51=J$5,IFERROR($AJ51/$AK51*$AL51, 0),IF(IFERROR((SUM($B51:I51)+$AJ51/$AK51*(1-$AL51)),0)&gt;=$AJ51, $AJ51-SUM($B51:I51), IFERROR($AJ51/$AK51, 0))))</f>
        <v>0</v>
      </c>
      <c r="K51" s="82">
        <f>IF($AM51&gt;K$5,0,IF($AM51=K$5,IFERROR($AJ51/$AK51*$AL51, 0),IF(IFERROR((SUM($B51:J51)+$AJ51/$AK51*(1-$AL51)),0)&gt;=$AJ51, $AJ51-SUM($B51:J51), IFERROR($AJ51/$AK51, 0))))</f>
        <v>0</v>
      </c>
      <c r="L51" s="82">
        <f>IF($AM51&gt;L$5,0,IF($AM51=L$5,IFERROR($AJ51/$AK51*$AL51, 0),IF(IFERROR((SUM($B51:K51)+$AJ51/$AK51*(1-$AL51)),0)&gt;=$AJ51, $AJ51-SUM($B51:K51), IFERROR($AJ51/$AK51, 0))))</f>
        <v>0</v>
      </c>
      <c r="M51" s="82">
        <f>IF($AM51&gt;M$5,0,IF($AM51=M$5,IFERROR($AJ51/$AK51*$AL51, 0),IF(IFERROR((SUM($B51:L51)+$AJ51/$AK51*(1-$AL51)),0)&gt;=$AJ51, $AJ51-SUM($B51:L51), IFERROR($AJ51/$AK51, 0))))</f>
        <v>0</v>
      </c>
      <c r="N51" s="82">
        <f>IF($AM51&gt;N$5,0,IF($AM51=N$5,IFERROR($AJ51/$AK51*$AL51, 0),IF(IFERROR((SUM($B51:M51)+$AJ51/$AK51*(1-$AL51)),0)&gt;=$AJ51, $AJ51-SUM($B51:M51), IFERROR($AJ51/$AK51, 0))))</f>
        <v>0</v>
      </c>
      <c r="O51" s="82">
        <f>IF($AM51&gt;O$5,0,IF($AM51=O$5,IFERROR($AJ51/$AK51*$AL51, 0),IF(IFERROR((SUM($B51:N51)+$AJ51/$AK51*(1-$AL51)),0)&gt;=$AJ51, $AJ51-SUM($B51:N51), IFERROR($AJ51/$AK51, 0))))</f>
        <v>0</v>
      </c>
      <c r="P51" s="82">
        <f>IF($AM51&gt;P$5,0,IF($AM51=P$5,IFERROR($AJ51/$AK51*$AL51, 0),IF(IFERROR((SUM($B51:O51)+$AJ51/$AK51*(1-$AL51)),0)&gt;=$AJ51, $AJ51-SUM($B51:O51), IFERROR($AJ51/$AK51, 0))))</f>
        <v>0</v>
      </c>
      <c r="Q51" s="82">
        <f>IF($AM51&gt;Q$5,0,IF($AM51=Q$5,IFERROR($AJ51/$AK51*$AL51, 0),IF(IFERROR((SUM($B51:P51)+$AJ51/$AK51*(1-$AL51)),0)&gt;=$AJ51, $AJ51-SUM($B51:P51), IFERROR($AJ51/$AK51, 0))))</f>
        <v>0</v>
      </c>
      <c r="R51" s="82">
        <f>IF($AM51&gt;R$5,0,IF($AM51=R$5,IFERROR($AJ51/$AK51*$AL51, 0),IF(IFERROR((SUM($B51:Q51)+$AJ51/$AK51*(1-$AL51)),0)&gt;=$AJ51, $AJ51-SUM($B51:Q51), IFERROR($AJ51/$AK51, 0))))</f>
        <v>0</v>
      </c>
      <c r="S51" s="82">
        <f>IF($AM51&gt;S$5,0,IF($AM51=S$5,IFERROR($AJ51/$AK51*$AL51, 0),IF(IFERROR((SUM($B51:R51)+$AJ51/$AK51*(1-$AL51)),0)&gt;=$AJ51, $AJ51-SUM($B51:R51), IFERROR($AJ51/$AK51, 0))))</f>
        <v>0</v>
      </c>
      <c r="T51" s="82">
        <f>IF($AM51&gt;T$5,0,IF($AM51=T$5,IFERROR($AJ51/$AK51*$AL51, 0),IF(IFERROR((SUM($B51:S51)+$AJ51/$AK51*(1-$AL51)),0)&gt;=$AJ51, $AJ51-SUM($B51:S51), IFERROR($AJ51/$AK51, 0))))</f>
        <v>0.25</v>
      </c>
      <c r="U51" s="82">
        <f>IF($AM51&gt;U$5,0,IF($AM51=U$5,IFERROR($AJ51/$AK51*$AL51, 0),IF(IFERROR((SUM($B51:T51)+$AJ51/$AK51*(1-$AL51)),0)&gt;=$AJ51, $AJ51-SUM($B51:T51), IFERROR($AJ51/$AK51, 0))))</f>
        <v>0.5</v>
      </c>
      <c r="V51" s="82">
        <f>IF($AM51&gt;V$5,0,IF($AM51=V$5,IFERROR($AJ51/$AK51*$AL51, 0),IF(IFERROR((SUM($B51:U51)+$AJ51/$AK51*(1-$AL51)),0)&gt;=$AJ51, $AJ51-SUM($B51:U51), IFERROR($AJ51/$AK51, 0))))</f>
        <v>0.25</v>
      </c>
      <c r="W51" s="82">
        <f>IF($AM51&gt;W$5,0,IF($AM51=W$5,IFERROR($AJ51/$AK51*$AL51, 0),IF(IFERROR((SUM($B51:V51)+$AJ51/$AK51*(1-$AL51)),0)&gt;=$AJ51, $AJ51-SUM($B51:V51), IFERROR($AJ51/$AK51, 0))))</f>
        <v>0</v>
      </c>
      <c r="X51" s="82">
        <f>IF($AM51&gt;X$5,0,IF($AM51=X$5,IFERROR($AJ51/$AK51*$AL51, 0),IF(IFERROR((SUM($B51:W51)+$AJ51/$AK51*(1-$AL51)),0)&gt;=$AJ51, $AJ51-SUM($B51:W51), IFERROR($AJ51/$AK51, 0))))</f>
        <v>0</v>
      </c>
      <c r="Y51" s="82">
        <f>IF($AM51&gt;Y$5,0,IF($AM51=Y$5,IFERROR($AJ51/$AK51*$AL51, 0),IF(IFERROR((SUM($B51:X51)+$AJ51/$AK51*(1-$AL51)),0)&gt;=$AJ51, $AJ51-SUM($B51:X51), IFERROR($AJ51/$AK51, 0))))</f>
        <v>0</v>
      </c>
      <c r="Z51" s="82">
        <f>IF($AM51&gt;Z$5,0,IF($AM51=Z$5,IFERROR($AJ51/$AK51*$AL51, 0),IF(IFERROR((SUM($B51:Y51)+$AJ51/$AK51*(1-$AL51)),0)&gt;=$AJ51, $AJ51-SUM($B51:Y51), IFERROR($AJ51/$AK51, 0))))</f>
        <v>0</v>
      </c>
      <c r="AA51" s="82">
        <f>IF($AM51&gt;AA$5,0,IF($AM51=AA$5,IFERROR($AJ51/$AK51*$AL51, 0),IF(IFERROR((SUM($B51:Z51)+$AJ51/$AK51*(1-$AL51)),0)&gt;=$AJ51, $AJ51-SUM($B51:Z51), IFERROR($AJ51/$AK51, 0))))</f>
        <v>0</v>
      </c>
      <c r="AB51" s="82">
        <f>IF($AM51&gt;AB$5,0,IF($AM51=AB$5,IFERROR($AJ51/$AK51*$AL51, 0),IF(IFERROR((SUM($B51:AA51)+$AJ51/$AK51*(1-$AL51)),0)&gt;=$AJ51, $AJ51-SUM($B51:AA51), IFERROR($AJ51/$AK51, 0))))</f>
        <v>0</v>
      </c>
      <c r="AC51" s="82">
        <f>IF($AM51&gt;AC$5,0,IF($AM51=AC$5,IFERROR($AJ51/$AK51*$AL51, 0),IF(IFERROR((SUM($B51:AB51)+$AJ51/$AK51*(1-$AL51)),0)&gt;=$AJ51, $AJ51-SUM($B51:AB51), IFERROR($AJ51/$AK51, 0))))</f>
        <v>0</v>
      </c>
      <c r="AD51" s="82">
        <f>IF($AM51&gt;AD$5,0,IF($AM51=AD$5,IFERROR($AJ51/$AK51*$AL51, 0),IF(IFERROR((SUM($B51:AC51)+$AJ51/$AK51*(1-$AL51)),0)&gt;=$AJ51, $AJ51-SUM($B51:AC51), IFERROR($AJ51/$AK51, 0))))</f>
        <v>0</v>
      </c>
      <c r="AE51" s="82">
        <f>IF($AM51&gt;AE$5,0,IF($AM51=AE$5,IFERROR($AJ51/$AK51*$AL51, 0),IF(IFERROR((SUM($B51:AD51)+$AJ51/$AK51*(1-$AL51)),0)&gt;=$AJ51, $AJ51-SUM($B51:AD51), IFERROR($AJ51/$AK51, 0))))</f>
        <v>0</v>
      </c>
      <c r="AF51" s="82">
        <f>IF($AM51&gt;AF$5,0,IF($AM51=AF$5,IFERROR($AJ51/$AK51*$AL51, 0),IF(IFERROR((SUM($B51:AE51)+$AJ51/$AK51*(1-$AL51)),0)&gt;=$AJ51, $AJ51-SUM($B51:AE51), IFERROR($AJ51/$AK51, 0))))</f>
        <v>0</v>
      </c>
      <c r="AG51" s="82">
        <f>IF($AM51&gt;AG$5,0,IF($AM51=AG$5,IFERROR($AJ51/$AK51*$AL51, 0),IF(IFERROR((SUM($B51:AF51)+$AJ51/$AK51*(1-$AL51)),0)&gt;=$AJ51, $AJ51-SUM($B51:AF51), IFERROR($AJ51/$AK51, 0))))</f>
        <v>0</v>
      </c>
      <c r="AH51" s="82">
        <f>IF($AM51&gt;AH$5,0,IF($AM51=AH$5,IFERROR($AJ51/$AK51*$AL51, 0),IF(IFERROR((SUM($B51:AG51)+$AJ51/$AK51*(1-$AL51)),0)&gt;=$AJ51, $AJ51-SUM($B51:AG51), IFERROR($AJ51/$AK51, 0))))</f>
        <v>0</v>
      </c>
      <c r="AI51" s="20"/>
      <c r="AJ51" s="83" cm="1">
        <f t="array" ref="AJ51">INDEX(Calculations!$B$14:$AN$14, 1, AN51)</f>
        <v>1</v>
      </c>
      <c r="AK51" s="84">
        <f>INDEX(Drivers!$B$26:$AI$26, 1, MATCH($B51, Drivers!$B$4:$AI$4, 0))</f>
        <v>2</v>
      </c>
      <c r="AL51" s="85">
        <f>INDEX(Drivers!$B$27:$AI$27, 1,  MATCH($B51, Drivers!$B$4:$AI$4, 0))</f>
        <v>0.5</v>
      </c>
      <c r="AM51" s="86" cm="1">
        <f t="array" ref="AM51">INDEX(Drivers!$B$12:$AI$12, 1, AN51)</f>
        <v>47664</v>
      </c>
      <c r="AN51" s="83">
        <f t="shared" si="46"/>
        <v>19</v>
      </c>
      <c r="AO51" s="146">
        <f t="shared" si="44"/>
        <v>0</v>
      </c>
      <c r="AP51" s="148">
        <f t="shared" si="45"/>
        <v>0</v>
      </c>
      <c r="AQ51" s="148">
        <f t="shared" si="45"/>
        <v>0</v>
      </c>
      <c r="AR51" s="148">
        <f t="shared" si="45"/>
        <v>0</v>
      </c>
      <c r="AS51" s="148">
        <f t="shared" si="45"/>
        <v>0</v>
      </c>
      <c r="AT51" s="148">
        <f t="shared" si="45"/>
        <v>1</v>
      </c>
      <c r="AU51" s="148">
        <f t="shared" si="45"/>
        <v>0</v>
      </c>
      <c r="AV51" s="148">
        <f t="shared" si="45"/>
        <v>0</v>
      </c>
      <c r="AW51" s="148">
        <f t="shared" si="45"/>
        <v>0</v>
      </c>
    </row>
    <row r="52" spans="2:49" hidden="1" outlineLevel="1" x14ac:dyDescent="0.2">
      <c r="B52" s="52" t="str" cm="1">
        <f t="array" ref="B52">INDEX($B$4:$AI$4, 1, AN52)</f>
        <v>FQ3'30E</v>
      </c>
      <c r="C52" s="82">
        <f>IF($AM52&gt;C$5,0,IF($AM52=C$5,IFERROR($AJ52/$AK52*$AL52, 0),IF(IFERROR((SUM($B52:B52)+$AJ52/$AK52*(1-$AL52)),0)&gt;=$AJ52, $AJ52-SUM($B52:B52), IFERROR($AJ52/$AK52, 0))))</f>
        <v>0</v>
      </c>
      <c r="D52" s="82">
        <f>IF($AM52&gt;D$5,0,IF($AM52=D$5,IFERROR($AJ52/$AK52*$AL52, 0),IF(IFERROR((SUM($B52:C52)+$AJ52/$AK52*(1-$AL52)),0)&gt;=$AJ52, $AJ52-SUM($B52:C52), IFERROR($AJ52/$AK52, 0))))</f>
        <v>0</v>
      </c>
      <c r="E52" s="82">
        <f>IF($AM52&gt;E$5,0,IF($AM52=E$5,IFERROR($AJ52/$AK52*$AL52, 0),IF(IFERROR((SUM($B52:D52)+$AJ52/$AK52*(1-$AL52)),0)&gt;=$AJ52, $AJ52-SUM($B52:D52), IFERROR($AJ52/$AK52, 0))))</f>
        <v>0</v>
      </c>
      <c r="F52" s="82">
        <f>IF($AM52&gt;F$5,0,IF($AM52=F$5,IFERROR($AJ52/$AK52*$AL52, 0),IF(IFERROR((SUM($B52:E52)+$AJ52/$AK52*(1-$AL52)),0)&gt;=$AJ52, $AJ52-SUM($B52:E52), IFERROR($AJ52/$AK52, 0))))</f>
        <v>0</v>
      </c>
      <c r="G52" s="82">
        <f>IF($AM52&gt;G$5,0,IF($AM52=G$5,IFERROR($AJ52/$AK52*$AL52, 0),IF(IFERROR((SUM($B52:F52)+$AJ52/$AK52*(1-$AL52)),0)&gt;=$AJ52, $AJ52-SUM($B52:F52), IFERROR($AJ52/$AK52, 0))))</f>
        <v>0</v>
      </c>
      <c r="H52" s="82">
        <f>IF($AM52&gt;H$5,0,IF($AM52=H$5,IFERROR($AJ52/$AK52*$AL52, 0),IF(IFERROR((SUM($B52:G52)+$AJ52/$AK52*(1-$AL52)),0)&gt;=$AJ52, $AJ52-SUM($B52:G52), IFERROR($AJ52/$AK52, 0))))</f>
        <v>0</v>
      </c>
      <c r="I52" s="82">
        <f>IF($AM52&gt;I$5,0,IF($AM52=I$5,IFERROR($AJ52/$AK52*$AL52, 0),IF(IFERROR((SUM($B52:H52)+$AJ52/$AK52*(1-$AL52)),0)&gt;=$AJ52, $AJ52-SUM($B52:H52), IFERROR($AJ52/$AK52, 0))))</f>
        <v>0</v>
      </c>
      <c r="J52" s="82">
        <f>IF($AM52&gt;J$5,0,IF($AM52=J$5,IFERROR($AJ52/$AK52*$AL52, 0),IF(IFERROR((SUM($B52:I52)+$AJ52/$AK52*(1-$AL52)),0)&gt;=$AJ52, $AJ52-SUM($B52:I52), IFERROR($AJ52/$AK52, 0))))</f>
        <v>0</v>
      </c>
      <c r="K52" s="82">
        <f>IF($AM52&gt;K$5,0,IF($AM52=K$5,IFERROR($AJ52/$AK52*$AL52, 0),IF(IFERROR((SUM($B52:J52)+$AJ52/$AK52*(1-$AL52)),0)&gt;=$AJ52, $AJ52-SUM($B52:J52), IFERROR($AJ52/$AK52, 0))))</f>
        <v>0</v>
      </c>
      <c r="L52" s="82">
        <f>IF($AM52&gt;L$5,0,IF($AM52=L$5,IFERROR($AJ52/$AK52*$AL52, 0),IF(IFERROR((SUM($B52:K52)+$AJ52/$AK52*(1-$AL52)),0)&gt;=$AJ52, $AJ52-SUM($B52:K52), IFERROR($AJ52/$AK52, 0))))</f>
        <v>0</v>
      </c>
      <c r="M52" s="82">
        <f>IF($AM52&gt;M$5,0,IF($AM52=M$5,IFERROR($AJ52/$AK52*$AL52, 0),IF(IFERROR((SUM($B52:L52)+$AJ52/$AK52*(1-$AL52)),0)&gt;=$AJ52, $AJ52-SUM($B52:L52), IFERROR($AJ52/$AK52, 0))))</f>
        <v>0</v>
      </c>
      <c r="N52" s="82">
        <f>IF($AM52&gt;N$5,0,IF($AM52=N$5,IFERROR($AJ52/$AK52*$AL52, 0),IF(IFERROR((SUM($B52:M52)+$AJ52/$AK52*(1-$AL52)),0)&gt;=$AJ52, $AJ52-SUM($B52:M52), IFERROR($AJ52/$AK52, 0))))</f>
        <v>0</v>
      </c>
      <c r="O52" s="82">
        <f>IF($AM52&gt;O$5,0,IF($AM52=O$5,IFERROR($AJ52/$AK52*$AL52, 0),IF(IFERROR((SUM($B52:N52)+$AJ52/$AK52*(1-$AL52)),0)&gt;=$AJ52, $AJ52-SUM($B52:N52), IFERROR($AJ52/$AK52, 0))))</f>
        <v>0</v>
      </c>
      <c r="P52" s="82">
        <f>IF($AM52&gt;P$5,0,IF($AM52=P$5,IFERROR($AJ52/$AK52*$AL52, 0),IF(IFERROR((SUM($B52:O52)+$AJ52/$AK52*(1-$AL52)),0)&gt;=$AJ52, $AJ52-SUM($B52:O52), IFERROR($AJ52/$AK52, 0))))</f>
        <v>0</v>
      </c>
      <c r="Q52" s="82">
        <f>IF($AM52&gt;Q$5,0,IF($AM52=Q$5,IFERROR($AJ52/$AK52*$AL52, 0),IF(IFERROR((SUM($B52:P52)+$AJ52/$AK52*(1-$AL52)),0)&gt;=$AJ52, $AJ52-SUM($B52:P52), IFERROR($AJ52/$AK52, 0))))</f>
        <v>0</v>
      </c>
      <c r="R52" s="82">
        <f>IF($AM52&gt;R$5,0,IF($AM52=R$5,IFERROR($AJ52/$AK52*$AL52, 0),IF(IFERROR((SUM($B52:Q52)+$AJ52/$AK52*(1-$AL52)),0)&gt;=$AJ52, $AJ52-SUM($B52:Q52), IFERROR($AJ52/$AK52, 0))))</f>
        <v>0</v>
      </c>
      <c r="S52" s="82">
        <f>IF($AM52&gt;S$5,0,IF($AM52=S$5,IFERROR($AJ52/$AK52*$AL52, 0),IF(IFERROR((SUM($B52:R52)+$AJ52/$AK52*(1-$AL52)),0)&gt;=$AJ52, $AJ52-SUM($B52:R52), IFERROR($AJ52/$AK52, 0))))</f>
        <v>0</v>
      </c>
      <c r="T52" s="82">
        <f>IF($AM52&gt;T$5,0,IF($AM52=T$5,IFERROR($AJ52/$AK52*$AL52, 0),IF(IFERROR((SUM($B52:S52)+$AJ52/$AK52*(1-$AL52)),0)&gt;=$AJ52, $AJ52-SUM($B52:S52), IFERROR($AJ52/$AK52, 0))))</f>
        <v>0</v>
      </c>
      <c r="U52" s="82">
        <f>IF($AM52&gt;U$5,0,IF($AM52=U$5,IFERROR($AJ52/$AK52*$AL52, 0),IF(IFERROR((SUM($B52:T52)+$AJ52/$AK52*(1-$AL52)),0)&gt;=$AJ52, $AJ52-SUM($B52:T52), IFERROR($AJ52/$AK52, 0))))</f>
        <v>0.25</v>
      </c>
      <c r="V52" s="82">
        <f>IF($AM52&gt;V$5,0,IF($AM52=V$5,IFERROR($AJ52/$AK52*$AL52, 0),IF(IFERROR((SUM($B52:U52)+$AJ52/$AK52*(1-$AL52)),0)&gt;=$AJ52, $AJ52-SUM($B52:U52), IFERROR($AJ52/$AK52, 0))))</f>
        <v>0.5</v>
      </c>
      <c r="W52" s="82">
        <f>IF($AM52&gt;W$5,0,IF($AM52=W$5,IFERROR($AJ52/$AK52*$AL52, 0),IF(IFERROR((SUM($B52:V52)+$AJ52/$AK52*(1-$AL52)),0)&gt;=$AJ52, $AJ52-SUM($B52:V52), IFERROR($AJ52/$AK52, 0))))</f>
        <v>0.25</v>
      </c>
      <c r="X52" s="82">
        <f>IF($AM52&gt;X$5,0,IF($AM52=X$5,IFERROR($AJ52/$AK52*$AL52, 0),IF(IFERROR((SUM($B52:W52)+$AJ52/$AK52*(1-$AL52)),0)&gt;=$AJ52, $AJ52-SUM($B52:W52), IFERROR($AJ52/$AK52, 0))))</f>
        <v>0</v>
      </c>
      <c r="Y52" s="82">
        <f>IF($AM52&gt;Y$5,0,IF($AM52=Y$5,IFERROR($AJ52/$AK52*$AL52, 0),IF(IFERROR((SUM($B52:X52)+$AJ52/$AK52*(1-$AL52)),0)&gt;=$AJ52, $AJ52-SUM($B52:X52), IFERROR($AJ52/$AK52, 0))))</f>
        <v>0</v>
      </c>
      <c r="Z52" s="82">
        <f>IF($AM52&gt;Z$5,0,IF($AM52=Z$5,IFERROR($AJ52/$AK52*$AL52, 0),IF(IFERROR((SUM($B52:Y52)+$AJ52/$AK52*(1-$AL52)),0)&gt;=$AJ52, $AJ52-SUM($B52:Y52), IFERROR($AJ52/$AK52, 0))))</f>
        <v>0</v>
      </c>
      <c r="AA52" s="82">
        <f>IF($AM52&gt;AA$5,0,IF($AM52=AA$5,IFERROR($AJ52/$AK52*$AL52, 0),IF(IFERROR((SUM($B52:Z52)+$AJ52/$AK52*(1-$AL52)),0)&gt;=$AJ52, $AJ52-SUM($B52:Z52), IFERROR($AJ52/$AK52, 0))))</f>
        <v>0</v>
      </c>
      <c r="AB52" s="82">
        <f>IF($AM52&gt;AB$5,0,IF($AM52=AB$5,IFERROR($AJ52/$AK52*$AL52, 0),IF(IFERROR((SUM($B52:AA52)+$AJ52/$AK52*(1-$AL52)),0)&gt;=$AJ52, $AJ52-SUM($B52:AA52), IFERROR($AJ52/$AK52, 0))))</f>
        <v>0</v>
      </c>
      <c r="AC52" s="82">
        <f>IF($AM52&gt;AC$5,0,IF($AM52=AC$5,IFERROR($AJ52/$AK52*$AL52, 0),IF(IFERROR((SUM($B52:AB52)+$AJ52/$AK52*(1-$AL52)),0)&gt;=$AJ52, $AJ52-SUM($B52:AB52), IFERROR($AJ52/$AK52, 0))))</f>
        <v>0</v>
      </c>
      <c r="AD52" s="82">
        <f>IF($AM52&gt;AD$5,0,IF($AM52=AD$5,IFERROR($AJ52/$AK52*$AL52, 0),IF(IFERROR((SUM($B52:AC52)+$AJ52/$AK52*(1-$AL52)),0)&gt;=$AJ52, $AJ52-SUM($B52:AC52), IFERROR($AJ52/$AK52, 0))))</f>
        <v>0</v>
      </c>
      <c r="AE52" s="82">
        <f>IF($AM52&gt;AE$5,0,IF($AM52=AE$5,IFERROR($AJ52/$AK52*$AL52, 0),IF(IFERROR((SUM($B52:AD52)+$AJ52/$AK52*(1-$AL52)),0)&gt;=$AJ52, $AJ52-SUM($B52:AD52), IFERROR($AJ52/$AK52, 0))))</f>
        <v>0</v>
      </c>
      <c r="AF52" s="82">
        <f>IF($AM52&gt;AF$5,0,IF($AM52=AF$5,IFERROR($AJ52/$AK52*$AL52, 0),IF(IFERROR((SUM($B52:AE52)+$AJ52/$AK52*(1-$AL52)),0)&gt;=$AJ52, $AJ52-SUM($B52:AE52), IFERROR($AJ52/$AK52, 0))))</f>
        <v>0</v>
      </c>
      <c r="AG52" s="82">
        <f>IF($AM52&gt;AG$5,0,IF($AM52=AG$5,IFERROR($AJ52/$AK52*$AL52, 0),IF(IFERROR((SUM($B52:AF52)+$AJ52/$AK52*(1-$AL52)),0)&gt;=$AJ52, $AJ52-SUM($B52:AF52), IFERROR($AJ52/$AK52, 0))))</f>
        <v>0</v>
      </c>
      <c r="AH52" s="82">
        <f>IF($AM52&gt;AH$5,0,IF($AM52=AH$5,IFERROR($AJ52/$AK52*$AL52, 0),IF(IFERROR((SUM($B52:AG52)+$AJ52/$AK52*(1-$AL52)),0)&gt;=$AJ52, $AJ52-SUM($B52:AG52), IFERROR($AJ52/$AK52, 0))))</f>
        <v>0</v>
      </c>
      <c r="AI52" s="20"/>
      <c r="AJ52" s="83" cm="1">
        <f t="array" ref="AJ52">INDEX(Calculations!$B$14:$AN$14, 1, AN52)</f>
        <v>1</v>
      </c>
      <c r="AK52" s="84">
        <f>INDEX(Drivers!$B$26:$AI$26, 1, MATCH($B52, Drivers!$B$4:$AI$4, 0))</f>
        <v>2</v>
      </c>
      <c r="AL52" s="85">
        <f>INDEX(Drivers!$B$27:$AI$27, 1,  MATCH($B52, Drivers!$B$4:$AI$4, 0))</f>
        <v>0.5</v>
      </c>
      <c r="AM52" s="86" cm="1">
        <f t="array" ref="AM52">INDEX(Drivers!$B$12:$AI$12, 1, AN52)</f>
        <v>47756</v>
      </c>
      <c r="AN52" s="83">
        <f t="shared" si="46"/>
        <v>20</v>
      </c>
      <c r="AO52" s="146">
        <f t="shared" si="44"/>
        <v>0</v>
      </c>
      <c r="AP52" s="148">
        <f t="shared" si="45"/>
        <v>0</v>
      </c>
      <c r="AQ52" s="148">
        <f t="shared" si="45"/>
        <v>0</v>
      </c>
      <c r="AR52" s="148">
        <f t="shared" si="45"/>
        <v>0</v>
      </c>
      <c r="AS52" s="148">
        <f t="shared" si="45"/>
        <v>0</v>
      </c>
      <c r="AT52" s="148">
        <f t="shared" si="45"/>
        <v>0.75</v>
      </c>
      <c r="AU52" s="148">
        <f t="shared" si="45"/>
        <v>0.25</v>
      </c>
      <c r="AV52" s="148">
        <f t="shared" si="45"/>
        <v>0</v>
      </c>
      <c r="AW52" s="148">
        <f t="shared" si="45"/>
        <v>0</v>
      </c>
    </row>
    <row r="53" spans="2:49" hidden="1" outlineLevel="1" x14ac:dyDescent="0.2">
      <c r="B53" s="52" t="str" cm="1">
        <f t="array" ref="B53">INDEX($B$4:$AI$4, 1, AN53)</f>
        <v>FQ4'30E</v>
      </c>
      <c r="C53" s="82">
        <f>IF($AM53&gt;C$5,0,IF($AM53=C$5,IFERROR($AJ53/$AK53*$AL53, 0),IF(IFERROR((SUM($B53:B53)+$AJ53/$AK53*(1-$AL53)),0)&gt;=$AJ53, $AJ53-SUM($B53:B53), IFERROR($AJ53/$AK53, 0))))</f>
        <v>0</v>
      </c>
      <c r="D53" s="82">
        <f>IF($AM53&gt;D$5,0,IF($AM53=D$5,IFERROR($AJ53/$AK53*$AL53, 0),IF(IFERROR((SUM($B53:C53)+$AJ53/$AK53*(1-$AL53)),0)&gt;=$AJ53, $AJ53-SUM($B53:C53), IFERROR($AJ53/$AK53, 0))))</f>
        <v>0</v>
      </c>
      <c r="E53" s="82">
        <f>IF($AM53&gt;E$5,0,IF($AM53=E$5,IFERROR($AJ53/$AK53*$AL53, 0),IF(IFERROR((SUM($B53:D53)+$AJ53/$AK53*(1-$AL53)),0)&gt;=$AJ53, $AJ53-SUM($B53:D53), IFERROR($AJ53/$AK53, 0))))</f>
        <v>0</v>
      </c>
      <c r="F53" s="82">
        <f>IF($AM53&gt;F$5,0,IF($AM53=F$5,IFERROR($AJ53/$AK53*$AL53, 0),IF(IFERROR((SUM($B53:E53)+$AJ53/$AK53*(1-$AL53)),0)&gt;=$AJ53, $AJ53-SUM($B53:E53), IFERROR($AJ53/$AK53, 0))))</f>
        <v>0</v>
      </c>
      <c r="G53" s="82">
        <f>IF($AM53&gt;G$5,0,IF($AM53=G$5,IFERROR($AJ53/$AK53*$AL53, 0),IF(IFERROR((SUM($B53:F53)+$AJ53/$AK53*(1-$AL53)),0)&gt;=$AJ53, $AJ53-SUM($B53:F53), IFERROR($AJ53/$AK53, 0))))</f>
        <v>0</v>
      </c>
      <c r="H53" s="82">
        <f>IF($AM53&gt;H$5,0,IF($AM53=H$5,IFERROR($AJ53/$AK53*$AL53, 0),IF(IFERROR((SUM($B53:G53)+$AJ53/$AK53*(1-$AL53)),0)&gt;=$AJ53, $AJ53-SUM($B53:G53), IFERROR($AJ53/$AK53, 0))))</f>
        <v>0</v>
      </c>
      <c r="I53" s="82">
        <f>IF($AM53&gt;I$5,0,IF($AM53=I$5,IFERROR($AJ53/$AK53*$AL53, 0),IF(IFERROR((SUM($B53:H53)+$AJ53/$AK53*(1-$AL53)),0)&gt;=$AJ53, $AJ53-SUM($B53:H53), IFERROR($AJ53/$AK53, 0))))</f>
        <v>0</v>
      </c>
      <c r="J53" s="82">
        <f>IF($AM53&gt;J$5,0,IF($AM53=J$5,IFERROR($AJ53/$AK53*$AL53, 0),IF(IFERROR((SUM($B53:I53)+$AJ53/$AK53*(1-$AL53)),0)&gt;=$AJ53, $AJ53-SUM($B53:I53), IFERROR($AJ53/$AK53, 0))))</f>
        <v>0</v>
      </c>
      <c r="K53" s="82">
        <f>IF($AM53&gt;K$5,0,IF($AM53=K$5,IFERROR($AJ53/$AK53*$AL53, 0),IF(IFERROR((SUM($B53:J53)+$AJ53/$AK53*(1-$AL53)),0)&gt;=$AJ53, $AJ53-SUM($B53:J53), IFERROR($AJ53/$AK53, 0))))</f>
        <v>0</v>
      </c>
      <c r="L53" s="82">
        <f>IF($AM53&gt;L$5,0,IF($AM53=L$5,IFERROR($AJ53/$AK53*$AL53, 0),IF(IFERROR((SUM($B53:K53)+$AJ53/$AK53*(1-$AL53)),0)&gt;=$AJ53, $AJ53-SUM($B53:K53), IFERROR($AJ53/$AK53, 0))))</f>
        <v>0</v>
      </c>
      <c r="M53" s="82">
        <f>IF($AM53&gt;M$5,0,IF($AM53=M$5,IFERROR($AJ53/$AK53*$AL53, 0),IF(IFERROR((SUM($B53:L53)+$AJ53/$AK53*(1-$AL53)),0)&gt;=$AJ53, $AJ53-SUM($B53:L53), IFERROR($AJ53/$AK53, 0))))</f>
        <v>0</v>
      </c>
      <c r="N53" s="82">
        <f>IF($AM53&gt;N$5,0,IF($AM53=N$5,IFERROR($AJ53/$AK53*$AL53, 0),IF(IFERROR((SUM($B53:M53)+$AJ53/$AK53*(1-$AL53)),0)&gt;=$AJ53, $AJ53-SUM($B53:M53), IFERROR($AJ53/$AK53, 0))))</f>
        <v>0</v>
      </c>
      <c r="O53" s="82">
        <f>IF($AM53&gt;O$5,0,IF($AM53=O$5,IFERROR($AJ53/$AK53*$AL53, 0),IF(IFERROR((SUM($B53:N53)+$AJ53/$AK53*(1-$AL53)),0)&gt;=$AJ53, $AJ53-SUM($B53:N53), IFERROR($AJ53/$AK53, 0))))</f>
        <v>0</v>
      </c>
      <c r="P53" s="82">
        <f>IF($AM53&gt;P$5,0,IF($AM53=P$5,IFERROR($AJ53/$AK53*$AL53, 0),IF(IFERROR((SUM($B53:O53)+$AJ53/$AK53*(1-$AL53)),0)&gt;=$AJ53, $AJ53-SUM($B53:O53), IFERROR($AJ53/$AK53, 0))))</f>
        <v>0</v>
      </c>
      <c r="Q53" s="82">
        <f>IF($AM53&gt;Q$5,0,IF($AM53=Q$5,IFERROR($AJ53/$AK53*$AL53, 0),IF(IFERROR((SUM($B53:P53)+$AJ53/$AK53*(1-$AL53)),0)&gt;=$AJ53, $AJ53-SUM($B53:P53), IFERROR($AJ53/$AK53, 0))))</f>
        <v>0</v>
      </c>
      <c r="R53" s="82">
        <f>IF($AM53&gt;R$5,0,IF($AM53=R$5,IFERROR($AJ53/$AK53*$AL53, 0),IF(IFERROR((SUM($B53:Q53)+$AJ53/$AK53*(1-$AL53)),0)&gt;=$AJ53, $AJ53-SUM($B53:Q53), IFERROR($AJ53/$AK53, 0))))</f>
        <v>0</v>
      </c>
      <c r="S53" s="82">
        <f>IF($AM53&gt;S$5,0,IF($AM53=S$5,IFERROR($AJ53/$AK53*$AL53, 0),IF(IFERROR((SUM($B53:R53)+$AJ53/$AK53*(1-$AL53)),0)&gt;=$AJ53, $AJ53-SUM($B53:R53), IFERROR($AJ53/$AK53, 0))))</f>
        <v>0</v>
      </c>
      <c r="T53" s="82">
        <f>IF($AM53&gt;T$5,0,IF($AM53=T$5,IFERROR($AJ53/$AK53*$AL53, 0),IF(IFERROR((SUM($B53:S53)+$AJ53/$AK53*(1-$AL53)),0)&gt;=$AJ53, $AJ53-SUM($B53:S53), IFERROR($AJ53/$AK53, 0))))</f>
        <v>0</v>
      </c>
      <c r="U53" s="82">
        <f>IF($AM53&gt;U$5,0,IF($AM53=U$5,IFERROR($AJ53/$AK53*$AL53, 0),IF(IFERROR((SUM($B53:T53)+$AJ53/$AK53*(1-$AL53)),0)&gt;=$AJ53, $AJ53-SUM($B53:T53), IFERROR($AJ53/$AK53, 0))))</f>
        <v>0</v>
      </c>
      <c r="V53" s="82">
        <f>IF($AM53&gt;V$5,0,IF($AM53=V$5,IFERROR($AJ53/$AK53*$AL53, 0),IF(IFERROR((SUM($B53:U53)+$AJ53/$AK53*(1-$AL53)),0)&gt;=$AJ53, $AJ53-SUM($B53:U53), IFERROR($AJ53/$AK53, 0))))</f>
        <v>0.25</v>
      </c>
      <c r="W53" s="82">
        <f>IF($AM53&gt;W$5,0,IF($AM53=W$5,IFERROR($AJ53/$AK53*$AL53, 0),IF(IFERROR((SUM($B53:V53)+$AJ53/$AK53*(1-$AL53)),0)&gt;=$AJ53, $AJ53-SUM($B53:V53), IFERROR($AJ53/$AK53, 0))))</f>
        <v>0.5</v>
      </c>
      <c r="X53" s="82">
        <f>IF($AM53&gt;X$5,0,IF($AM53=X$5,IFERROR($AJ53/$AK53*$AL53, 0),IF(IFERROR((SUM($B53:W53)+$AJ53/$AK53*(1-$AL53)),0)&gt;=$AJ53, $AJ53-SUM($B53:W53), IFERROR($AJ53/$AK53, 0))))</f>
        <v>0.25</v>
      </c>
      <c r="Y53" s="82">
        <f>IF($AM53&gt;Y$5,0,IF($AM53=Y$5,IFERROR($AJ53/$AK53*$AL53, 0),IF(IFERROR((SUM($B53:X53)+$AJ53/$AK53*(1-$AL53)),0)&gt;=$AJ53, $AJ53-SUM($B53:X53), IFERROR($AJ53/$AK53, 0))))</f>
        <v>0</v>
      </c>
      <c r="Z53" s="82">
        <f>IF($AM53&gt;Z$5,0,IF($AM53=Z$5,IFERROR($AJ53/$AK53*$AL53, 0),IF(IFERROR((SUM($B53:Y53)+$AJ53/$AK53*(1-$AL53)),0)&gt;=$AJ53, $AJ53-SUM($B53:Y53), IFERROR($AJ53/$AK53, 0))))</f>
        <v>0</v>
      </c>
      <c r="AA53" s="82">
        <f>IF($AM53&gt;AA$5,0,IF($AM53=AA$5,IFERROR($AJ53/$AK53*$AL53, 0),IF(IFERROR((SUM($B53:Z53)+$AJ53/$AK53*(1-$AL53)),0)&gt;=$AJ53, $AJ53-SUM($B53:Z53), IFERROR($AJ53/$AK53, 0))))</f>
        <v>0</v>
      </c>
      <c r="AB53" s="82">
        <f>IF($AM53&gt;AB$5,0,IF($AM53=AB$5,IFERROR($AJ53/$AK53*$AL53, 0),IF(IFERROR((SUM($B53:AA53)+$AJ53/$AK53*(1-$AL53)),0)&gt;=$AJ53, $AJ53-SUM($B53:AA53), IFERROR($AJ53/$AK53, 0))))</f>
        <v>0</v>
      </c>
      <c r="AC53" s="82">
        <f>IF($AM53&gt;AC$5,0,IF($AM53=AC$5,IFERROR($AJ53/$AK53*$AL53, 0),IF(IFERROR((SUM($B53:AB53)+$AJ53/$AK53*(1-$AL53)),0)&gt;=$AJ53, $AJ53-SUM($B53:AB53), IFERROR($AJ53/$AK53, 0))))</f>
        <v>0</v>
      </c>
      <c r="AD53" s="82">
        <f>IF($AM53&gt;AD$5,0,IF($AM53=AD$5,IFERROR($AJ53/$AK53*$AL53, 0),IF(IFERROR((SUM($B53:AC53)+$AJ53/$AK53*(1-$AL53)),0)&gt;=$AJ53, $AJ53-SUM($B53:AC53), IFERROR($AJ53/$AK53, 0))))</f>
        <v>0</v>
      </c>
      <c r="AE53" s="82">
        <f>IF($AM53&gt;AE$5,0,IF($AM53=AE$5,IFERROR($AJ53/$AK53*$AL53, 0),IF(IFERROR((SUM($B53:AD53)+$AJ53/$AK53*(1-$AL53)),0)&gt;=$AJ53, $AJ53-SUM($B53:AD53), IFERROR($AJ53/$AK53, 0))))</f>
        <v>0</v>
      </c>
      <c r="AF53" s="82">
        <f>IF($AM53&gt;AF$5,0,IF($AM53=AF$5,IFERROR($AJ53/$AK53*$AL53, 0),IF(IFERROR((SUM($B53:AE53)+$AJ53/$AK53*(1-$AL53)),0)&gt;=$AJ53, $AJ53-SUM($B53:AE53), IFERROR($AJ53/$AK53, 0))))</f>
        <v>0</v>
      </c>
      <c r="AG53" s="82">
        <f>IF($AM53&gt;AG$5,0,IF($AM53=AG$5,IFERROR($AJ53/$AK53*$AL53, 0),IF(IFERROR((SUM($B53:AF53)+$AJ53/$AK53*(1-$AL53)),0)&gt;=$AJ53, $AJ53-SUM($B53:AF53), IFERROR($AJ53/$AK53, 0))))</f>
        <v>0</v>
      </c>
      <c r="AH53" s="82">
        <f>IF($AM53&gt;AH$5,0,IF($AM53=AH$5,IFERROR($AJ53/$AK53*$AL53, 0),IF(IFERROR((SUM($B53:AG53)+$AJ53/$AK53*(1-$AL53)),0)&gt;=$AJ53, $AJ53-SUM($B53:AG53), IFERROR($AJ53/$AK53, 0))))</f>
        <v>0</v>
      </c>
      <c r="AI53" s="20"/>
      <c r="AJ53" s="83" cm="1">
        <f t="array" ref="AJ53">INDEX(Calculations!$B$14:$AN$14, 1, AN53)</f>
        <v>1</v>
      </c>
      <c r="AK53" s="84">
        <f>INDEX(Drivers!$B$26:$AI$26, 1, MATCH($B53, Drivers!$B$4:$AI$4, 0))</f>
        <v>2</v>
      </c>
      <c r="AL53" s="85">
        <f>INDEX(Drivers!$B$27:$AI$27, 1,  MATCH($B53, Drivers!$B$4:$AI$4, 0))</f>
        <v>0.5</v>
      </c>
      <c r="AM53" s="86" cm="1">
        <f t="array" ref="AM53">INDEX(Drivers!$B$12:$AI$12, 1, AN53)</f>
        <v>47848</v>
      </c>
      <c r="AN53" s="83">
        <f t="shared" si="46"/>
        <v>21</v>
      </c>
      <c r="AO53" s="146">
        <f t="shared" si="44"/>
        <v>0</v>
      </c>
      <c r="AP53" s="148">
        <f t="shared" si="45"/>
        <v>0</v>
      </c>
      <c r="AQ53" s="148">
        <f t="shared" si="45"/>
        <v>0</v>
      </c>
      <c r="AR53" s="148">
        <f t="shared" si="45"/>
        <v>0</v>
      </c>
      <c r="AS53" s="148">
        <f t="shared" si="45"/>
        <v>0</v>
      </c>
      <c r="AT53" s="148">
        <f t="shared" si="45"/>
        <v>0.25</v>
      </c>
      <c r="AU53" s="148">
        <f t="shared" si="45"/>
        <v>0.75</v>
      </c>
      <c r="AV53" s="148">
        <f t="shared" si="45"/>
        <v>0</v>
      </c>
      <c r="AW53" s="148">
        <f t="shared" si="45"/>
        <v>0</v>
      </c>
    </row>
    <row r="54" spans="2:49" hidden="1" outlineLevel="1" x14ac:dyDescent="0.2">
      <c r="B54" s="52" t="str" cm="1">
        <f t="array" ref="B54">INDEX($B$4:$AI$4, 1, AN54)</f>
        <v>FQ1'31E</v>
      </c>
      <c r="C54" s="82">
        <f>IF($AM54&gt;C$5,0,IF($AM54=C$5,IFERROR($AJ54/$AK54*$AL54, 0),IF(IFERROR((SUM($B54:B54)+$AJ54/$AK54*(1-$AL54)),0)&gt;=$AJ54, $AJ54-SUM($B54:B54), IFERROR($AJ54/$AK54, 0))))</f>
        <v>0</v>
      </c>
      <c r="D54" s="82">
        <f>IF($AM54&gt;D$5,0,IF($AM54=D$5,IFERROR($AJ54/$AK54*$AL54, 0),IF(IFERROR((SUM($B54:C54)+$AJ54/$AK54*(1-$AL54)),0)&gt;=$AJ54, $AJ54-SUM($B54:C54), IFERROR($AJ54/$AK54, 0))))</f>
        <v>0</v>
      </c>
      <c r="E54" s="82">
        <f>IF($AM54&gt;E$5,0,IF($AM54=E$5,IFERROR($AJ54/$AK54*$AL54, 0),IF(IFERROR((SUM($B54:D54)+$AJ54/$AK54*(1-$AL54)),0)&gt;=$AJ54, $AJ54-SUM($B54:D54), IFERROR($AJ54/$AK54, 0))))</f>
        <v>0</v>
      </c>
      <c r="F54" s="82">
        <f>IF($AM54&gt;F$5,0,IF($AM54=F$5,IFERROR($AJ54/$AK54*$AL54, 0),IF(IFERROR((SUM($B54:E54)+$AJ54/$AK54*(1-$AL54)),0)&gt;=$AJ54, $AJ54-SUM($B54:E54), IFERROR($AJ54/$AK54, 0))))</f>
        <v>0</v>
      </c>
      <c r="G54" s="82">
        <f>IF($AM54&gt;G$5,0,IF($AM54=G$5,IFERROR($AJ54/$AK54*$AL54, 0),IF(IFERROR((SUM($B54:F54)+$AJ54/$AK54*(1-$AL54)),0)&gt;=$AJ54, $AJ54-SUM($B54:F54), IFERROR($AJ54/$AK54, 0))))</f>
        <v>0</v>
      </c>
      <c r="H54" s="82">
        <f>IF($AM54&gt;H$5,0,IF($AM54=H$5,IFERROR($AJ54/$AK54*$AL54, 0),IF(IFERROR((SUM($B54:G54)+$AJ54/$AK54*(1-$AL54)),0)&gt;=$AJ54, $AJ54-SUM($B54:G54), IFERROR($AJ54/$AK54, 0))))</f>
        <v>0</v>
      </c>
      <c r="I54" s="82">
        <f>IF($AM54&gt;I$5,0,IF($AM54=I$5,IFERROR($AJ54/$AK54*$AL54, 0),IF(IFERROR((SUM($B54:H54)+$AJ54/$AK54*(1-$AL54)),0)&gt;=$AJ54, $AJ54-SUM($B54:H54), IFERROR($AJ54/$AK54, 0))))</f>
        <v>0</v>
      </c>
      <c r="J54" s="82">
        <f>IF($AM54&gt;J$5,0,IF($AM54=J$5,IFERROR($AJ54/$AK54*$AL54, 0),IF(IFERROR((SUM($B54:I54)+$AJ54/$AK54*(1-$AL54)),0)&gt;=$AJ54, $AJ54-SUM($B54:I54), IFERROR($AJ54/$AK54, 0))))</f>
        <v>0</v>
      </c>
      <c r="K54" s="82">
        <f>IF($AM54&gt;K$5,0,IF($AM54=K$5,IFERROR($AJ54/$AK54*$AL54, 0),IF(IFERROR((SUM($B54:J54)+$AJ54/$AK54*(1-$AL54)),0)&gt;=$AJ54, $AJ54-SUM($B54:J54), IFERROR($AJ54/$AK54, 0))))</f>
        <v>0</v>
      </c>
      <c r="L54" s="82">
        <f>IF($AM54&gt;L$5,0,IF($AM54=L$5,IFERROR($AJ54/$AK54*$AL54, 0),IF(IFERROR((SUM($B54:K54)+$AJ54/$AK54*(1-$AL54)),0)&gt;=$AJ54, $AJ54-SUM($B54:K54), IFERROR($AJ54/$AK54, 0))))</f>
        <v>0</v>
      </c>
      <c r="M54" s="82">
        <f>IF($AM54&gt;M$5,0,IF($AM54=M$5,IFERROR($AJ54/$AK54*$AL54, 0),IF(IFERROR((SUM($B54:L54)+$AJ54/$AK54*(1-$AL54)),0)&gt;=$AJ54, $AJ54-SUM($B54:L54), IFERROR($AJ54/$AK54, 0))))</f>
        <v>0</v>
      </c>
      <c r="N54" s="82">
        <f>IF($AM54&gt;N$5,0,IF($AM54=N$5,IFERROR($AJ54/$AK54*$AL54, 0),IF(IFERROR((SUM($B54:M54)+$AJ54/$AK54*(1-$AL54)),0)&gt;=$AJ54, $AJ54-SUM($B54:M54), IFERROR($AJ54/$AK54, 0))))</f>
        <v>0</v>
      </c>
      <c r="O54" s="82">
        <f>IF($AM54&gt;O$5,0,IF($AM54=O$5,IFERROR($AJ54/$AK54*$AL54, 0),IF(IFERROR((SUM($B54:N54)+$AJ54/$AK54*(1-$AL54)),0)&gt;=$AJ54, $AJ54-SUM($B54:N54), IFERROR($AJ54/$AK54, 0))))</f>
        <v>0</v>
      </c>
      <c r="P54" s="82">
        <f>IF($AM54&gt;P$5,0,IF($AM54=P$5,IFERROR($AJ54/$AK54*$AL54, 0),IF(IFERROR((SUM($B54:O54)+$AJ54/$AK54*(1-$AL54)),0)&gt;=$AJ54, $AJ54-SUM($B54:O54), IFERROR($AJ54/$AK54, 0))))</f>
        <v>0</v>
      </c>
      <c r="Q54" s="82">
        <f>IF($AM54&gt;Q$5,0,IF($AM54=Q$5,IFERROR($AJ54/$AK54*$AL54, 0),IF(IFERROR((SUM($B54:P54)+$AJ54/$AK54*(1-$AL54)),0)&gt;=$AJ54, $AJ54-SUM($B54:P54), IFERROR($AJ54/$AK54, 0))))</f>
        <v>0</v>
      </c>
      <c r="R54" s="82">
        <f>IF($AM54&gt;R$5,0,IF($AM54=R$5,IFERROR($AJ54/$AK54*$AL54, 0),IF(IFERROR((SUM($B54:Q54)+$AJ54/$AK54*(1-$AL54)),0)&gt;=$AJ54, $AJ54-SUM($B54:Q54), IFERROR($AJ54/$AK54, 0))))</f>
        <v>0</v>
      </c>
      <c r="S54" s="82">
        <f>IF($AM54&gt;S$5,0,IF($AM54=S$5,IFERROR($AJ54/$AK54*$AL54, 0),IF(IFERROR((SUM($B54:R54)+$AJ54/$AK54*(1-$AL54)),0)&gt;=$AJ54, $AJ54-SUM($B54:R54), IFERROR($AJ54/$AK54, 0))))</f>
        <v>0</v>
      </c>
      <c r="T54" s="82">
        <f>IF($AM54&gt;T$5,0,IF($AM54=T$5,IFERROR($AJ54/$AK54*$AL54, 0),IF(IFERROR((SUM($B54:S54)+$AJ54/$AK54*(1-$AL54)),0)&gt;=$AJ54, $AJ54-SUM($B54:S54), IFERROR($AJ54/$AK54, 0))))</f>
        <v>0</v>
      </c>
      <c r="U54" s="82">
        <f>IF($AM54&gt;U$5,0,IF($AM54=U$5,IFERROR($AJ54/$AK54*$AL54, 0),IF(IFERROR((SUM($B54:T54)+$AJ54/$AK54*(1-$AL54)),0)&gt;=$AJ54, $AJ54-SUM($B54:T54), IFERROR($AJ54/$AK54, 0))))</f>
        <v>0</v>
      </c>
      <c r="V54" s="82">
        <f>IF($AM54&gt;V$5,0,IF($AM54=V$5,IFERROR($AJ54/$AK54*$AL54, 0),IF(IFERROR((SUM($B54:U54)+$AJ54/$AK54*(1-$AL54)),0)&gt;=$AJ54, $AJ54-SUM($B54:U54), IFERROR($AJ54/$AK54, 0))))</f>
        <v>0</v>
      </c>
      <c r="W54" s="82">
        <f>IF($AM54&gt;W$5,0,IF($AM54=W$5,IFERROR($AJ54/$AK54*$AL54, 0),IF(IFERROR((SUM($B54:V54)+$AJ54/$AK54*(1-$AL54)),0)&gt;=$AJ54, $AJ54-SUM($B54:V54), IFERROR($AJ54/$AK54, 0))))</f>
        <v>0</v>
      </c>
      <c r="X54" s="82">
        <f>IF($AM54&gt;X$5,0,IF($AM54=X$5,IFERROR($AJ54/$AK54*$AL54, 0),IF(IFERROR((SUM($B54:W54)+$AJ54/$AK54*(1-$AL54)),0)&gt;=$AJ54, $AJ54-SUM($B54:W54), IFERROR($AJ54/$AK54, 0))))</f>
        <v>0</v>
      </c>
      <c r="Y54" s="82">
        <f>IF($AM54&gt;Y$5,0,IF($AM54=Y$5,IFERROR($AJ54/$AK54*$AL54, 0),IF(IFERROR((SUM($B54:X54)+$AJ54/$AK54*(1-$AL54)),0)&gt;=$AJ54, $AJ54-SUM($B54:X54), IFERROR($AJ54/$AK54, 0))))</f>
        <v>0</v>
      </c>
      <c r="Z54" s="82">
        <f>IF($AM54&gt;Z$5,0,IF($AM54=Z$5,IFERROR($AJ54/$AK54*$AL54, 0),IF(IFERROR((SUM($B54:Y54)+$AJ54/$AK54*(1-$AL54)),0)&gt;=$AJ54, $AJ54-SUM($B54:Y54), IFERROR($AJ54/$AK54, 0))))</f>
        <v>0</v>
      </c>
      <c r="AA54" s="82">
        <f>IF($AM54&gt;AA$5,0,IF($AM54=AA$5,IFERROR($AJ54/$AK54*$AL54, 0),IF(IFERROR((SUM($B54:Z54)+$AJ54/$AK54*(1-$AL54)),0)&gt;=$AJ54, $AJ54-SUM($B54:Z54), IFERROR($AJ54/$AK54, 0))))</f>
        <v>0</v>
      </c>
      <c r="AB54" s="82">
        <f>IF($AM54&gt;AB$5,0,IF($AM54=AB$5,IFERROR($AJ54/$AK54*$AL54, 0),IF(IFERROR((SUM($B54:AA54)+$AJ54/$AK54*(1-$AL54)),0)&gt;=$AJ54, $AJ54-SUM($B54:AA54), IFERROR($AJ54/$AK54, 0))))</f>
        <v>0</v>
      </c>
      <c r="AC54" s="82">
        <f>IF($AM54&gt;AC$5,0,IF($AM54=AC$5,IFERROR($AJ54/$AK54*$AL54, 0),IF(IFERROR((SUM($B54:AB54)+$AJ54/$AK54*(1-$AL54)),0)&gt;=$AJ54, $AJ54-SUM($B54:AB54), IFERROR($AJ54/$AK54, 0))))</f>
        <v>0</v>
      </c>
      <c r="AD54" s="82">
        <f>IF($AM54&gt;AD$5,0,IF($AM54=AD$5,IFERROR($AJ54/$AK54*$AL54, 0),IF(IFERROR((SUM($B54:AC54)+$AJ54/$AK54*(1-$AL54)),0)&gt;=$AJ54, $AJ54-SUM($B54:AC54), IFERROR($AJ54/$AK54, 0))))</f>
        <v>0</v>
      </c>
      <c r="AE54" s="82">
        <f>IF($AM54&gt;AE$5,0,IF($AM54=AE$5,IFERROR($AJ54/$AK54*$AL54, 0),IF(IFERROR((SUM($B54:AD54)+$AJ54/$AK54*(1-$AL54)),0)&gt;=$AJ54, $AJ54-SUM($B54:AD54), IFERROR($AJ54/$AK54, 0))))</f>
        <v>0</v>
      </c>
      <c r="AF54" s="82">
        <f>IF($AM54&gt;AF$5,0,IF($AM54=AF$5,IFERROR($AJ54/$AK54*$AL54, 0),IF(IFERROR((SUM($B54:AE54)+$AJ54/$AK54*(1-$AL54)),0)&gt;=$AJ54, $AJ54-SUM($B54:AE54), IFERROR($AJ54/$AK54, 0))))</f>
        <v>0</v>
      </c>
      <c r="AG54" s="82">
        <f>IF($AM54&gt;AG$5,0,IF($AM54=AG$5,IFERROR($AJ54/$AK54*$AL54, 0),IF(IFERROR((SUM($B54:AF54)+$AJ54/$AK54*(1-$AL54)),0)&gt;=$AJ54, $AJ54-SUM($B54:AF54), IFERROR($AJ54/$AK54, 0))))</f>
        <v>0</v>
      </c>
      <c r="AH54" s="82">
        <f>IF($AM54&gt;AH$5,0,IF($AM54=AH$5,IFERROR($AJ54/$AK54*$AL54, 0),IF(IFERROR((SUM($B54:AG54)+$AJ54/$AK54*(1-$AL54)),0)&gt;=$AJ54, $AJ54-SUM($B54:AG54), IFERROR($AJ54/$AK54, 0))))</f>
        <v>0</v>
      </c>
      <c r="AI54" s="20"/>
      <c r="AJ54" s="83" cm="1">
        <f t="array" ref="AJ54">INDEX(Calculations!$B$14:$AN$14, 1, AN54)</f>
        <v>0</v>
      </c>
      <c r="AK54" s="84">
        <f>INDEX(Drivers!$B$26:$AI$26, 1, MATCH($B54, Drivers!$B$4:$AI$4, 0))</f>
        <v>0</v>
      </c>
      <c r="AL54" s="85">
        <f>INDEX(Drivers!$B$27:$AI$27, 1,  MATCH($B54, Drivers!$B$4:$AI$4, 0))</f>
        <v>0</v>
      </c>
      <c r="AM54" s="86" cm="1">
        <f t="array" ref="AM54">INDEX(Drivers!$B$12:$AI$12, 1, AN54)</f>
        <v>47938</v>
      </c>
      <c r="AN54" s="83">
        <f t="shared" si="46"/>
        <v>22</v>
      </c>
      <c r="AO54" s="146">
        <f t="shared" si="44"/>
        <v>0</v>
      </c>
      <c r="AP54" s="148">
        <f t="shared" si="45"/>
        <v>0</v>
      </c>
      <c r="AQ54" s="148">
        <f t="shared" si="45"/>
        <v>0</v>
      </c>
      <c r="AR54" s="148">
        <f t="shared" si="45"/>
        <v>0</v>
      </c>
      <c r="AS54" s="148">
        <f t="shared" si="45"/>
        <v>0</v>
      </c>
      <c r="AT54" s="148">
        <f t="shared" si="45"/>
        <v>0</v>
      </c>
      <c r="AU54" s="148">
        <f t="shared" si="45"/>
        <v>0</v>
      </c>
      <c r="AV54" s="148">
        <f t="shared" si="45"/>
        <v>0</v>
      </c>
      <c r="AW54" s="148">
        <f t="shared" si="45"/>
        <v>0</v>
      </c>
    </row>
    <row r="55" spans="2:49" hidden="1" outlineLevel="1" x14ac:dyDescent="0.2">
      <c r="B55" s="52" t="str" cm="1">
        <f t="array" ref="B55">INDEX($B$4:$AI$4, 1, AN55)</f>
        <v>FQ2'31E</v>
      </c>
      <c r="C55" s="82">
        <f>IF($AM55&gt;C$5,0,IF($AM55=C$5,IFERROR($AJ55/$AK55*$AL55, 0),IF(IFERROR((SUM($B55:B55)+$AJ55/$AK55*(1-$AL55)),0)&gt;=$AJ55, $AJ55-SUM($B55:B55), IFERROR($AJ55/$AK55, 0))))</f>
        <v>0</v>
      </c>
      <c r="D55" s="82">
        <f>IF($AM55&gt;D$5,0,IF($AM55=D$5,IFERROR($AJ55/$AK55*$AL55, 0),IF(IFERROR((SUM($B55:C55)+$AJ55/$AK55*(1-$AL55)),0)&gt;=$AJ55, $AJ55-SUM($B55:C55), IFERROR($AJ55/$AK55, 0))))</f>
        <v>0</v>
      </c>
      <c r="E55" s="82">
        <f>IF($AM55&gt;E$5,0,IF($AM55=E$5,IFERROR($AJ55/$AK55*$AL55, 0),IF(IFERROR((SUM($B55:D55)+$AJ55/$AK55*(1-$AL55)),0)&gt;=$AJ55, $AJ55-SUM($B55:D55), IFERROR($AJ55/$AK55, 0))))</f>
        <v>0</v>
      </c>
      <c r="F55" s="82">
        <f>IF($AM55&gt;F$5,0,IF($AM55=F$5,IFERROR($AJ55/$AK55*$AL55, 0),IF(IFERROR((SUM($B55:E55)+$AJ55/$AK55*(1-$AL55)),0)&gt;=$AJ55, $AJ55-SUM($B55:E55), IFERROR($AJ55/$AK55, 0))))</f>
        <v>0</v>
      </c>
      <c r="G55" s="82">
        <f>IF($AM55&gt;G$5,0,IF($AM55=G$5,IFERROR($AJ55/$AK55*$AL55, 0),IF(IFERROR((SUM($B55:F55)+$AJ55/$AK55*(1-$AL55)),0)&gt;=$AJ55, $AJ55-SUM($B55:F55), IFERROR($AJ55/$AK55, 0))))</f>
        <v>0</v>
      </c>
      <c r="H55" s="82">
        <f>IF($AM55&gt;H$5,0,IF($AM55=H$5,IFERROR($AJ55/$AK55*$AL55, 0),IF(IFERROR((SUM($B55:G55)+$AJ55/$AK55*(1-$AL55)),0)&gt;=$AJ55, $AJ55-SUM($B55:G55), IFERROR($AJ55/$AK55, 0))))</f>
        <v>0</v>
      </c>
      <c r="I55" s="82">
        <f>IF($AM55&gt;I$5,0,IF($AM55=I$5,IFERROR($AJ55/$AK55*$AL55, 0),IF(IFERROR((SUM($B55:H55)+$AJ55/$AK55*(1-$AL55)),0)&gt;=$AJ55, $AJ55-SUM($B55:H55), IFERROR($AJ55/$AK55, 0))))</f>
        <v>0</v>
      </c>
      <c r="J55" s="82">
        <f>IF($AM55&gt;J$5,0,IF($AM55=J$5,IFERROR($AJ55/$AK55*$AL55, 0),IF(IFERROR((SUM($B55:I55)+$AJ55/$AK55*(1-$AL55)),0)&gt;=$AJ55, $AJ55-SUM($B55:I55), IFERROR($AJ55/$AK55, 0))))</f>
        <v>0</v>
      </c>
      <c r="K55" s="82">
        <f>IF($AM55&gt;K$5,0,IF($AM55=K$5,IFERROR($AJ55/$AK55*$AL55, 0),IF(IFERROR((SUM($B55:J55)+$AJ55/$AK55*(1-$AL55)),0)&gt;=$AJ55, $AJ55-SUM($B55:J55), IFERROR($AJ55/$AK55, 0))))</f>
        <v>0</v>
      </c>
      <c r="L55" s="82">
        <f>IF($AM55&gt;L$5,0,IF($AM55=L$5,IFERROR($AJ55/$AK55*$AL55, 0),IF(IFERROR((SUM($B55:K55)+$AJ55/$AK55*(1-$AL55)),0)&gt;=$AJ55, $AJ55-SUM($B55:K55), IFERROR($AJ55/$AK55, 0))))</f>
        <v>0</v>
      </c>
      <c r="M55" s="82">
        <f>IF($AM55&gt;M$5,0,IF($AM55=M$5,IFERROR($AJ55/$AK55*$AL55, 0),IF(IFERROR((SUM($B55:L55)+$AJ55/$AK55*(1-$AL55)),0)&gt;=$AJ55, $AJ55-SUM($B55:L55), IFERROR($AJ55/$AK55, 0))))</f>
        <v>0</v>
      </c>
      <c r="N55" s="82">
        <f>IF($AM55&gt;N$5,0,IF($AM55=N$5,IFERROR($AJ55/$AK55*$AL55, 0),IF(IFERROR((SUM($B55:M55)+$AJ55/$AK55*(1-$AL55)),0)&gt;=$AJ55, $AJ55-SUM($B55:M55), IFERROR($AJ55/$AK55, 0))))</f>
        <v>0</v>
      </c>
      <c r="O55" s="82">
        <f>IF($AM55&gt;O$5,0,IF($AM55=O$5,IFERROR($AJ55/$AK55*$AL55, 0),IF(IFERROR((SUM($B55:N55)+$AJ55/$AK55*(1-$AL55)),0)&gt;=$AJ55, $AJ55-SUM($B55:N55), IFERROR($AJ55/$AK55, 0))))</f>
        <v>0</v>
      </c>
      <c r="P55" s="82">
        <f>IF($AM55&gt;P$5,0,IF($AM55=P$5,IFERROR($AJ55/$AK55*$AL55, 0),IF(IFERROR((SUM($B55:O55)+$AJ55/$AK55*(1-$AL55)),0)&gt;=$AJ55, $AJ55-SUM($B55:O55), IFERROR($AJ55/$AK55, 0))))</f>
        <v>0</v>
      </c>
      <c r="Q55" s="82">
        <f>IF($AM55&gt;Q$5,0,IF($AM55=Q$5,IFERROR($AJ55/$AK55*$AL55, 0),IF(IFERROR((SUM($B55:P55)+$AJ55/$AK55*(1-$AL55)),0)&gt;=$AJ55, $AJ55-SUM($B55:P55), IFERROR($AJ55/$AK55, 0))))</f>
        <v>0</v>
      </c>
      <c r="R55" s="82">
        <f>IF($AM55&gt;R$5,0,IF($AM55=R$5,IFERROR($AJ55/$AK55*$AL55, 0),IF(IFERROR((SUM($B55:Q55)+$AJ55/$AK55*(1-$AL55)),0)&gt;=$AJ55, $AJ55-SUM($B55:Q55), IFERROR($AJ55/$AK55, 0))))</f>
        <v>0</v>
      </c>
      <c r="S55" s="82">
        <f>IF($AM55&gt;S$5,0,IF($AM55=S$5,IFERROR($AJ55/$AK55*$AL55, 0),IF(IFERROR((SUM($B55:R55)+$AJ55/$AK55*(1-$AL55)),0)&gt;=$AJ55, $AJ55-SUM($B55:R55), IFERROR($AJ55/$AK55, 0))))</f>
        <v>0</v>
      </c>
      <c r="T55" s="82">
        <f>IF($AM55&gt;T$5,0,IF($AM55=T$5,IFERROR($AJ55/$AK55*$AL55, 0),IF(IFERROR((SUM($B55:S55)+$AJ55/$AK55*(1-$AL55)),0)&gt;=$AJ55, $AJ55-SUM($B55:S55), IFERROR($AJ55/$AK55, 0))))</f>
        <v>0</v>
      </c>
      <c r="U55" s="82">
        <f>IF($AM55&gt;U$5,0,IF($AM55=U$5,IFERROR($AJ55/$AK55*$AL55, 0),IF(IFERROR((SUM($B55:T55)+$AJ55/$AK55*(1-$AL55)),0)&gt;=$AJ55, $AJ55-SUM($B55:T55), IFERROR($AJ55/$AK55, 0))))</f>
        <v>0</v>
      </c>
      <c r="V55" s="82">
        <f>IF($AM55&gt;V$5,0,IF($AM55=V$5,IFERROR($AJ55/$AK55*$AL55, 0),IF(IFERROR((SUM($B55:U55)+$AJ55/$AK55*(1-$AL55)),0)&gt;=$AJ55, $AJ55-SUM($B55:U55), IFERROR($AJ55/$AK55, 0))))</f>
        <v>0</v>
      </c>
      <c r="W55" s="82">
        <f>IF($AM55&gt;W$5,0,IF($AM55=W$5,IFERROR($AJ55/$AK55*$AL55, 0),IF(IFERROR((SUM($B55:V55)+$AJ55/$AK55*(1-$AL55)),0)&gt;=$AJ55, $AJ55-SUM($B55:V55), IFERROR($AJ55/$AK55, 0))))</f>
        <v>0</v>
      </c>
      <c r="X55" s="82">
        <f>IF($AM55&gt;X$5,0,IF($AM55=X$5,IFERROR($AJ55/$AK55*$AL55, 0),IF(IFERROR((SUM($B55:W55)+$AJ55/$AK55*(1-$AL55)),0)&gt;=$AJ55, $AJ55-SUM($B55:W55), IFERROR($AJ55/$AK55, 0))))</f>
        <v>0</v>
      </c>
      <c r="Y55" s="82">
        <f>IF($AM55&gt;Y$5,0,IF($AM55=Y$5,IFERROR($AJ55/$AK55*$AL55, 0),IF(IFERROR((SUM($B55:X55)+$AJ55/$AK55*(1-$AL55)),0)&gt;=$AJ55, $AJ55-SUM($B55:X55), IFERROR($AJ55/$AK55, 0))))</f>
        <v>0</v>
      </c>
      <c r="Z55" s="82">
        <f>IF($AM55&gt;Z$5,0,IF($AM55=Z$5,IFERROR($AJ55/$AK55*$AL55, 0),IF(IFERROR((SUM($B55:Y55)+$AJ55/$AK55*(1-$AL55)),0)&gt;=$AJ55, $AJ55-SUM($B55:Y55), IFERROR($AJ55/$AK55, 0))))</f>
        <v>0</v>
      </c>
      <c r="AA55" s="82">
        <f>IF($AM55&gt;AA$5,0,IF($AM55=AA$5,IFERROR($AJ55/$AK55*$AL55, 0),IF(IFERROR((SUM($B55:Z55)+$AJ55/$AK55*(1-$AL55)),0)&gt;=$AJ55, $AJ55-SUM($B55:Z55), IFERROR($AJ55/$AK55, 0))))</f>
        <v>0</v>
      </c>
      <c r="AB55" s="82">
        <f>IF($AM55&gt;AB$5,0,IF($AM55=AB$5,IFERROR($AJ55/$AK55*$AL55, 0),IF(IFERROR((SUM($B55:AA55)+$AJ55/$AK55*(1-$AL55)),0)&gt;=$AJ55, $AJ55-SUM($B55:AA55), IFERROR($AJ55/$AK55, 0))))</f>
        <v>0</v>
      </c>
      <c r="AC55" s="82">
        <f>IF($AM55&gt;AC$5,0,IF($AM55=AC$5,IFERROR($AJ55/$AK55*$AL55, 0),IF(IFERROR((SUM($B55:AB55)+$AJ55/$AK55*(1-$AL55)),0)&gt;=$AJ55, $AJ55-SUM($B55:AB55), IFERROR($AJ55/$AK55, 0))))</f>
        <v>0</v>
      </c>
      <c r="AD55" s="82">
        <f>IF($AM55&gt;AD$5,0,IF($AM55=AD$5,IFERROR($AJ55/$AK55*$AL55, 0),IF(IFERROR((SUM($B55:AC55)+$AJ55/$AK55*(1-$AL55)),0)&gt;=$AJ55, $AJ55-SUM($B55:AC55), IFERROR($AJ55/$AK55, 0))))</f>
        <v>0</v>
      </c>
      <c r="AE55" s="82">
        <f>IF($AM55&gt;AE$5,0,IF($AM55=AE$5,IFERROR($AJ55/$AK55*$AL55, 0),IF(IFERROR((SUM($B55:AD55)+$AJ55/$AK55*(1-$AL55)),0)&gt;=$AJ55, $AJ55-SUM($B55:AD55), IFERROR($AJ55/$AK55, 0))))</f>
        <v>0</v>
      </c>
      <c r="AF55" s="82">
        <f>IF($AM55&gt;AF$5,0,IF($AM55=AF$5,IFERROR($AJ55/$AK55*$AL55, 0),IF(IFERROR((SUM($B55:AE55)+$AJ55/$AK55*(1-$AL55)),0)&gt;=$AJ55, $AJ55-SUM($B55:AE55), IFERROR($AJ55/$AK55, 0))))</f>
        <v>0</v>
      </c>
      <c r="AG55" s="82">
        <f>IF($AM55&gt;AG$5,0,IF($AM55=AG$5,IFERROR($AJ55/$AK55*$AL55, 0),IF(IFERROR((SUM($B55:AF55)+$AJ55/$AK55*(1-$AL55)),0)&gt;=$AJ55, $AJ55-SUM($B55:AF55), IFERROR($AJ55/$AK55, 0))))</f>
        <v>0</v>
      </c>
      <c r="AH55" s="82">
        <f>IF($AM55&gt;AH$5,0,IF($AM55=AH$5,IFERROR($AJ55/$AK55*$AL55, 0),IF(IFERROR((SUM($B55:AG55)+$AJ55/$AK55*(1-$AL55)),0)&gt;=$AJ55, $AJ55-SUM($B55:AG55), IFERROR($AJ55/$AK55, 0))))</f>
        <v>0</v>
      </c>
      <c r="AI55" s="20"/>
      <c r="AJ55" s="83" cm="1">
        <f t="array" ref="AJ55">INDEX(Calculations!$B$14:$AN$14, 1, AN55)</f>
        <v>0</v>
      </c>
      <c r="AK55" s="84">
        <f>INDEX(Drivers!$B$26:$AI$26, 1, MATCH($B55, Drivers!$B$4:$AI$4, 0))</f>
        <v>0</v>
      </c>
      <c r="AL55" s="85">
        <f>INDEX(Drivers!$B$27:$AI$27, 1,  MATCH($B55, Drivers!$B$4:$AI$4, 0))</f>
        <v>0</v>
      </c>
      <c r="AM55" s="86" cm="1">
        <f t="array" ref="AM55">INDEX(Drivers!$B$12:$AI$12, 1, AN55)</f>
        <v>48029</v>
      </c>
      <c r="AN55" s="83">
        <f t="shared" si="46"/>
        <v>23</v>
      </c>
      <c r="AO55" s="146">
        <f t="shared" si="44"/>
        <v>0</v>
      </c>
      <c r="AP55" s="148">
        <f t="shared" si="45"/>
        <v>0</v>
      </c>
      <c r="AQ55" s="148">
        <f t="shared" si="45"/>
        <v>0</v>
      </c>
      <c r="AR55" s="148">
        <f t="shared" si="45"/>
        <v>0</v>
      </c>
      <c r="AS55" s="148">
        <f t="shared" si="45"/>
        <v>0</v>
      </c>
      <c r="AT55" s="148">
        <f t="shared" si="45"/>
        <v>0</v>
      </c>
      <c r="AU55" s="148">
        <f t="shared" si="45"/>
        <v>0</v>
      </c>
      <c r="AV55" s="148">
        <f t="shared" si="45"/>
        <v>0</v>
      </c>
      <c r="AW55" s="148">
        <f t="shared" si="45"/>
        <v>0</v>
      </c>
    </row>
    <row r="56" spans="2:49" hidden="1" outlineLevel="1" x14ac:dyDescent="0.2">
      <c r="B56" s="52" t="str" cm="1">
        <f t="array" ref="B56">INDEX($B$4:$AI$4, 1, AN56)</f>
        <v>FQ3'31E</v>
      </c>
      <c r="C56" s="82">
        <f>IF($AM56&gt;C$5,0,IF($AM56=C$5,IFERROR($AJ56/$AK56*$AL56, 0),IF(IFERROR((SUM($B56:B56)+$AJ56/$AK56*(1-$AL56)),0)&gt;=$AJ56, $AJ56-SUM($B56:B56), IFERROR($AJ56/$AK56, 0))))</f>
        <v>0</v>
      </c>
      <c r="D56" s="82">
        <f>IF($AM56&gt;D$5,0,IF($AM56=D$5,IFERROR($AJ56/$AK56*$AL56, 0),IF(IFERROR((SUM($B56:C56)+$AJ56/$AK56*(1-$AL56)),0)&gt;=$AJ56, $AJ56-SUM($B56:C56), IFERROR($AJ56/$AK56, 0))))</f>
        <v>0</v>
      </c>
      <c r="E56" s="82">
        <f>IF($AM56&gt;E$5,0,IF($AM56=E$5,IFERROR($AJ56/$AK56*$AL56, 0),IF(IFERROR((SUM($B56:D56)+$AJ56/$AK56*(1-$AL56)),0)&gt;=$AJ56, $AJ56-SUM($B56:D56), IFERROR($AJ56/$AK56, 0))))</f>
        <v>0</v>
      </c>
      <c r="F56" s="82">
        <f>IF($AM56&gt;F$5,0,IF($AM56=F$5,IFERROR($AJ56/$AK56*$AL56, 0),IF(IFERROR((SUM($B56:E56)+$AJ56/$AK56*(1-$AL56)),0)&gt;=$AJ56, $AJ56-SUM($B56:E56), IFERROR($AJ56/$AK56, 0))))</f>
        <v>0</v>
      </c>
      <c r="G56" s="82">
        <f>IF($AM56&gt;G$5,0,IF($AM56=G$5,IFERROR($AJ56/$AK56*$AL56, 0),IF(IFERROR((SUM($B56:F56)+$AJ56/$AK56*(1-$AL56)),0)&gt;=$AJ56, $AJ56-SUM($B56:F56), IFERROR($AJ56/$AK56, 0))))</f>
        <v>0</v>
      </c>
      <c r="H56" s="82">
        <f>IF($AM56&gt;H$5,0,IF($AM56=H$5,IFERROR($AJ56/$AK56*$AL56, 0),IF(IFERROR((SUM($B56:G56)+$AJ56/$AK56*(1-$AL56)),0)&gt;=$AJ56, $AJ56-SUM($B56:G56), IFERROR($AJ56/$AK56, 0))))</f>
        <v>0</v>
      </c>
      <c r="I56" s="82">
        <f>IF($AM56&gt;I$5,0,IF($AM56=I$5,IFERROR($AJ56/$AK56*$AL56, 0),IF(IFERROR((SUM($B56:H56)+$AJ56/$AK56*(1-$AL56)),0)&gt;=$AJ56, $AJ56-SUM($B56:H56), IFERROR($AJ56/$AK56, 0))))</f>
        <v>0</v>
      </c>
      <c r="J56" s="82">
        <f>IF($AM56&gt;J$5,0,IF($AM56=J$5,IFERROR($AJ56/$AK56*$AL56, 0),IF(IFERROR((SUM($B56:I56)+$AJ56/$AK56*(1-$AL56)),0)&gt;=$AJ56, $AJ56-SUM($B56:I56), IFERROR($AJ56/$AK56, 0))))</f>
        <v>0</v>
      </c>
      <c r="K56" s="82">
        <f>IF($AM56&gt;K$5,0,IF($AM56=K$5,IFERROR($AJ56/$AK56*$AL56, 0),IF(IFERROR((SUM($B56:J56)+$AJ56/$AK56*(1-$AL56)),0)&gt;=$AJ56, $AJ56-SUM($B56:J56), IFERROR($AJ56/$AK56, 0))))</f>
        <v>0</v>
      </c>
      <c r="L56" s="82">
        <f>IF($AM56&gt;L$5,0,IF($AM56=L$5,IFERROR($AJ56/$AK56*$AL56, 0),IF(IFERROR((SUM($B56:K56)+$AJ56/$AK56*(1-$AL56)),0)&gt;=$AJ56, $AJ56-SUM($B56:K56), IFERROR($AJ56/$AK56, 0))))</f>
        <v>0</v>
      </c>
      <c r="M56" s="82">
        <f>IF($AM56&gt;M$5,0,IF($AM56=M$5,IFERROR($AJ56/$AK56*$AL56, 0),IF(IFERROR((SUM($B56:L56)+$AJ56/$AK56*(1-$AL56)),0)&gt;=$AJ56, $AJ56-SUM($B56:L56), IFERROR($AJ56/$AK56, 0))))</f>
        <v>0</v>
      </c>
      <c r="N56" s="82">
        <f>IF($AM56&gt;N$5,0,IF($AM56=N$5,IFERROR($AJ56/$AK56*$AL56, 0),IF(IFERROR((SUM($B56:M56)+$AJ56/$AK56*(1-$AL56)),0)&gt;=$AJ56, $AJ56-SUM($B56:M56), IFERROR($AJ56/$AK56, 0))))</f>
        <v>0</v>
      </c>
      <c r="O56" s="82">
        <f>IF($AM56&gt;O$5,0,IF($AM56=O$5,IFERROR($AJ56/$AK56*$AL56, 0),IF(IFERROR((SUM($B56:N56)+$AJ56/$AK56*(1-$AL56)),0)&gt;=$AJ56, $AJ56-SUM($B56:N56), IFERROR($AJ56/$AK56, 0))))</f>
        <v>0</v>
      </c>
      <c r="P56" s="82">
        <f>IF($AM56&gt;P$5,0,IF($AM56=P$5,IFERROR($AJ56/$AK56*$AL56, 0),IF(IFERROR((SUM($B56:O56)+$AJ56/$AK56*(1-$AL56)),0)&gt;=$AJ56, $AJ56-SUM($B56:O56), IFERROR($AJ56/$AK56, 0))))</f>
        <v>0</v>
      </c>
      <c r="Q56" s="82">
        <f>IF($AM56&gt;Q$5,0,IF($AM56=Q$5,IFERROR($AJ56/$AK56*$AL56, 0),IF(IFERROR((SUM($B56:P56)+$AJ56/$AK56*(1-$AL56)),0)&gt;=$AJ56, $AJ56-SUM($B56:P56), IFERROR($AJ56/$AK56, 0))))</f>
        <v>0</v>
      </c>
      <c r="R56" s="82">
        <f>IF($AM56&gt;R$5,0,IF($AM56=R$5,IFERROR($AJ56/$AK56*$AL56, 0),IF(IFERROR((SUM($B56:Q56)+$AJ56/$AK56*(1-$AL56)),0)&gt;=$AJ56, $AJ56-SUM($B56:Q56), IFERROR($AJ56/$AK56, 0))))</f>
        <v>0</v>
      </c>
      <c r="S56" s="82">
        <f>IF($AM56&gt;S$5,0,IF($AM56=S$5,IFERROR($AJ56/$AK56*$AL56, 0),IF(IFERROR((SUM($B56:R56)+$AJ56/$AK56*(1-$AL56)),0)&gt;=$AJ56, $AJ56-SUM($B56:R56), IFERROR($AJ56/$AK56, 0))))</f>
        <v>0</v>
      </c>
      <c r="T56" s="82">
        <f>IF($AM56&gt;T$5,0,IF($AM56=T$5,IFERROR($AJ56/$AK56*$AL56, 0),IF(IFERROR((SUM($B56:S56)+$AJ56/$AK56*(1-$AL56)),0)&gt;=$AJ56, $AJ56-SUM($B56:S56), IFERROR($AJ56/$AK56, 0))))</f>
        <v>0</v>
      </c>
      <c r="U56" s="82">
        <f>IF($AM56&gt;U$5,0,IF($AM56=U$5,IFERROR($AJ56/$AK56*$AL56, 0),IF(IFERROR((SUM($B56:T56)+$AJ56/$AK56*(1-$AL56)),0)&gt;=$AJ56, $AJ56-SUM($B56:T56), IFERROR($AJ56/$AK56, 0))))</f>
        <v>0</v>
      </c>
      <c r="V56" s="82">
        <f>IF($AM56&gt;V$5,0,IF($AM56=V$5,IFERROR($AJ56/$AK56*$AL56, 0),IF(IFERROR((SUM($B56:U56)+$AJ56/$AK56*(1-$AL56)),0)&gt;=$AJ56, $AJ56-SUM($B56:U56), IFERROR($AJ56/$AK56, 0))))</f>
        <v>0</v>
      </c>
      <c r="W56" s="82">
        <f>IF($AM56&gt;W$5,0,IF($AM56=W$5,IFERROR($AJ56/$AK56*$AL56, 0),IF(IFERROR((SUM($B56:V56)+$AJ56/$AK56*(1-$AL56)),0)&gt;=$AJ56, $AJ56-SUM($B56:V56), IFERROR($AJ56/$AK56, 0))))</f>
        <v>0</v>
      </c>
      <c r="X56" s="82">
        <f>IF($AM56&gt;X$5,0,IF($AM56=X$5,IFERROR($AJ56/$AK56*$AL56, 0),IF(IFERROR((SUM($B56:W56)+$AJ56/$AK56*(1-$AL56)),0)&gt;=$AJ56, $AJ56-SUM($B56:W56), IFERROR($AJ56/$AK56, 0))))</f>
        <v>0</v>
      </c>
      <c r="Y56" s="82">
        <f>IF($AM56&gt;Y$5,0,IF($AM56=Y$5,IFERROR($AJ56/$AK56*$AL56, 0),IF(IFERROR((SUM($B56:X56)+$AJ56/$AK56*(1-$AL56)),0)&gt;=$AJ56, $AJ56-SUM($B56:X56), IFERROR($AJ56/$AK56, 0))))</f>
        <v>0</v>
      </c>
      <c r="Z56" s="82">
        <f>IF($AM56&gt;Z$5,0,IF($AM56=Z$5,IFERROR($AJ56/$AK56*$AL56, 0),IF(IFERROR((SUM($B56:Y56)+$AJ56/$AK56*(1-$AL56)),0)&gt;=$AJ56, $AJ56-SUM($B56:Y56), IFERROR($AJ56/$AK56, 0))))</f>
        <v>0</v>
      </c>
      <c r="AA56" s="82">
        <f>IF($AM56&gt;AA$5,0,IF($AM56=AA$5,IFERROR($AJ56/$AK56*$AL56, 0),IF(IFERROR((SUM($B56:Z56)+$AJ56/$AK56*(1-$AL56)),0)&gt;=$AJ56, $AJ56-SUM($B56:Z56), IFERROR($AJ56/$AK56, 0))))</f>
        <v>0</v>
      </c>
      <c r="AB56" s="82">
        <f>IF($AM56&gt;AB$5,0,IF($AM56=AB$5,IFERROR($AJ56/$AK56*$AL56, 0),IF(IFERROR((SUM($B56:AA56)+$AJ56/$AK56*(1-$AL56)),0)&gt;=$AJ56, $AJ56-SUM($B56:AA56), IFERROR($AJ56/$AK56, 0))))</f>
        <v>0</v>
      </c>
      <c r="AC56" s="82">
        <f>IF($AM56&gt;AC$5,0,IF($AM56=AC$5,IFERROR($AJ56/$AK56*$AL56, 0),IF(IFERROR((SUM($B56:AB56)+$AJ56/$AK56*(1-$AL56)),0)&gt;=$AJ56, $AJ56-SUM($B56:AB56), IFERROR($AJ56/$AK56, 0))))</f>
        <v>0</v>
      </c>
      <c r="AD56" s="82">
        <f>IF($AM56&gt;AD$5,0,IF($AM56=AD$5,IFERROR($AJ56/$AK56*$AL56, 0),IF(IFERROR((SUM($B56:AC56)+$AJ56/$AK56*(1-$AL56)),0)&gt;=$AJ56, $AJ56-SUM($B56:AC56), IFERROR($AJ56/$AK56, 0))))</f>
        <v>0</v>
      </c>
      <c r="AE56" s="82">
        <f>IF($AM56&gt;AE$5,0,IF($AM56=AE$5,IFERROR($AJ56/$AK56*$AL56, 0),IF(IFERROR((SUM($B56:AD56)+$AJ56/$AK56*(1-$AL56)),0)&gt;=$AJ56, $AJ56-SUM($B56:AD56), IFERROR($AJ56/$AK56, 0))))</f>
        <v>0</v>
      </c>
      <c r="AF56" s="82">
        <f>IF($AM56&gt;AF$5,0,IF($AM56=AF$5,IFERROR($AJ56/$AK56*$AL56, 0),IF(IFERROR((SUM($B56:AE56)+$AJ56/$AK56*(1-$AL56)),0)&gt;=$AJ56, $AJ56-SUM($B56:AE56), IFERROR($AJ56/$AK56, 0))))</f>
        <v>0</v>
      </c>
      <c r="AG56" s="82">
        <f>IF($AM56&gt;AG$5,0,IF($AM56=AG$5,IFERROR($AJ56/$AK56*$AL56, 0),IF(IFERROR((SUM($B56:AF56)+$AJ56/$AK56*(1-$AL56)),0)&gt;=$AJ56, $AJ56-SUM($B56:AF56), IFERROR($AJ56/$AK56, 0))))</f>
        <v>0</v>
      </c>
      <c r="AH56" s="82">
        <f>IF($AM56&gt;AH$5,0,IF($AM56=AH$5,IFERROR($AJ56/$AK56*$AL56, 0),IF(IFERROR((SUM($B56:AG56)+$AJ56/$AK56*(1-$AL56)),0)&gt;=$AJ56, $AJ56-SUM($B56:AG56), IFERROR($AJ56/$AK56, 0))))</f>
        <v>0</v>
      </c>
      <c r="AI56" s="20"/>
      <c r="AJ56" s="83" cm="1">
        <f t="array" ref="AJ56">INDEX(Calculations!$B$14:$AN$14, 1, AN56)</f>
        <v>0</v>
      </c>
      <c r="AK56" s="84">
        <f>INDEX(Drivers!$B$26:$AI$26, 1, MATCH($B56, Drivers!$B$4:$AI$4, 0))</f>
        <v>0</v>
      </c>
      <c r="AL56" s="85">
        <f>INDEX(Drivers!$B$27:$AI$27, 1,  MATCH($B56, Drivers!$B$4:$AI$4, 0))</f>
        <v>0</v>
      </c>
      <c r="AM56" s="86" cm="1">
        <f t="array" ref="AM56">INDEX(Drivers!$B$12:$AI$12, 1, AN56)</f>
        <v>48121</v>
      </c>
      <c r="AN56" s="83">
        <f t="shared" si="46"/>
        <v>24</v>
      </c>
      <c r="AO56" s="146">
        <f t="shared" si="44"/>
        <v>0</v>
      </c>
      <c r="AP56" s="148">
        <f t="shared" si="45"/>
        <v>0</v>
      </c>
      <c r="AQ56" s="148">
        <f t="shared" si="45"/>
        <v>0</v>
      </c>
      <c r="AR56" s="148">
        <f t="shared" si="45"/>
        <v>0</v>
      </c>
      <c r="AS56" s="148">
        <f t="shared" si="45"/>
        <v>0</v>
      </c>
      <c r="AT56" s="148">
        <f t="shared" si="45"/>
        <v>0</v>
      </c>
      <c r="AU56" s="148">
        <f t="shared" si="45"/>
        <v>0</v>
      </c>
      <c r="AV56" s="148">
        <f t="shared" si="45"/>
        <v>0</v>
      </c>
      <c r="AW56" s="148">
        <f t="shared" si="45"/>
        <v>0</v>
      </c>
    </row>
    <row r="57" spans="2:49" hidden="1" outlineLevel="1" x14ac:dyDescent="0.2">
      <c r="B57" s="52" t="str" cm="1">
        <f t="array" ref="B57">INDEX($B$4:$AI$4, 1, AN57)</f>
        <v>FQ4'31E</v>
      </c>
      <c r="C57" s="82">
        <f>IF($AM57&gt;C$5,0,IF($AM57=C$5,IFERROR($AJ57/$AK57*$AL57, 0),IF(IFERROR((SUM($B57:B57)+$AJ57/$AK57*(1-$AL57)),0)&gt;=$AJ57, $AJ57-SUM($B57:B57), IFERROR($AJ57/$AK57, 0))))</f>
        <v>0</v>
      </c>
      <c r="D57" s="82">
        <f>IF($AM57&gt;D$5,0,IF($AM57=D$5,IFERROR($AJ57/$AK57*$AL57, 0),IF(IFERROR((SUM($B57:C57)+$AJ57/$AK57*(1-$AL57)),0)&gt;=$AJ57, $AJ57-SUM($B57:C57), IFERROR($AJ57/$AK57, 0))))</f>
        <v>0</v>
      </c>
      <c r="E57" s="82">
        <f>IF($AM57&gt;E$5,0,IF($AM57=E$5,IFERROR($AJ57/$AK57*$AL57, 0),IF(IFERROR((SUM($B57:D57)+$AJ57/$AK57*(1-$AL57)),0)&gt;=$AJ57, $AJ57-SUM($B57:D57), IFERROR($AJ57/$AK57, 0))))</f>
        <v>0</v>
      </c>
      <c r="F57" s="82">
        <f>IF($AM57&gt;F$5,0,IF($AM57=F$5,IFERROR($AJ57/$AK57*$AL57, 0),IF(IFERROR((SUM($B57:E57)+$AJ57/$AK57*(1-$AL57)),0)&gt;=$AJ57, $AJ57-SUM($B57:E57), IFERROR($AJ57/$AK57, 0))))</f>
        <v>0</v>
      </c>
      <c r="G57" s="82">
        <f>IF($AM57&gt;G$5,0,IF($AM57=G$5,IFERROR($AJ57/$AK57*$AL57, 0),IF(IFERROR((SUM($B57:F57)+$AJ57/$AK57*(1-$AL57)),0)&gt;=$AJ57, $AJ57-SUM($B57:F57), IFERROR($AJ57/$AK57, 0))))</f>
        <v>0</v>
      </c>
      <c r="H57" s="82">
        <f>IF($AM57&gt;H$5,0,IF($AM57=H$5,IFERROR($AJ57/$AK57*$AL57, 0),IF(IFERROR((SUM($B57:G57)+$AJ57/$AK57*(1-$AL57)),0)&gt;=$AJ57, $AJ57-SUM($B57:G57), IFERROR($AJ57/$AK57, 0))))</f>
        <v>0</v>
      </c>
      <c r="I57" s="82">
        <f>IF($AM57&gt;I$5,0,IF($AM57=I$5,IFERROR($AJ57/$AK57*$AL57, 0),IF(IFERROR((SUM($B57:H57)+$AJ57/$AK57*(1-$AL57)),0)&gt;=$AJ57, $AJ57-SUM($B57:H57), IFERROR($AJ57/$AK57, 0))))</f>
        <v>0</v>
      </c>
      <c r="J57" s="82">
        <f>IF($AM57&gt;J$5,0,IF($AM57=J$5,IFERROR($AJ57/$AK57*$AL57, 0),IF(IFERROR((SUM($B57:I57)+$AJ57/$AK57*(1-$AL57)),0)&gt;=$AJ57, $AJ57-SUM($B57:I57), IFERROR($AJ57/$AK57, 0))))</f>
        <v>0</v>
      </c>
      <c r="K57" s="82">
        <f>IF($AM57&gt;K$5,0,IF($AM57=K$5,IFERROR($AJ57/$AK57*$AL57, 0),IF(IFERROR((SUM($B57:J57)+$AJ57/$AK57*(1-$AL57)),0)&gt;=$AJ57, $AJ57-SUM($B57:J57), IFERROR($AJ57/$AK57, 0))))</f>
        <v>0</v>
      </c>
      <c r="L57" s="82">
        <f>IF($AM57&gt;L$5,0,IF($AM57=L$5,IFERROR($AJ57/$AK57*$AL57, 0),IF(IFERROR((SUM($B57:K57)+$AJ57/$AK57*(1-$AL57)),0)&gt;=$AJ57, $AJ57-SUM($B57:K57), IFERROR($AJ57/$AK57, 0))))</f>
        <v>0</v>
      </c>
      <c r="M57" s="82">
        <f>IF($AM57&gt;M$5,0,IF($AM57=M$5,IFERROR($AJ57/$AK57*$AL57, 0),IF(IFERROR((SUM($B57:L57)+$AJ57/$AK57*(1-$AL57)),0)&gt;=$AJ57, $AJ57-SUM($B57:L57), IFERROR($AJ57/$AK57, 0))))</f>
        <v>0</v>
      </c>
      <c r="N57" s="82">
        <f>IF($AM57&gt;N$5,0,IF($AM57=N$5,IFERROR($AJ57/$AK57*$AL57, 0),IF(IFERROR((SUM($B57:M57)+$AJ57/$AK57*(1-$AL57)),0)&gt;=$AJ57, $AJ57-SUM($B57:M57), IFERROR($AJ57/$AK57, 0))))</f>
        <v>0</v>
      </c>
      <c r="O57" s="82">
        <f>IF($AM57&gt;O$5,0,IF($AM57=O$5,IFERROR($AJ57/$AK57*$AL57, 0),IF(IFERROR((SUM($B57:N57)+$AJ57/$AK57*(1-$AL57)),0)&gt;=$AJ57, $AJ57-SUM($B57:N57), IFERROR($AJ57/$AK57, 0))))</f>
        <v>0</v>
      </c>
      <c r="P57" s="82">
        <f>IF($AM57&gt;P$5,0,IF($AM57=P$5,IFERROR($AJ57/$AK57*$AL57, 0),IF(IFERROR((SUM($B57:O57)+$AJ57/$AK57*(1-$AL57)),0)&gt;=$AJ57, $AJ57-SUM($B57:O57), IFERROR($AJ57/$AK57, 0))))</f>
        <v>0</v>
      </c>
      <c r="Q57" s="82">
        <f>IF($AM57&gt;Q$5,0,IF($AM57=Q$5,IFERROR($AJ57/$AK57*$AL57, 0),IF(IFERROR((SUM($B57:P57)+$AJ57/$AK57*(1-$AL57)),0)&gt;=$AJ57, $AJ57-SUM($B57:P57), IFERROR($AJ57/$AK57, 0))))</f>
        <v>0</v>
      </c>
      <c r="R57" s="82">
        <f>IF($AM57&gt;R$5,0,IF($AM57=R$5,IFERROR($AJ57/$AK57*$AL57, 0),IF(IFERROR((SUM($B57:Q57)+$AJ57/$AK57*(1-$AL57)),0)&gt;=$AJ57, $AJ57-SUM($B57:Q57), IFERROR($AJ57/$AK57, 0))))</f>
        <v>0</v>
      </c>
      <c r="S57" s="82">
        <f>IF($AM57&gt;S$5,0,IF($AM57=S$5,IFERROR($AJ57/$AK57*$AL57, 0),IF(IFERROR((SUM($B57:R57)+$AJ57/$AK57*(1-$AL57)),0)&gt;=$AJ57, $AJ57-SUM($B57:R57), IFERROR($AJ57/$AK57, 0))))</f>
        <v>0</v>
      </c>
      <c r="T57" s="82">
        <f>IF($AM57&gt;T$5,0,IF($AM57=T$5,IFERROR($AJ57/$AK57*$AL57, 0),IF(IFERROR((SUM($B57:S57)+$AJ57/$AK57*(1-$AL57)),0)&gt;=$AJ57, $AJ57-SUM($B57:S57), IFERROR($AJ57/$AK57, 0))))</f>
        <v>0</v>
      </c>
      <c r="U57" s="82">
        <f>IF($AM57&gt;U$5,0,IF($AM57=U$5,IFERROR($AJ57/$AK57*$AL57, 0),IF(IFERROR((SUM($B57:T57)+$AJ57/$AK57*(1-$AL57)),0)&gt;=$AJ57, $AJ57-SUM($B57:T57), IFERROR($AJ57/$AK57, 0))))</f>
        <v>0</v>
      </c>
      <c r="V57" s="82">
        <f>IF($AM57&gt;V$5,0,IF($AM57=V$5,IFERROR($AJ57/$AK57*$AL57, 0),IF(IFERROR((SUM($B57:U57)+$AJ57/$AK57*(1-$AL57)),0)&gt;=$AJ57, $AJ57-SUM($B57:U57), IFERROR($AJ57/$AK57, 0))))</f>
        <v>0</v>
      </c>
      <c r="W57" s="82">
        <f>IF($AM57&gt;W$5,0,IF($AM57=W$5,IFERROR($AJ57/$AK57*$AL57, 0),IF(IFERROR((SUM($B57:V57)+$AJ57/$AK57*(1-$AL57)),0)&gt;=$AJ57, $AJ57-SUM($B57:V57), IFERROR($AJ57/$AK57, 0))))</f>
        <v>0</v>
      </c>
      <c r="X57" s="82">
        <f>IF($AM57&gt;X$5,0,IF($AM57=X$5,IFERROR($AJ57/$AK57*$AL57, 0),IF(IFERROR((SUM($B57:W57)+$AJ57/$AK57*(1-$AL57)),0)&gt;=$AJ57, $AJ57-SUM($B57:W57), IFERROR($AJ57/$AK57, 0))))</f>
        <v>0</v>
      </c>
      <c r="Y57" s="82">
        <f>IF($AM57&gt;Y$5,0,IF($AM57=Y$5,IFERROR($AJ57/$AK57*$AL57, 0),IF(IFERROR((SUM($B57:X57)+$AJ57/$AK57*(1-$AL57)),0)&gt;=$AJ57, $AJ57-SUM($B57:X57), IFERROR($AJ57/$AK57, 0))))</f>
        <v>0</v>
      </c>
      <c r="Z57" s="82">
        <f>IF($AM57&gt;Z$5,0,IF($AM57=Z$5,IFERROR($AJ57/$AK57*$AL57, 0),IF(IFERROR((SUM($B57:Y57)+$AJ57/$AK57*(1-$AL57)),0)&gt;=$AJ57, $AJ57-SUM($B57:Y57), IFERROR($AJ57/$AK57, 0))))</f>
        <v>0</v>
      </c>
      <c r="AA57" s="82">
        <f>IF($AM57&gt;AA$5,0,IF($AM57=AA$5,IFERROR($AJ57/$AK57*$AL57, 0),IF(IFERROR((SUM($B57:Z57)+$AJ57/$AK57*(1-$AL57)),0)&gt;=$AJ57, $AJ57-SUM($B57:Z57), IFERROR($AJ57/$AK57, 0))))</f>
        <v>0</v>
      </c>
      <c r="AB57" s="82">
        <f>IF($AM57&gt;AB$5,0,IF($AM57=AB$5,IFERROR($AJ57/$AK57*$AL57, 0),IF(IFERROR((SUM($B57:AA57)+$AJ57/$AK57*(1-$AL57)),0)&gt;=$AJ57, $AJ57-SUM($B57:AA57), IFERROR($AJ57/$AK57, 0))))</f>
        <v>0</v>
      </c>
      <c r="AC57" s="82">
        <f>IF($AM57&gt;AC$5,0,IF($AM57=AC$5,IFERROR($AJ57/$AK57*$AL57, 0),IF(IFERROR((SUM($B57:AB57)+$AJ57/$AK57*(1-$AL57)),0)&gt;=$AJ57, $AJ57-SUM($B57:AB57), IFERROR($AJ57/$AK57, 0))))</f>
        <v>0</v>
      </c>
      <c r="AD57" s="82">
        <f>IF($AM57&gt;AD$5,0,IF($AM57=AD$5,IFERROR($AJ57/$AK57*$AL57, 0),IF(IFERROR((SUM($B57:AC57)+$AJ57/$AK57*(1-$AL57)),0)&gt;=$AJ57, $AJ57-SUM($B57:AC57), IFERROR($AJ57/$AK57, 0))))</f>
        <v>0</v>
      </c>
      <c r="AE57" s="82">
        <f>IF($AM57&gt;AE$5,0,IF($AM57=AE$5,IFERROR($AJ57/$AK57*$AL57, 0),IF(IFERROR((SUM($B57:AD57)+$AJ57/$AK57*(1-$AL57)),0)&gt;=$AJ57, $AJ57-SUM($B57:AD57), IFERROR($AJ57/$AK57, 0))))</f>
        <v>0</v>
      </c>
      <c r="AF57" s="82">
        <f>IF($AM57&gt;AF$5,0,IF($AM57=AF$5,IFERROR($AJ57/$AK57*$AL57, 0),IF(IFERROR((SUM($B57:AE57)+$AJ57/$AK57*(1-$AL57)),0)&gt;=$AJ57, $AJ57-SUM($B57:AE57), IFERROR($AJ57/$AK57, 0))))</f>
        <v>0</v>
      </c>
      <c r="AG57" s="82">
        <f>IF($AM57&gt;AG$5,0,IF($AM57=AG$5,IFERROR($AJ57/$AK57*$AL57, 0),IF(IFERROR((SUM($B57:AF57)+$AJ57/$AK57*(1-$AL57)),0)&gt;=$AJ57, $AJ57-SUM($B57:AF57), IFERROR($AJ57/$AK57, 0))))</f>
        <v>0</v>
      </c>
      <c r="AH57" s="82">
        <f>IF($AM57&gt;AH$5,0,IF($AM57=AH$5,IFERROR($AJ57/$AK57*$AL57, 0),IF(IFERROR((SUM($B57:AG57)+$AJ57/$AK57*(1-$AL57)),0)&gt;=$AJ57, $AJ57-SUM($B57:AG57), IFERROR($AJ57/$AK57, 0))))</f>
        <v>0</v>
      </c>
      <c r="AI57" s="20"/>
      <c r="AJ57" s="83" cm="1">
        <f t="array" ref="AJ57">INDEX(Calculations!$B$14:$AN$14, 1, AN57)</f>
        <v>0</v>
      </c>
      <c r="AK57" s="84">
        <f>INDEX(Drivers!$B$26:$AI$26, 1, MATCH($B57, Drivers!$B$4:$AI$4, 0))</f>
        <v>0</v>
      </c>
      <c r="AL57" s="85">
        <f>INDEX(Drivers!$B$27:$AI$27, 1,  MATCH($B57, Drivers!$B$4:$AI$4, 0))</f>
        <v>0</v>
      </c>
      <c r="AM57" s="86" cm="1">
        <f t="array" ref="AM57">INDEX(Drivers!$B$12:$AI$12, 1, AN57)</f>
        <v>48213</v>
      </c>
      <c r="AN57" s="83">
        <f t="shared" si="46"/>
        <v>25</v>
      </c>
      <c r="AO57" s="146">
        <f t="shared" si="44"/>
        <v>0</v>
      </c>
      <c r="AP57" s="148">
        <f t="shared" si="45"/>
        <v>0</v>
      </c>
      <c r="AQ57" s="148">
        <f t="shared" si="45"/>
        <v>0</v>
      </c>
      <c r="AR57" s="148">
        <f t="shared" si="45"/>
        <v>0</v>
      </c>
      <c r="AS57" s="148">
        <f t="shared" si="45"/>
        <v>0</v>
      </c>
      <c r="AT57" s="148">
        <f t="shared" si="45"/>
        <v>0</v>
      </c>
      <c r="AU57" s="148">
        <f t="shared" si="45"/>
        <v>0</v>
      </c>
      <c r="AV57" s="148">
        <f t="shared" si="45"/>
        <v>0</v>
      </c>
      <c r="AW57" s="148">
        <f t="shared" si="45"/>
        <v>0</v>
      </c>
    </row>
    <row r="58" spans="2:49" hidden="1" outlineLevel="1" x14ac:dyDescent="0.2">
      <c r="B58" s="52" t="str" cm="1">
        <f t="array" ref="B58">INDEX($B$4:$AI$4, 1, AN58)</f>
        <v>FQ1'32E</v>
      </c>
      <c r="C58" s="82">
        <f>IF($AM58&gt;C$5,0,IF($AM58=C$5,IFERROR($AJ58/$AK58*$AL58, 0),IF(IFERROR((SUM($B58:B58)+$AJ58/$AK58*(1-$AL58)),0)&gt;=$AJ58, $AJ58-SUM($B58:B58), IFERROR($AJ58/$AK58, 0))))</f>
        <v>0</v>
      </c>
      <c r="D58" s="82">
        <f>IF($AM58&gt;D$5,0,IF($AM58=D$5,IFERROR($AJ58/$AK58*$AL58, 0),IF(IFERROR((SUM($B58:C58)+$AJ58/$AK58*(1-$AL58)),0)&gt;=$AJ58, $AJ58-SUM($B58:C58), IFERROR($AJ58/$AK58, 0))))</f>
        <v>0</v>
      </c>
      <c r="E58" s="82">
        <f>IF($AM58&gt;E$5,0,IF($AM58=E$5,IFERROR($AJ58/$AK58*$AL58, 0),IF(IFERROR((SUM($B58:D58)+$AJ58/$AK58*(1-$AL58)),0)&gt;=$AJ58, $AJ58-SUM($B58:D58), IFERROR($AJ58/$AK58, 0))))</f>
        <v>0</v>
      </c>
      <c r="F58" s="82">
        <f>IF($AM58&gt;F$5,0,IF($AM58=F$5,IFERROR($AJ58/$AK58*$AL58, 0),IF(IFERROR((SUM($B58:E58)+$AJ58/$AK58*(1-$AL58)),0)&gt;=$AJ58, $AJ58-SUM($B58:E58), IFERROR($AJ58/$AK58, 0))))</f>
        <v>0</v>
      </c>
      <c r="G58" s="82">
        <f>IF($AM58&gt;G$5,0,IF($AM58=G$5,IFERROR($AJ58/$AK58*$AL58, 0),IF(IFERROR((SUM($B58:F58)+$AJ58/$AK58*(1-$AL58)),0)&gt;=$AJ58, $AJ58-SUM($B58:F58), IFERROR($AJ58/$AK58, 0))))</f>
        <v>0</v>
      </c>
      <c r="H58" s="82">
        <f>IF($AM58&gt;H$5,0,IF($AM58=H$5,IFERROR($AJ58/$AK58*$AL58, 0),IF(IFERROR((SUM($B58:G58)+$AJ58/$AK58*(1-$AL58)),0)&gt;=$AJ58, $AJ58-SUM($B58:G58), IFERROR($AJ58/$AK58, 0))))</f>
        <v>0</v>
      </c>
      <c r="I58" s="82">
        <f>IF($AM58&gt;I$5,0,IF($AM58=I$5,IFERROR($AJ58/$AK58*$AL58, 0),IF(IFERROR((SUM($B58:H58)+$AJ58/$AK58*(1-$AL58)),0)&gt;=$AJ58, $AJ58-SUM($B58:H58), IFERROR($AJ58/$AK58, 0))))</f>
        <v>0</v>
      </c>
      <c r="J58" s="82">
        <f>IF($AM58&gt;J$5,0,IF($AM58=J$5,IFERROR($AJ58/$AK58*$AL58, 0),IF(IFERROR((SUM($B58:I58)+$AJ58/$AK58*(1-$AL58)),0)&gt;=$AJ58, $AJ58-SUM($B58:I58), IFERROR($AJ58/$AK58, 0))))</f>
        <v>0</v>
      </c>
      <c r="K58" s="82">
        <f>IF($AM58&gt;K$5,0,IF($AM58=K$5,IFERROR($AJ58/$AK58*$AL58, 0),IF(IFERROR((SUM($B58:J58)+$AJ58/$AK58*(1-$AL58)),0)&gt;=$AJ58, $AJ58-SUM($B58:J58), IFERROR($AJ58/$AK58, 0))))</f>
        <v>0</v>
      </c>
      <c r="L58" s="82">
        <f>IF($AM58&gt;L$5,0,IF($AM58=L$5,IFERROR($AJ58/$AK58*$AL58, 0),IF(IFERROR((SUM($B58:K58)+$AJ58/$AK58*(1-$AL58)),0)&gt;=$AJ58, $AJ58-SUM($B58:K58), IFERROR($AJ58/$AK58, 0))))</f>
        <v>0</v>
      </c>
      <c r="M58" s="82">
        <f>IF($AM58&gt;M$5,0,IF($AM58=M$5,IFERROR($AJ58/$AK58*$AL58, 0),IF(IFERROR((SUM($B58:L58)+$AJ58/$AK58*(1-$AL58)),0)&gt;=$AJ58, $AJ58-SUM($B58:L58), IFERROR($AJ58/$AK58, 0))))</f>
        <v>0</v>
      </c>
      <c r="N58" s="82">
        <f>IF($AM58&gt;N$5,0,IF($AM58=N$5,IFERROR($AJ58/$AK58*$AL58, 0),IF(IFERROR((SUM($B58:M58)+$AJ58/$AK58*(1-$AL58)),0)&gt;=$AJ58, $AJ58-SUM($B58:M58), IFERROR($AJ58/$AK58, 0))))</f>
        <v>0</v>
      </c>
      <c r="O58" s="82">
        <f>IF($AM58&gt;O$5,0,IF($AM58=O$5,IFERROR($AJ58/$AK58*$AL58, 0),IF(IFERROR((SUM($B58:N58)+$AJ58/$AK58*(1-$AL58)),0)&gt;=$AJ58, $AJ58-SUM($B58:N58), IFERROR($AJ58/$AK58, 0))))</f>
        <v>0</v>
      </c>
      <c r="P58" s="82">
        <f>IF($AM58&gt;P$5,0,IF($AM58=P$5,IFERROR($AJ58/$AK58*$AL58, 0),IF(IFERROR((SUM($B58:O58)+$AJ58/$AK58*(1-$AL58)),0)&gt;=$AJ58, $AJ58-SUM($B58:O58), IFERROR($AJ58/$AK58, 0))))</f>
        <v>0</v>
      </c>
      <c r="Q58" s="82">
        <f>IF($AM58&gt;Q$5,0,IF($AM58=Q$5,IFERROR($AJ58/$AK58*$AL58, 0),IF(IFERROR((SUM($B58:P58)+$AJ58/$AK58*(1-$AL58)),0)&gt;=$AJ58, $AJ58-SUM($B58:P58), IFERROR($AJ58/$AK58, 0))))</f>
        <v>0</v>
      </c>
      <c r="R58" s="82">
        <f>IF($AM58&gt;R$5,0,IF($AM58=R$5,IFERROR($AJ58/$AK58*$AL58, 0),IF(IFERROR((SUM($B58:Q58)+$AJ58/$AK58*(1-$AL58)),0)&gt;=$AJ58, $AJ58-SUM($B58:Q58), IFERROR($AJ58/$AK58, 0))))</f>
        <v>0</v>
      </c>
      <c r="S58" s="82">
        <f>IF($AM58&gt;S$5,0,IF($AM58=S$5,IFERROR($AJ58/$AK58*$AL58, 0),IF(IFERROR((SUM($B58:R58)+$AJ58/$AK58*(1-$AL58)),0)&gt;=$AJ58, $AJ58-SUM($B58:R58), IFERROR($AJ58/$AK58, 0))))</f>
        <v>0</v>
      </c>
      <c r="T58" s="82">
        <f>IF($AM58&gt;T$5,0,IF($AM58=T$5,IFERROR($AJ58/$AK58*$AL58, 0),IF(IFERROR((SUM($B58:S58)+$AJ58/$AK58*(1-$AL58)),0)&gt;=$AJ58, $AJ58-SUM($B58:S58), IFERROR($AJ58/$AK58, 0))))</f>
        <v>0</v>
      </c>
      <c r="U58" s="82">
        <f>IF($AM58&gt;U$5,0,IF($AM58=U$5,IFERROR($AJ58/$AK58*$AL58, 0),IF(IFERROR((SUM($B58:T58)+$AJ58/$AK58*(1-$AL58)),0)&gt;=$AJ58, $AJ58-SUM($B58:T58), IFERROR($AJ58/$AK58, 0))))</f>
        <v>0</v>
      </c>
      <c r="V58" s="82">
        <f>IF($AM58&gt;V$5,0,IF($AM58=V$5,IFERROR($AJ58/$AK58*$AL58, 0),IF(IFERROR((SUM($B58:U58)+$AJ58/$AK58*(1-$AL58)),0)&gt;=$AJ58, $AJ58-SUM($B58:U58), IFERROR($AJ58/$AK58, 0))))</f>
        <v>0</v>
      </c>
      <c r="W58" s="82">
        <f>IF($AM58&gt;W$5,0,IF($AM58=W$5,IFERROR($AJ58/$AK58*$AL58, 0),IF(IFERROR((SUM($B58:V58)+$AJ58/$AK58*(1-$AL58)),0)&gt;=$AJ58, $AJ58-SUM($B58:V58), IFERROR($AJ58/$AK58, 0))))</f>
        <v>0</v>
      </c>
      <c r="X58" s="82">
        <f>IF($AM58&gt;X$5,0,IF($AM58=X$5,IFERROR($AJ58/$AK58*$AL58, 0),IF(IFERROR((SUM($B58:W58)+$AJ58/$AK58*(1-$AL58)),0)&gt;=$AJ58, $AJ58-SUM($B58:W58), IFERROR($AJ58/$AK58, 0))))</f>
        <v>0</v>
      </c>
      <c r="Y58" s="82">
        <f>IF($AM58&gt;Y$5,0,IF($AM58=Y$5,IFERROR($AJ58/$AK58*$AL58, 0),IF(IFERROR((SUM($B58:X58)+$AJ58/$AK58*(1-$AL58)),0)&gt;=$AJ58, $AJ58-SUM($B58:X58), IFERROR($AJ58/$AK58, 0))))</f>
        <v>0</v>
      </c>
      <c r="Z58" s="82">
        <f>IF($AM58&gt;Z$5,0,IF($AM58=Z$5,IFERROR($AJ58/$AK58*$AL58, 0),IF(IFERROR((SUM($B58:Y58)+$AJ58/$AK58*(1-$AL58)),0)&gt;=$AJ58, $AJ58-SUM($B58:Y58), IFERROR($AJ58/$AK58, 0))))</f>
        <v>0</v>
      </c>
      <c r="AA58" s="82">
        <f>IF($AM58&gt;AA$5,0,IF($AM58=AA$5,IFERROR($AJ58/$AK58*$AL58, 0),IF(IFERROR((SUM($B58:Z58)+$AJ58/$AK58*(1-$AL58)),0)&gt;=$AJ58, $AJ58-SUM($B58:Z58), IFERROR($AJ58/$AK58, 0))))</f>
        <v>0</v>
      </c>
      <c r="AB58" s="82">
        <f>IF($AM58&gt;AB$5,0,IF($AM58=AB$5,IFERROR($AJ58/$AK58*$AL58, 0),IF(IFERROR((SUM($B58:AA58)+$AJ58/$AK58*(1-$AL58)),0)&gt;=$AJ58, $AJ58-SUM($B58:AA58), IFERROR($AJ58/$AK58, 0))))</f>
        <v>0</v>
      </c>
      <c r="AC58" s="82">
        <f>IF($AM58&gt;AC$5,0,IF($AM58=AC$5,IFERROR($AJ58/$AK58*$AL58, 0),IF(IFERROR((SUM($B58:AB58)+$AJ58/$AK58*(1-$AL58)),0)&gt;=$AJ58, $AJ58-SUM($B58:AB58), IFERROR($AJ58/$AK58, 0))))</f>
        <v>0</v>
      </c>
      <c r="AD58" s="82">
        <f>IF($AM58&gt;AD$5,0,IF($AM58=AD$5,IFERROR($AJ58/$AK58*$AL58, 0),IF(IFERROR((SUM($B58:AC58)+$AJ58/$AK58*(1-$AL58)),0)&gt;=$AJ58, $AJ58-SUM($B58:AC58), IFERROR($AJ58/$AK58, 0))))</f>
        <v>0</v>
      </c>
      <c r="AE58" s="82">
        <f>IF($AM58&gt;AE$5,0,IF($AM58=AE$5,IFERROR($AJ58/$AK58*$AL58, 0),IF(IFERROR((SUM($B58:AD58)+$AJ58/$AK58*(1-$AL58)),0)&gt;=$AJ58, $AJ58-SUM($B58:AD58), IFERROR($AJ58/$AK58, 0))))</f>
        <v>0</v>
      </c>
      <c r="AF58" s="82">
        <f>IF($AM58&gt;AF$5,0,IF($AM58=AF$5,IFERROR($AJ58/$AK58*$AL58, 0),IF(IFERROR((SUM($B58:AE58)+$AJ58/$AK58*(1-$AL58)),0)&gt;=$AJ58, $AJ58-SUM($B58:AE58), IFERROR($AJ58/$AK58, 0))))</f>
        <v>0</v>
      </c>
      <c r="AG58" s="82">
        <f>IF($AM58&gt;AG$5,0,IF($AM58=AG$5,IFERROR($AJ58/$AK58*$AL58, 0),IF(IFERROR((SUM($B58:AF58)+$AJ58/$AK58*(1-$AL58)),0)&gt;=$AJ58, $AJ58-SUM($B58:AF58), IFERROR($AJ58/$AK58, 0))))</f>
        <v>0</v>
      </c>
      <c r="AH58" s="82">
        <f>IF($AM58&gt;AH$5,0,IF($AM58=AH$5,IFERROR($AJ58/$AK58*$AL58, 0),IF(IFERROR((SUM($B58:AG58)+$AJ58/$AK58*(1-$AL58)),0)&gt;=$AJ58, $AJ58-SUM($B58:AG58), IFERROR($AJ58/$AK58, 0))))</f>
        <v>0</v>
      </c>
      <c r="AI58" s="20"/>
      <c r="AJ58" s="83" cm="1">
        <f t="array" ref="AJ58">INDEX(Calculations!$B$14:$AN$14, 1, AN58)</f>
        <v>0</v>
      </c>
      <c r="AK58" s="84">
        <f>INDEX(Drivers!$B$26:$AI$26, 1, MATCH($B58, Drivers!$B$4:$AI$4, 0))</f>
        <v>0</v>
      </c>
      <c r="AL58" s="85">
        <f>INDEX(Drivers!$B$27:$AI$27, 1,  MATCH($B58, Drivers!$B$4:$AI$4, 0))</f>
        <v>0</v>
      </c>
      <c r="AM58" s="86" cm="1">
        <f t="array" ref="AM58">INDEX(Drivers!$B$12:$AI$12, 1, AN58)</f>
        <v>48304</v>
      </c>
      <c r="AN58" s="83">
        <f t="shared" si="46"/>
        <v>26</v>
      </c>
      <c r="AO58" s="146">
        <f t="shared" si="44"/>
        <v>0</v>
      </c>
      <c r="AP58" s="148">
        <f t="shared" si="45"/>
        <v>0</v>
      </c>
      <c r="AQ58" s="148">
        <f t="shared" si="45"/>
        <v>0</v>
      </c>
      <c r="AR58" s="148">
        <f t="shared" si="45"/>
        <v>0</v>
      </c>
      <c r="AS58" s="148">
        <f t="shared" si="45"/>
        <v>0</v>
      </c>
      <c r="AT58" s="148">
        <f t="shared" si="45"/>
        <v>0</v>
      </c>
      <c r="AU58" s="148">
        <f t="shared" si="45"/>
        <v>0</v>
      </c>
      <c r="AV58" s="148">
        <f t="shared" si="45"/>
        <v>0</v>
      </c>
      <c r="AW58" s="148">
        <f t="shared" si="45"/>
        <v>0</v>
      </c>
    </row>
    <row r="59" spans="2:49" hidden="1" outlineLevel="1" x14ac:dyDescent="0.2">
      <c r="B59" s="52" t="str" cm="1">
        <f t="array" ref="B59">INDEX($B$4:$AI$4, 1, AN59)</f>
        <v>FQ2'32E</v>
      </c>
      <c r="C59" s="82">
        <f>IF($AM59&gt;C$5,0,IF($AM59=C$5,IFERROR($AJ59/$AK59*$AL59, 0),IF(IFERROR((SUM($B59:B59)+$AJ59/$AK59*(1-$AL59)),0)&gt;=$AJ59, $AJ59-SUM($B59:B59), IFERROR($AJ59/$AK59, 0))))</f>
        <v>0</v>
      </c>
      <c r="D59" s="82">
        <f>IF($AM59&gt;D$5,0,IF($AM59=D$5,IFERROR($AJ59/$AK59*$AL59, 0),IF(IFERROR((SUM($B59:C59)+$AJ59/$AK59*(1-$AL59)),0)&gt;=$AJ59, $AJ59-SUM($B59:C59), IFERROR($AJ59/$AK59, 0))))</f>
        <v>0</v>
      </c>
      <c r="E59" s="82">
        <f>IF($AM59&gt;E$5,0,IF($AM59=E$5,IFERROR($AJ59/$AK59*$AL59, 0),IF(IFERROR((SUM($B59:D59)+$AJ59/$AK59*(1-$AL59)),0)&gt;=$AJ59, $AJ59-SUM($B59:D59), IFERROR($AJ59/$AK59, 0))))</f>
        <v>0</v>
      </c>
      <c r="F59" s="82">
        <f>IF($AM59&gt;F$5,0,IF($AM59=F$5,IFERROR($AJ59/$AK59*$AL59, 0),IF(IFERROR((SUM($B59:E59)+$AJ59/$AK59*(1-$AL59)),0)&gt;=$AJ59, $AJ59-SUM($B59:E59), IFERROR($AJ59/$AK59, 0))))</f>
        <v>0</v>
      </c>
      <c r="G59" s="82">
        <f>IF($AM59&gt;G$5,0,IF($AM59=G$5,IFERROR($AJ59/$AK59*$AL59, 0),IF(IFERROR((SUM($B59:F59)+$AJ59/$AK59*(1-$AL59)),0)&gt;=$AJ59, $AJ59-SUM($B59:F59), IFERROR($AJ59/$AK59, 0))))</f>
        <v>0</v>
      </c>
      <c r="H59" s="82">
        <f>IF($AM59&gt;H$5,0,IF($AM59=H$5,IFERROR($AJ59/$AK59*$AL59, 0),IF(IFERROR((SUM($B59:G59)+$AJ59/$AK59*(1-$AL59)),0)&gt;=$AJ59, $AJ59-SUM($B59:G59), IFERROR($AJ59/$AK59, 0))))</f>
        <v>0</v>
      </c>
      <c r="I59" s="82">
        <f>IF($AM59&gt;I$5,0,IF($AM59=I$5,IFERROR($AJ59/$AK59*$AL59, 0),IF(IFERROR((SUM($B59:H59)+$AJ59/$AK59*(1-$AL59)),0)&gt;=$AJ59, $AJ59-SUM($B59:H59), IFERROR($AJ59/$AK59, 0))))</f>
        <v>0</v>
      </c>
      <c r="J59" s="82">
        <f>IF($AM59&gt;J$5,0,IF($AM59=J$5,IFERROR($AJ59/$AK59*$AL59, 0),IF(IFERROR((SUM($B59:I59)+$AJ59/$AK59*(1-$AL59)),0)&gt;=$AJ59, $AJ59-SUM($B59:I59), IFERROR($AJ59/$AK59, 0))))</f>
        <v>0</v>
      </c>
      <c r="K59" s="82">
        <f>IF($AM59&gt;K$5,0,IF($AM59=K$5,IFERROR($AJ59/$AK59*$AL59, 0),IF(IFERROR((SUM($B59:J59)+$AJ59/$AK59*(1-$AL59)),0)&gt;=$AJ59, $AJ59-SUM($B59:J59), IFERROR($AJ59/$AK59, 0))))</f>
        <v>0</v>
      </c>
      <c r="L59" s="82">
        <f>IF($AM59&gt;L$5,0,IF($AM59=L$5,IFERROR($AJ59/$AK59*$AL59, 0),IF(IFERROR((SUM($B59:K59)+$AJ59/$AK59*(1-$AL59)),0)&gt;=$AJ59, $AJ59-SUM($B59:K59), IFERROR($AJ59/$AK59, 0))))</f>
        <v>0</v>
      </c>
      <c r="M59" s="82">
        <f>IF($AM59&gt;M$5,0,IF($AM59=M$5,IFERROR($AJ59/$AK59*$AL59, 0),IF(IFERROR((SUM($B59:L59)+$AJ59/$AK59*(1-$AL59)),0)&gt;=$AJ59, $AJ59-SUM($B59:L59), IFERROR($AJ59/$AK59, 0))))</f>
        <v>0</v>
      </c>
      <c r="N59" s="82">
        <f>IF($AM59&gt;N$5,0,IF($AM59=N$5,IFERROR($AJ59/$AK59*$AL59, 0),IF(IFERROR((SUM($B59:M59)+$AJ59/$AK59*(1-$AL59)),0)&gt;=$AJ59, $AJ59-SUM($B59:M59), IFERROR($AJ59/$AK59, 0))))</f>
        <v>0</v>
      </c>
      <c r="O59" s="82">
        <f>IF($AM59&gt;O$5,0,IF($AM59=O$5,IFERROR($AJ59/$AK59*$AL59, 0),IF(IFERROR((SUM($B59:N59)+$AJ59/$AK59*(1-$AL59)),0)&gt;=$AJ59, $AJ59-SUM($B59:N59), IFERROR($AJ59/$AK59, 0))))</f>
        <v>0</v>
      </c>
      <c r="P59" s="82">
        <f>IF($AM59&gt;P$5,0,IF($AM59=P$5,IFERROR($AJ59/$AK59*$AL59, 0),IF(IFERROR((SUM($B59:O59)+$AJ59/$AK59*(1-$AL59)),0)&gt;=$AJ59, $AJ59-SUM($B59:O59), IFERROR($AJ59/$AK59, 0))))</f>
        <v>0</v>
      </c>
      <c r="Q59" s="82">
        <f>IF($AM59&gt;Q$5,0,IF($AM59=Q$5,IFERROR($AJ59/$AK59*$AL59, 0),IF(IFERROR((SUM($B59:P59)+$AJ59/$AK59*(1-$AL59)),0)&gt;=$AJ59, $AJ59-SUM($B59:P59), IFERROR($AJ59/$AK59, 0))))</f>
        <v>0</v>
      </c>
      <c r="R59" s="82">
        <f>IF($AM59&gt;R$5,0,IF($AM59=R$5,IFERROR($AJ59/$AK59*$AL59, 0),IF(IFERROR((SUM($B59:Q59)+$AJ59/$AK59*(1-$AL59)),0)&gt;=$AJ59, $AJ59-SUM($B59:Q59), IFERROR($AJ59/$AK59, 0))))</f>
        <v>0</v>
      </c>
      <c r="S59" s="82">
        <f>IF($AM59&gt;S$5,0,IF($AM59=S$5,IFERROR($AJ59/$AK59*$AL59, 0),IF(IFERROR((SUM($B59:R59)+$AJ59/$AK59*(1-$AL59)),0)&gt;=$AJ59, $AJ59-SUM($B59:R59), IFERROR($AJ59/$AK59, 0))))</f>
        <v>0</v>
      </c>
      <c r="T59" s="82">
        <f>IF($AM59&gt;T$5,0,IF($AM59=T$5,IFERROR($AJ59/$AK59*$AL59, 0),IF(IFERROR((SUM($B59:S59)+$AJ59/$AK59*(1-$AL59)),0)&gt;=$AJ59, $AJ59-SUM($B59:S59), IFERROR($AJ59/$AK59, 0))))</f>
        <v>0</v>
      </c>
      <c r="U59" s="82">
        <f>IF($AM59&gt;U$5,0,IF($AM59=U$5,IFERROR($AJ59/$AK59*$AL59, 0),IF(IFERROR((SUM($B59:T59)+$AJ59/$AK59*(1-$AL59)),0)&gt;=$AJ59, $AJ59-SUM($B59:T59), IFERROR($AJ59/$AK59, 0))))</f>
        <v>0</v>
      </c>
      <c r="V59" s="82">
        <f>IF($AM59&gt;V$5,0,IF($AM59=V$5,IFERROR($AJ59/$AK59*$AL59, 0),IF(IFERROR((SUM($B59:U59)+$AJ59/$AK59*(1-$AL59)),0)&gt;=$AJ59, $AJ59-SUM($B59:U59), IFERROR($AJ59/$AK59, 0))))</f>
        <v>0</v>
      </c>
      <c r="W59" s="82">
        <f>IF($AM59&gt;W$5,0,IF($AM59=W$5,IFERROR($AJ59/$AK59*$AL59, 0),IF(IFERROR((SUM($B59:V59)+$AJ59/$AK59*(1-$AL59)),0)&gt;=$AJ59, $AJ59-SUM($B59:V59), IFERROR($AJ59/$AK59, 0))))</f>
        <v>0</v>
      </c>
      <c r="X59" s="82">
        <f>IF($AM59&gt;X$5,0,IF($AM59=X$5,IFERROR($AJ59/$AK59*$AL59, 0),IF(IFERROR((SUM($B59:W59)+$AJ59/$AK59*(1-$AL59)),0)&gt;=$AJ59, $AJ59-SUM($B59:W59), IFERROR($AJ59/$AK59, 0))))</f>
        <v>0</v>
      </c>
      <c r="Y59" s="82">
        <f>IF($AM59&gt;Y$5,0,IF($AM59=Y$5,IFERROR($AJ59/$AK59*$AL59, 0),IF(IFERROR((SUM($B59:X59)+$AJ59/$AK59*(1-$AL59)),0)&gt;=$AJ59, $AJ59-SUM($B59:X59), IFERROR($AJ59/$AK59, 0))))</f>
        <v>0</v>
      </c>
      <c r="Z59" s="82">
        <f>IF($AM59&gt;Z$5,0,IF($AM59=Z$5,IFERROR($AJ59/$AK59*$AL59, 0),IF(IFERROR((SUM($B59:Y59)+$AJ59/$AK59*(1-$AL59)),0)&gt;=$AJ59, $AJ59-SUM($B59:Y59), IFERROR($AJ59/$AK59, 0))))</f>
        <v>0</v>
      </c>
      <c r="AA59" s="82">
        <f>IF($AM59&gt;AA$5,0,IF($AM59=AA$5,IFERROR($AJ59/$AK59*$AL59, 0),IF(IFERROR((SUM($B59:Z59)+$AJ59/$AK59*(1-$AL59)),0)&gt;=$AJ59, $AJ59-SUM($B59:Z59), IFERROR($AJ59/$AK59, 0))))</f>
        <v>0</v>
      </c>
      <c r="AB59" s="82">
        <f>IF($AM59&gt;AB$5,0,IF($AM59=AB$5,IFERROR($AJ59/$AK59*$AL59, 0),IF(IFERROR((SUM($B59:AA59)+$AJ59/$AK59*(1-$AL59)),0)&gt;=$AJ59, $AJ59-SUM($B59:AA59), IFERROR($AJ59/$AK59, 0))))</f>
        <v>0</v>
      </c>
      <c r="AC59" s="82">
        <f>IF($AM59&gt;AC$5,0,IF($AM59=AC$5,IFERROR($AJ59/$AK59*$AL59, 0),IF(IFERROR((SUM($B59:AB59)+$AJ59/$AK59*(1-$AL59)),0)&gt;=$AJ59, $AJ59-SUM($B59:AB59), IFERROR($AJ59/$AK59, 0))))</f>
        <v>0</v>
      </c>
      <c r="AD59" s="82">
        <f>IF($AM59&gt;AD$5,0,IF($AM59=AD$5,IFERROR($AJ59/$AK59*$AL59, 0),IF(IFERROR((SUM($B59:AC59)+$AJ59/$AK59*(1-$AL59)),0)&gt;=$AJ59, $AJ59-SUM($B59:AC59), IFERROR($AJ59/$AK59, 0))))</f>
        <v>0</v>
      </c>
      <c r="AE59" s="82">
        <f>IF($AM59&gt;AE$5,0,IF($AM59=AE$5,IFERROR($AJ59/$AK59*$AL59, 0),IF(IFERROR((SUM($B59:AD59)+$AJ59/$AK59*(1-$AL59)),0)&gt;=$AJ59, $AJ59-SUM($B59:AD59), IFERROR($AJ59/$AK59, 0))))</f>
        <v>0</v>
      </c>
      <c r="AF59" s="82">
        <f>IF($AM59&gt;AF$5,0,IF($AM59=AF$5,IFERROR($AJ59/$AK59*$AL59, 0),IF(IFERROR((SUM($B59:AE59)+$AJ59/$AK59*(1-$AL59)),0)&gt;=$AJ59, $AJ59-SUM($B59:AE59), IFERROR($AJ59/$AK59, 0))))</f>
        <v>0</v>
      </c>
      <c r="AG59" s="82">
        <f>IF($AM59&gt;AG$5,0,IF($AM59=AG$5,IFERROR($AJ59/$AK59*$AL59, 0),IF(IFERROR((SUM($B59:AF59)+$AJ59/$AK59*(1-$AL59)),0)&gt;=$AJ59, $AJ59-SUM($B59:AF59), IFERROR($AJ59/$AK59, 0))))</f>
        <v>0</v>
      </c>
      <c r="AH59" s="82">
        <f>IF($AM59&gt;AH$5,0,IF($AM59=AH$5,IFERROR($AJ59/$AK59*$AL59, 0),IF(IFERROR((SUM($B59:AG59)+$AJ59/$AK59*(1-$AL59)),0)&gt;=$AJ59, $AJ59-SUM($B59:AG59), IFERROR($AJ59/$AK59, 0))))</f>
        <v>0</v>
      </c>
      <c r="AI59" s="20"/>
      <c r="AJ59" s="83" cm="1">
        <f t="array" ref="AJ59">INDEX(Calculations!$B$14:$AN$14, 1, AN59)</f>
        <v>0</v>
      </c>
      <c r="AK59" s="84">
        <f>INDEX(Drivers!$B$26:$AI$26, 1, MATCH($B59, Drivers!$B$4:$AI$4, 0))</f>
        <v>0</v>
      </c>
      <c r="AL59" s="85">
        <f>INDEX(Drivers!$B$27:$AI$27, 1,  MATCH($B59, Drivers!$B$4:$AI$4, 0))</f>
        <v>0</v>
      </c>
      <c r="AM59" s="86" cm="1">
        <f t="array" ref="AM59">INDEX(Drivers!$B$12:$AI$12, 1, AN59)</f>
        <v>48395</v>
      </c>
      <c r="AN59" s="83">
        <f t="shared" si="46"/>
        <v>27</v>
      </c>
      <c r="AO59" s="146">
        <f t="shared" si="44"/>
        <v>0</v>
      </c>
      <c r="AP59" s="148">
        <f t="shared" si="45"/>
        <v>0</v>
      </c>
      <c r="AQ59" s="148">
        <f t="shared" si="45"/>
        <v>0</v>
      </c>
      <c r="AR59" s="148">
        <f t="shared" si="45"/>
        <v>0</v>
      </c>
      <c r="AS59" s="148">
        <f t="shared" si="45"/>
        <v>0</v>
      </c>
      <c r="AT59" s="148">
        <f t="shared" si="45"/>
        <v>0</v>
      </c>
      <c r="AU59" s="148">
        <f t="shared" si="45"/>
        <v>0</v>
      </c>
      <c r="AV59" s="148">
        <f t="shared" si="45"/>
        <v>0</v>
      </c>
      <c r="AW59" s="148">
        <f t="shared" si="45"/>
        <v>0</v>
      </c>
    </row>
    <row r="60" spans="2:49" hidden="1" outlineLevel="1" x14ac:dyDescent="0.2">
      <c r="B60" s="52" t="str" cm="1">
        <f t="array" ref="B60">INDEX($B$4:$AI$4, 1, AN60)</f>
        <v>FQ3'32E</v>
      </c>
      <c r="C60" s="82">
        <f>IF($AM60&gt;C$5,0,IF($AM60=C$5,IFERROR($AJ60/$AK60*$AL60, 0),IF(IFERROR((SUM($B60:B60)+$AJ60/$AK60*(1-$AL60)),0)&gt;=$AJ60, $AJ60-SUM($B60:B60), IFERROR($AJ60/$AK60, 0))))</f>
        <v>0</v>
      </c>
      <c r="D60" s="82">
        <f>IF($AM60&gt;D$5,0,IF($AM60=D$5,IFERROR($AJ60/$AK60*$AL60, 0),IF(IFERROR((SUM($B60:C60)+$AJ60/$AK60*(1-$AL60)),0)&gt;=$AJ60, $AJ60-SUM($B60:C60), IFERROR($AJ60/$AK60, 0))))</f>
        <v>0</v>
      </c>
      <c r="E60" s="82">
        <f>IF($AM60&gt;E$5,0,IF($AM60=E$5,IFERROR($AJ60/$AK60*$AL60, 0),IF(IFERROR((SUM($B60:D60)+$AJ60/$AK60*(1-$AL60)),0)&gt;=$AJ60, $AJ60-SUM($B60:D60), IFERROR($AJ60/$AK60, 0))))</f>
        <v>0</v>
      </c>
      <c r="F60" s="82">
        <f>IF($AM60&gt;F$5,0,IF($AM60=F$5,IFERROR($AJ60/$AK60*$AL60, 0),IF(IFERROR((SUM($B60:E60)+$AJ60/$AK60*(1-$AL60)),0)&gt;=$AJ60, $AJ60-SUM($B60:E60), IFERROR($AJ60/$AK60, 0))))</f>
        <v>0</v>
      </c>
      <c r="G60" s="82">
        <f>IF($AM60&gt;G$5,0,IF($AM60=G$5,IFERROR($AJ60/$AK60*$AL60, 0),IF(IFERROR((SUM($B60:F60)+$AJ60/$AK60*(1-$AL60)),0)&gt;=$AJ60, $AJ60-SUM($B60:F60), IFERROR($AJ60/$AK60, 0))))</f>
        <v>0</v>
      </c>
      <c r="H60" s="82">
        <f>IF($AM60&gt;H$5,0,IF($AM60=H$5,IFERROR($AJ60/$AK60*$AL60, 0),IF(IFERROR((SUM($B60:G60)+$AJ60/$AK60*(1-$AL60)),0)&gt;=$AJ60, $AJ60-SUM($B60:G60), IFERROR($AJ60/$AK60, 0))))</f>
        <v>0</v>
      </c>
      <c r="I60" s="82">
        <f>IF($AM60&gt;I$5,0,IF($AM60=I$5,IFERROR($AJ60/$AK60*$AL60, 0),IF(IFERROR((SUM($B60:H60)+$AJ60/$AK60*(1-$AL60)),0)&gt;=$AJ60, $AJ60-SUM($B60:H60), IFERROR($AJ60/$AK60, 0))))</f>
        <v>0</v>
      </c>
      <c r="J60" s="82">
        <f>IF($AM60&gt;J$5,0,IF($AM60=J$5,IFERROR($AJ60/$AK60*$AL60, 0),IF(IFERROR((SUM($B60:I60)+$AJ60/$AK60*(1-$AL60)),0)&gt;=$AJ60, $AJ60-SUM($B60:I60), IFERROR($AJ60/$AK60, 0))))</f>
        <v>0</v>
      </c>
      <c r="K60" s="82">
        <f>IF($AM60&gt;K$5,0,IF($AM60=K$5,IFERROR($AJ60/$AK60*$AL60, 0),IF(IFERROR((SUM($B60:J60)+$AJ60/$AK60*(1-$AL60)),0)&gt;=$AJ60, $AJ60-SUM($B60:J60), IFERROR($AJ60/$AK60, 0))))</f>
        <v>0</v>
      </c>
      <c r="L60" s="82">
        <f>IF($AM60&gt;L$5,0,IF($AM60=L$5,IFERROR($AJ60/$AK60*$AL60, 0),IF(IFERROR((SUM($B60:K60)+$AJ60/$AK60*(1-$AL60)),0)&gt;=$AJ60, $AJ60-SUM($B60:K60), IFERROR($AJ60/$AK60, 0))))</f>
        <v>0</v>
      </c>
      <c r="M60" s="82">
        <f>IF($AM60&gt;M$5,0,IF($AM60=M$5,IFERROR($AJ60/$AK60*$AL60, 0),IF(IFERROR((SUM($B60:L60)+$AJ60/$AK60*(1-$AL60)),0)&gt;=$AJ60, $AJ60-SUM($B60:L60), IFERROR($AJ60/$AK60, 0))))</f>
        <v>0</v>
      </c>
      <c r="N60" s="82">
        <f>IF($AM60&gt;N$5,0,IF($AM60=N$5,IFERROR($AJ60/$AK60*$AL60, 0),IF(IFERROR((SUM($B60:M60)+$AJ60/$AK60*(1-$AL60)),0)&gt;=$AJ60, $AJ60-SUM($B60:M60), IFERROR($AJ60/$AK60, 0))))</f>
        <v>0</v>
      </c>
      <c r="O60" s="82">
        <f>IF($AM60&gt;O$5,0,IF($AM60=O$5,IFERROR($AJ60/$AK60*$AL60, 0),IF(IFERROR((SUM($B60:N60)+$AJ60/$AK60*(1-$AL60)),0)&gt;=$AJ60, $AJ60-SUM($B60:N60), IFERROR($AJ60/$AK60, 0))))</f>
        <v>0</v>
      </c>
      <c r="P60" s="82">
        <f>IF($AM60&gt;P$5,0,IF($AM60=P$5,IFERROR($AJ60/$AK60*$AL60, 0),IF(IFERROR((SUM($B60:O60)+$AJ60/$AK60*(1-$AL60)),0)&gt;=$AJ60, $AJ60-SUM($B60:O60), IFERROR($AJ60/$AK60, 0))))</f>
        <v>0</v>
      </c>
      <c r="Q60" s="82">
        <f>IF($AM60&gt;Q$5,0,IF($AM60=Q$5,IFERROR($AJ60/$AK60*$AL60, 0),IF(IFERROR((SUM($B60:P60)+$AJ60/$AK60*(1-$AL60)),0)&gt;=$AJ60, $AJ60-SUM($B60:P60), IFERROR($AJ60/$AK60, 0))))</f>
        <v>0</v>
      </c>
      <c r="R60" s="82">
        <f>IF($AM60&gt;R$5,0,IF($AM60=R$5,IFERROR($AJ60/$AK60*$AL60, 0),IF(IFERROR((SUM($B60:Q60)+$AJ60/$AK60*(1-$AL60)),0)&gt;=$AJ60, $AJ60-SUM($B60:Q60), IFERROR($AJ60/$AK60, 0))))</f>
        <v>0</v>
      </c>
      <c r="S60" s="82">
        <f>IF($AM60&gt;S$5,0,IF($AM60=S$5,IFERROR($AJ60/$AK60*$AL60, 0),IF(IFERROR((SUM($B60:R60)+$AJ60/$AK60*(1-$AL60)),0)&gt;=$AJ60, $AJ60-SUM($B60:R60), IFERROR($AJ60/$AK60, 0))))</f>
        <v>0</v>
      </c>
      <c r="T60" s="82">
        <f>IF($AM60&gt;T$5,0,IF($AM60=T$5,IFERROR($AJ60/$AK60*$AL60, 0),IF(IFERROR((SUM($B60:S60)+$AJ60/$AK60*(1-$AL60)),0)&gt;=$AJ60, $AJ60-SUM($B60:S60), IFERROR($AJ60/$AK60, 0))))</f>
        <v>0</v>
      </c>
      <c r="U60" s="82">
        <f>IF($AM60&gt;U$5,0,IF($AM60=U$5,IFERROR($AJ60/$AK60*$AL60, 0),IF(IFERROR((SUM($B60:T60)+$AJ60/$AK60*(1-$AL60)),0)&gt;=$AJ60, $AJ60-SUM($B60:T60), IFERROR($AJ60/$AK60, 0))))</f>
        <v>0</v>
      </c>
      <c r="V60" s="82">
        <f>IF($AM60&gt;V$5,0,IF($AM60=V$5,IFERROR($AJ60/$AK60*$AL60, 0),IF(IFERROR((SUM($B60:U60)+$AJ60/$AK60*(1-$AL60)),0)&gt;=$AJ60, $AJ60-SUM($B60:U60), IFERROR($AJ60/$AK60, 0))))</f>
        <v>0</v>
      </c>
      <c r="W60" s="82">
        <f>IF($AM60&gt;W$5,0,IF($AM60=W$5,IFERROR($AJ60/$AK60*$AL60, 0),IF(IFERROR((SUM($B60:V60)+$AJ60/$AK60*(1-$AL60)),0)&gt;=$AJ60, $AJ60-SUM($B60:V60), IFERROR($AJ60/$AK60, 0))))</f>
        <v>0</v>
      </c>
      <c r="X60" s="82">
        <f>IF($AM60&gt;X$5,0,IF($AM60=X$5,IFERROR($AJ60/$AK60*$AL60, 0),IF(IFERROR((SUM($B60:W60)+$AJ60/$AK60*(1-$AL60)),0)&gt;=$AJ60, $AJ60-SUM($B60:W60), IFERROR($AJ60/$AK60, 0))))</f>
        <v>0</v>
      </c>
      <c r="Y60" s="82">
        <f>IF($AM60&gt;Y$5,0,IF($AM60=Y$5,IFERROR($AJ60/$AK60*$AL60, 0),IF(IFERROR((SUM($B60:X60)+$AJ60/$AK60*(1-$AL60)),0)&gt;=$AJ60, $AJ60-SUM($B60:X60), IFERROR($AJ60/$AK60, 0))))</f>
        <v>0</v>
      </c>
      <c r="Z60" s="82">
        <f>IF($AM60&gt;Z$5,0,IF($AM60=Z$5,IFERROR($AJ60/$AK60*$AL60, 0),IF(IFERROR((SUM($B60:Y60)+$AJ60/$AK60*(1-$AL60)),0)&gt;=$AJ60, $AJ60-SUM($B60:Y60), IFERROR($AJ60/$AK60, 0))))</f>
        <v>0</v>
      </c>
      <c r="AA60" s="82">
        <f>IF($AM60&gt;AA$5,0,IF($AM60=AA$5,IFERROR($AJ60/$AK60*$AL60, 0),IF(IFERROR((SUM($B60:Z60)+$AJ60/$AK60*(1-$AL60)),0)&gt;=$AJ60, $AJ60-SUM($B60:Z60), IFERROR($AJ60/$AK60, 0))))</f>
        <v>0</v>
      </c>
      <c r="AB60" s="82">
        <f>IF($AM60&gt;AB$5,0,IF($AM60=AB$5,IFERROR($AJ60/$AK60*$AL60, 0),IF(IFERROR((SUM($B60:AA60)+$AJ60/$AK60*(1-$AL60)),0)&gt;=$AJ60, $AJ60-SUM($B60:AA60), IFERROR($AJ60/$AK60, 0))))</f>
        <v>0</v>
      </c>
      <c r="AC60" s="82">
        <f>IF($AM60&gt;AC$5,0,IF($AM60=AC$5,IFERROR($AJ60/$AK60*$AL60, 0),IF(IFERROR((SUM($B60:AB60)+$AJ60/$AK60*(1-$AL60)),0)&gt;=$AJ60, $AJ60-SUM($B60:AB60), IFERROR($AJ60/$AK60, 0))))</f>
        <v>0</v>
      </c>
      <c r="AD60" s="82">
        <f>IF($AM60&gt;AD$5,0,IF($AM60=AD$5,IFERROR($AJ60/$AK60*$AL60, 0),IF(IFERROR((SUM($B60:AC60)+$AJ60/$AK60*(1-$AL60)),0)&gt;=$AJ60, $AJ60-SUM($B60:AC60), IFERROR($AJ60/$AK60, 0))))</f>
        <v>0</v>
      </c>
      <c r="AE60" s="82">
        <f>IF($AM60&gt;AE$5,0,IF($AM60=AE$5,IFERROR($AJ60/$AK60*$AL60, 0),IF(IFERROR((SUM($B60:AD60)+$AJ60/$AK60*(1-$AL60)),0)&gt;=$AJ60, $AJ60-SUM($B60:AD60), IFERROR($AJ60/$AK60, 0))))</f>
        <v>0</v>
      </c>
      <c r="AF60" s="82">
        <f>IF($AM60&gt;AF$5,0,IF($AM60=AF$5,IFERROR($AJ60/$AK60*$AL60, 0),IF(IFERROR((SUM($B60:AE60)+$AJ60/$AK60*(1-$AL60)),0)&gt;=$AJ60, $AJ60-SUM($B60:AE60), IFERROR($AJ60/$AK60, 0))))</f>
        <v>0</v>
      </c>
      <c r="AG60" s="82">
        <f>IF($AM60&gt;AG$5,0,IF($AM60=AG$5,IFERROR($AJ60/$AK60*$AL60, 0),IF(IFERROR((SUM($B60:AF60)+$AJ60/$AK60*(1-$AL60)),0)&gt;=$AJ60, $AJ60-SUM($B60:AF60), IFERROR($AJ60/$AK60, 0))))</f>
        <v>0</v>
      </c>
      <c r="AH60" s="82">
        <f>IF($AM60&gt;AH$5,0,IF($AM60=AH$5,IFERROR($AJ60/$AK60*$AL60, 0),IF(IFERROR((SUM($B60:AG60)+$AJ60/$AK60*(1-$AL60)),0)&gt;=$AJ60, $AJ60-SUM($B60:AG60), IFERROR($AJ60/$AK60, 0))))</f>
        <v>0</v>
      </c>
      <c r="AI60" s="20"/>
      <c r="AJ60" s="83" cm="1">
        <f t="array" ref="AJ60">INDEX(Calculations!$B$14:$AN$14, 1, AN60)</f>
        <v>0</v>
      </c>
      <c r="AK60" s="84">
        <f>INDEX(Drivers!$B$26:$AI$26, 1, MATCH($B60, Drivers!$B$4:$AI$4, 0))</f>
        <v>0</v>
      </c>
      <c r="AL60" s="85">
        <f>INDEX(Drivers!$B$27:$AI$27, 1,  MATCH($B60, Drivers!$B$4:$AI$4, 0))</f>
        <v>0</v>
      </c>
      <c r="AM60" s="86" cm="1">
        <f t="array" ref="AM60">INDEX(Drivers!$B$12:$AI$12, 1, AN60)</f>
        <v>48487</v>
      </c>
      <c r="AN60" s="83">
        <f t="shared" si="46"/>
        <v>28</v>
      </c>
      <c r="AO60" s="146">
        <f t="shared" si="44"/>
        <v>0</v>
      </c>
      <c r="AP60" s="148">
        <f t="shared" si="45"/>
        <v>0</v>
      </c>
      <c r="AQ60" s="148">
        <f t="shared" si="45"/>
        <v>0</v>
      </c>
      <c r="AR60" s="148">
        <f t="shared" si="45"/>
        <v>0</v>
      </c>
      <c r="AS60" s="148">
        <f t="shared" si="45"/>
        <v>0</v>
      </c>
      <c r="AT60" s="148">
        <f t="shared" si="45"/>
        <v>0</v>
      </c>
      <c r="AU60" s="148">
        <f t="shared" si="45"/>
        <v>0</v>
      </c>
      <c r="AV60" s="148">
        <f t="shared" si="45"/>
        <v>0</v>
      </c>
      <c r="AW60" s="148">
        <f t="shared" si="45"/>
        <v>0</v>
      </c>
    </row>
    <row r="61" spans="2:49" hidden="1" outlineLevel="1" x14ac:dyDescent="0.2">
      <c r="B61" s="52" t="str" cm="1">
        <f t="array" ref="B61">INDEX($B$4:$AI$4, 1, AN61)</f>
        <v>FQ4'32E</v>
      </c>
      <c r="C61" s="82">
        <f>IF($AM61&gt;C$5,0,IF($AM61=C$5,IFERROR($AJ61/$AK61*$AL61, 0),IF(IFERROR((SUM($B61:B61)+$AJ61/$AK61*(1-$AL61)),0)&gt;=$AJ61, $AJ61-SUM($B61:B61), IFERROR($AJ61/$AK61, 0))))</f>
        <v>0</v>
      </c>
      <c r="D61" s="82">
        <f>IF($AM61&gt;D$5,0,IF($AM61=D$5,IFERROR($AJ61/$AK61*$AL61, 0),IF(IFERROR((SUM($B61:C61)+$AJ61/$AK61*(1-$AL61)),0)&gt;=$AJ61, $AJ61-SUM($B61:C61), IFERROR($AJ61/$AK61, 0))))</f>
        <v>0</v>
      </c>
      <c r="E61" s="82">
        <f>IF($AM61&gt;E$5,0,IF($AM61=E$5,IFERROR($AJ61/$AK61*$AL61, 0),IF(IFERROR((SUM($B61:D61)+$AJ61/$AK61*(1-$AL61)),0)&gt;=$AJ61, $AJ61-SUM($B61:D61), IFERROR($AJ61/$AK61, 0))))</f>
        <v>0</v>
      </c>
      <c r="F61" s="82">
        <f>IF($AM61&gt;F$5,0,IF($AM61=F$5,IFERROR($AJ61/$AK61*$AL61, 0),IF(IFERROR((SUM($B61:E61)+$AJ61/$AK61*(1-$AL61)),0)&gt;=$AJ61, $AJ61-SUM($B61:E61), IFERROR($AJ61/$AK61, 0))))</f>
        <v>0</v>
      </c>
      <c r="G61" s="82">
        <f>IF($AM61&gt;G$5,0,IF($AM61=G$5,IFERROR($AJ61/$AK61*$AL61, 0),IF(IFERROR((SUM($B61:F61)+$AJ61/$AK61*(1-$AL61)),0)&gt;=$AJ61, $AJ61-SUM($B61:F61), IFERROR($AJ61/$AK61, 0))))</f>
        <v>0</v>
      </c>
      <c r="H61" s="82">
        <f>IF($AM61&gt;H$5,0,IF($AM61=H$5,IFERROR($AJ61/$AK61*$AL61, 0),IF(IFERROR((SUM($B61:G61)+$AJ61/$AK61*(1-$AL61)),0)&gt;=$AJ61, $AJ61-SUM($B61:G61), IFERROR($AJ61/$AK61, 0))))</f>
        <v>0</v>
      </c>
      <c r="I61" s="82">
        <f>IF($AM61&gt;I$5,0,IF($AM61=I$5,IFERROR($AJ61/$AK61*$AL61, 0),IF(IFERROR((SUM($B61:H61)+$AJ61/$AK61*(1-$AL61)),0)&gt;=$AJ61, $AJ61-SUM($B61:H61), IFERROR($AJ61/$AK61, 0))))</f>
        <v>0</v>
      </c>
      <c r="J61" s="82">
        <f>IF($AM61&gt;J$5,0,IF($AM61=J$5,IFERROR($AJ61/$AK61*$AL61, 0),IF(IFERROR((SUM($B61:I61)+$AJ61/$AK61*(1-$AL61)),0)&gt;=$AJ61, $AJ61-SUM($B61:I61), IFERROR($AJ61/$AK61, 0))))</f>
        <v>0</v>
      </c>
      <c r="K61" s="82">
        <f>IF($AM61&gt;K$5,0,IF($AM61=K$5,IFERROR($AJ61/$AK61*$AL61, 0),IF(IFERROR((SUM($B61:J61)+$AJ61/$AK61*(1-$AL61)),0)&gt;=$AJ61, $AJ61-SUM($B61:J61), IFERROR($AJ61/$AK61, 0))))</f>
        <v>0</v>
      </c>
      <c r="L61" s="82">
        <f>IF($AM61&gt;L$5,0,IF($AM61=L$5,IFERROR($AJ61/$AK61*$AL61, 0),IF(IFERROR((SUM($B61:K61)+$AJ61/$AK61*(1-$AL61)),0)&gt;=$AJ61, $AJ61-SUM($B61:K61), IFERROR($AJ61/$AK61, 0))))</f>
        <v>0</v>
      </c>
      <c r="M61" s="82">
        <f>IF($AM61&gt;M$5,0,IF($AM61=M$5,IFERROR($AJ61/$AK61*$AL61, 0),IF(IFERROR((SUM($B61:L61)+$AJ61/$AK61*(1-$AL61)),0)&gt;=$AJ61, $AJ61-SUM($B61:L61), IFERROR($AJ61/$AK61, 0))))</f>
        <v>0</v>
      </c>
      <c r="N61" s="82">
        <f>IF($AM61&gt;N$5,0,IF($AM61=N$5,IFERROR($AJ61/$AK61*$AL61, 0),IF(IFERROR((SUM($B61:M61)+$AJ61/$AK61*(1-$AL61)),0)&gt;=$AJ61, $AJ61-SUM($B61:M61), IFERROR($AJ61/$AK61, 0))))</f>
        <v>0</v>
      </c>
      <c r="O61" s="82">
        <f>IF($AM61&gt;O$5,0,IF($AM61=O$5,IFERROR($AJ61/$AK61*$AL61, 0),IF(IFERROR((SUM($B61:N61)+$AJ61/$AK61*(1-$AL61)),0)&gt;=$AJ61, $AJ61-SUM($B61:N61), IFERROR($AJ61/$AK61, 0))))</f>
        <v>0</v>
      </c>
      <c r="P61" s="82">
        <f>IF($AM61&gt;P$5,0,IF($AM61=P$5,IFERROR($AJ61/$AK61*$AL61, 0),IF(IFERROR((SUM($B61:O61)+$AJ61/$AK61*(1-$AL61)),0)&gt;=$AJ61, $AJ61-SUM($B61:O61), IFERROR($AJ61/$AK61, 0))))</f>
        <v>0</v>
      </c>
      <c r="Q61" s="82">
        <f>IF($AM61&gt;Q$5,0,IF($AM61=Q$5,IFERROR($AJ61/$AK61*$AL61, 0),IF(IFERROR((SUM($B61:P61)+$AJ61/$AK61*(1-$AL61)),0)&gt;=$AJ61, $AJ61-SUM($B61:P61), IFERROR($AJ61/$AK61, 0))))</f>
        <v>0</v>
      </c>
      <c r="R61" s="82">
        <f>IF($AM61&gt;R$5,0,IF($AM61=R$5,IFERROR($AJ61/$AK61*$AL61, 0),IF(IFERROR((SUM($B61:Q61)+$AJ61/$AK61*(1-$AL61)),0)&gt;=$AJ61, $AJ61-SUM($B61:Q61), IFERROR($AJ61/$AK61, 0))))</f>
        <v>0</v>
      </c>
      <c r="S61" s="82">
        <f>IF($AM61&gt;S$5,0,IF($AM61=S$5,IFERROR($AJ61/$AK61*$AL61, 0),IF(IFERROR((SUM($B61:R61)+$AJ61/$AK61*(1-$AL61)),0)&gt;=$AJ61, $AJ61-SUM($B61:R61), IFERROR($AJ61/$AK61, 0))))</f>
        <v>0</v>
      </c>
      <c r="T61" s="82">
        <f>IF($AM61&gt;T$5,0,IF($AM61=T$5,IFERROR($AJ61/$AK61*$AL61, 0),IF(IFERROR((SUM($B61:S61)+$AJ61/$AK61*(1-$AL61)),0)&gt;=$AJ61, $AJ61-SUM($B61:S61), IFERROR($AJ61/$AK61, 0))))</f>
        <v>0</v>
      </c>
      <c r="U61" s="82">
        <f>IF($AM61&gt;U$5,0,IF($AM61=U$5,IFERROR($AJ61/$AK61*$AL61, 0),IF(IFERROR((SUM($B61:T61)+$AJ61/$AK61*(1-$AL61)),0)&gt;=$AJ61, $AJ61-SUM($B61:T61), IFERROR($AJ61/$AK61, 0))))</f>
        <v>0</v>
      </c>
      <c r="V61" s="82">
        <f>IF($AM61&gt;V$5,0,IF($AM61=V$5,IFERROR($AJ61/$AK61*$AL61, 0),IF(IFERROR((SUM($B61:U61)+$AJ61/$AK61*(1-$AL61)),0)&gt;=$AJ61, $AJ61-SUM($B61:U61), IFERROR($AJ61/$AK61, 0))))</f>
        <v>0</v>
      </c>
      <c r="W61" s="82">
        <f>IF($AM61&gt;W$5,0,IF($AM61=W$5,IFERROR($AJ61/$AK61*$AL61, 0),IF(IFERROR((SUM($B61:V61)+$AJ61/$AK61*(1-$AL61)),0)&gt;=$AJ61, $AJ61-SUM($B61:V61), IFERROR($AJ61/$AK61, 0))))</f>
        <v>0</v>
      </c>
      <c r="X61" s="82">
        <f>IF($AM61&gt;X$5,0,IF($AM61=X$5,IFERROR($AJ61/$AK61*$AL61, 0),IF(IFERROR((SUM($B61:W61)+$AJ61/$AK61*(1-$AL61)),0)&gt;=$AJ61, $AJ61-SUM($B61:W61), IFERROR($AJ61/$AK61, 0))))</f>
        <v>0</v>
      </c>
      <c r="Y61" s="82">
        <f>IF($AM61&gt;Y$5,0,IF($AM61=Y$5,IFERROR($AJ61/$AK61*$AL61, 0),IF(IFERROR((SUM($B61:X61)+$AJ61/$AK61*(1-$AL61)),0)&gt;=$AJ61, $AJ61-SUM($B61:X61), IFERROR($AJ61/$AK61, 0))))</f>
        <v>0</v>
      </c>
      <c r="Z61" s="82">
        <f>IF($AM61&gt;Z$5,0,IF($AM61=Z$5,IFERROR($AJ61/$AK61*$AL61, 0),IF(IFERROR((SUM($B61:Y61)+$AJ61/$AK61*(1-$AL61)),0)&gt;=$AJ61, $AJ61-SUM($B61:Y61), IFERROR($AJ61/$AK61, 0))))</f>
        <v>0</v>
      </c>
      <c r="AA61" s="82">
        <f>IF($AM61&gt;AA$5,0,IF($AM61=AA$5,IFERROR($AJ61/$AK61*$AL61, 0),IF(IFERROR((SUM($B61:Z61)+$AJ61/$AK61*(1-$AL61)),0)&gt;=$AJ61, $AJ61-SUM($B61:Z61), IFERROR($AJ61/$AK61, 0))))</f>
        <v>0</v>
      </c>
      <c r="AB61" s="82">
        <f>IF($AM61&gt;AB$5,0,IF($AM61=AB$5,IFERROR($AJ61/$AK61*$AL61, 0),IF(IFERROR((SUM($B61:AA61)+$AJ61/$AK61*(1-$AL61)),0)&gt;=$AJ61, $AJ61-SUM($B61:AA61), IFERROR($AJ61/$AK61, 0))))</f>
        <v>0</v>
      </c>
      <c r="AC61" s="82">
        <f>IF($AM61&gt;AC$5,0,IF($AM61=AC$5,IFERROR($AJ61/$AK61*$AL61, 0),IF(IFERROR((SUM($B61:AB61)+$AJ61/$AK61*(1-$AL61)),0)&gt;=$AJ61, $AJ61-SUM($B61:AB61), IFERROR($AJ61/$AK61, 0))))</f>
        <v>0</v>
      </c>
      <c r="AD61" s="82">
        <f>IF($AM61&gt;AD$5,0,IF($AM61=AD$5,IFERROR($AJ61/$AK61*$AL61, 0),IF(IFERROR((SUM($B61:AC61)+$AJ61/$AK61*(1-$AL61)),0)&gt;=$AJ61, $AJ61-SUM($B61:AC61), IFERROR($AJ61/$AK61, 0))))</f>
        <v>0</v>
      </c>
      <c r="AE61" s="82">
        <f>IF($AM61&gt;AE$5,0,IF($AM61=AE$5,IFERROR($AJ61/$AK61*$AL61, 0),IF(IFERROR((SUM($B61:AD61)+$AJ61/$AK61*(1-$AL61)),0)&gt;=$AJ61, $AJ61-SUM($B61:AD61), IFERROR($AJ61/$AK61, 0))))</f>
        <v>0</v>
      </c>
      <c r="AF61" s="82">
        <f>IF($AM61&gt;AF$5,0,IF($AM61=AF$5,IFERROR($AJ61/$AK61*$AL61, 0),IF(IFERROR((SUM($B61:AE61)+$AJ61/$AK61*(1-$AL61)),0)&gt;=$AJ61, $AJ61-SUM($B61:AE61), IFERROR($AJ61/$AK61, 0))))</f>
        <v>0</v>
      </c>
      <c r="AG61" s="82">
        <f>IF($AM61&gt;AG$5,0,IF($AM61=AG$5,IFERROR($AJ61/$AK61*$AL61, 0),IF(IFERROR((SUM($B61:AF61)+$AJ61/$AK61*(1-$AL61)),0)&gt;=$AJ61, $AJ61-SUM($B61:AF61), IFERROR($AJ61/$AK61, 0))))</f>
        <v>0</v>
      </c>
      <c r="AH61" s="82">
        <f>IF($AM61&gt;AH$5,0,IF($AM61=AH$5,IFERROR($AJ61/$AK61*$AL61, 0),IF(IFERROR((SUM($B61:AG61)+$AJ61/$AK61*(1-$AL61)),0)&gt;=$AJ61, $AJ61-SUM($B61:AG61), IFERROR($AJ61/$AK61, 0))))</f>
        <v>0</v>
      </c>
      <c r="AI61" s="20"/>
      <c r="AJ61" s="83" cm="1">
        <f t="array" ref="AJ61">INDEX(Calculations!$B$14:$AN$14, 1, AN61)</f>
        <v>0</v>
      </c>
      <c r="AK61" s="84">
        <f>INDEX(Drivers!$B$26:$AI$26, 1, MATCH($B61, Drivers!$B$4:$AI$4, 0))</f>
        <v>0</v>
      </c>
      <c r="AL61" s="85">
        <f>INDEX(Drivers!$B$27:$AI$27, 1,  MATCH($B61, Drivers!$B$4:$AI$4, 0))</f>
        <v>0</v>
      </c>
      <c r="AM61" s="86" cm="1">
        <f t="array" ref="AM61">INDEX(Drivers!$B$12:$AI$12, 1, AN61)</f>
        <v>48579</v>
      </c>
      <c r="AN61" s="83">
        <f t="shared" si="46"/>
        <v>29</v>
      </c>
      <c r="AO61" s="146">
        <f t="shared" si="44"/>
        <v>0</v>
      </c>
      <c r="AP61" s="148">
        <f t="shared" si="45"/>
        <v>0</v>
      </c>
      <c r="AQ61" s="148">
        <f t="shared" si="45"/>
        <v>0</v>
      </c>
      <c r="AR61" s="148">
        <f t="shared" si="45"/>
        <v>0</v>
      </c>
      <c r="AS61" s="148">
        <f t="shared" si="45"/>
        <v>0</v>
      </c>
      <c r="AT61" s="148">
        <f t="shared" si="45"/>
        <v>0</v>
      </c>
      <c r="AU61" s="148">
        <f t="shared" si="45"/>
        <v>0</v>
      </c>
      <c r="AV61" s="148">
        <f t="shared" si="45"/>
        <v>0</v>
      </c>
      <c r="AW61" s="148">
        <f t="shared" si="45"/>
        <v>0</v>
      </c>
    </row>
    <row r="62" spans="2:49" hidden="1" outlineLevel="1" x14ac:dyDescent="0.2">
      <c r="B62" s="52" t="str" cm="1">
        <f t="array" ref="B62">INDEX($B$4:$AI$4, 1, AN62)</f>
        <v>FQ1'33E</v>
      </c>
      <c r="C62" s="82">
        <f>IF($AM62&gt;C$5,0,IF($AM62=C$5,IFERROR($AJ62/$AK62*$AL62, 0),IF(IFERROR((SUM($B62:B62)+$AJ62/$AK62*(1-$AL62)),0)&gt;=$AJ62, $AJ62-SUM($B62:B62), IFERROR($AJ62/$AK62, 0))))</f>
        <v>0</v>
      </c>
      <c r="D62" s="82">
        <f>IF($AM62&gt;D$5,0,IF($AM62=D$5,IFERROR($AJ62/$AK62*$AL62, 0),IF(IFERROR((SUM($B62:C62)+$AJ62/$AK62*(1-$AL62)),0)&gt;=$AJ62, $AJ62-SUM($B62:C62), IFERROR($AJ62/$AK62, 0))))</f>
        <v>0</v>
      </c>
      <c r="E62" s="82">
        <f>IF($AM62&gt;E$5,0,IF($AM62=E$5,IFERROR($AJ62/$AK62*$AL62, 0),IF(IFERROR((SUM($B62:D62)+$AJ62/$AK62*(1-$AL62)),0)&gt;=$AJ62, $AJ62-SUM($B62:D62), IFERROR($AJ62/$AK62, 0))))</f>
        <v>0</v>
      </c>
      <c r="F62" s="82">
        <f>IF($AM62&gt;F$5,0,IF($AM62=F$5,IFERROR($AJ62/$AK62*$AL62, 0),IF(IFERROR((SUM($B62:E62)+$AJ62/$AK62*(1-$AL62)),0)&gt;=$AJ62, $AJ62-SUM($B62:E62), IFERROR($AJ62/$AK62, 0))))</f>
        <v>0</v>
      </c>
      <c r="G62" s="82">
        <f>IF($AM62&gt;G$5,0,IF($AM62=G$5,IFERROR($AJ62/$AK62*$AL62, 0),IF(IFERROR((SUM($B62:F62)+$AJ62/$AK62*(1-$AL62)),0)&gt;=$AJ62, $AJ62-SUM($B62:F62), IFERROR($AJ62/$AK62, 0))))</f>
        <v>0</v>
      </c>
      <c r="H62" s="82">
        <f>IF($AM62&gt;H$5,0,IF($AM62=H$5,IFERROR($AJ62/$AK62*$AL62, 0),IF(IFERROR((SUM($B62:G62)+$AJ62/$AK62*(1-$AL62)),0)&gt;=$AJ62, $AJ62-SUM($B62:G62), IFERROR($AJ62/$AK62, 0))))</f>
        <v>0</v>
      </c>
      <c r="I62" s="82">
        <f>IF($AM62&gt;I$5,0,IF($AM62=I$5,IFERROR($AJ62/$AK62*$AL62, 0),IF(IFERROR((SUM($B62:H62)+$AJ62/$AK62*(1-$AL62)),0)&gt;=$AJ62, $AJ62-SUM($B62:H62), IFERROR($AJ62/$AK62, 0))))</f>
        <v>0</v>
      </c>
      <c r="J62" s="82">
        <f>IF($AM62&gt;J$5,0,IF($AM62=J$5,IFERROR($AJ62/$AK62*$AL62, 0),IF(IFERROR((SUM($B62:I62)+$AJ62/$AK62*(1-$AL62)),0)&gt;=$AJ62, $AJ62-SUM($B62:I62), IFERROR($AJ62/$AK62, 0))))</f>
        <v>0</v>
      </c>
      <c r="K62" s="82">
        <f>IF($AM62&gt;K$5,0,IF($AM62=K$5,IFERROR($AJ62/$AK62*$AL62, 0),IF(IFERROR((SUM($B62:J62)+$AJ62/$AK62*(1-$AL62)),0)&gt;=$AJ62, $AJ62-SUM($B62:J62), IFERROR($AJ62/$AK62, 0))))</f>
        <v>0</v>
      </c>
      <c r="L62" s="82">
        <f>IF($AM62&gt;L$5,0,IF($AM62=L$5,IFERROR($AJ62/$AK62*$AL62, 0),IF(IFERROR((SUM($B62:K62)+$AJ62/$AK62*(1-$AL62)),0)&gt;=$AJ62, $AJ62-SUM($B62:K62), IFERROR($AJ62/$AK62, 0))))</f>
        <v>0</v>
      </c>
      <c r="M62" s="82">
        <f>IF($AM62&gt;M$5,0,IF($AM62=M$5,IFERROR($AJ62/$AK62*$AL62, 0),IF(IFERROR((SUM($B62:L62)+$AJ62/$AK62*(1-$AL62)),0)&gt;=$AJ62, $AJ62-SUM($B62:L62), IFERROR($AJ62/$AK62, 0))))</f>
        <v>0</v>
      </c>
      <c r="N62" s="82">
        <f>IF($AM62&gt;N$5,0,IF($AM62=N$5,IFERROR($AJ62/$AK62*$AL62, 0),IF(IFERROR((SUM($B62:M62)+$AJ62/$AK62*(1-$AL62)),0)&gt;=$AJ62, $AJ62-SUM($B62:M62), IFERROR($AJ62/$AK62, 0))))</f>
        <v>0</v>
      </c>
      <c r="O62" s="82">
        <f>IF($AM62&gt;O$5,0,IF($AM62=O$5,IFERROR($AJ62/$AK62*$AL62, 0),IF(IFERROR((SUM($B62:N62)+$AJ62/$AK62*(1-$AL62)),0)&gt;=$AJ62, $AJ62-SUM($B62:N62), IFERROR($AJ62/$AK62, 0))))</f>
        <v>0</v>
      </c>
      <c r="P62" s="82">
        <f>IF($AM62&gt;P$5,0,IF($AM62=P$5,IFERROR($AJ62/$AK62*$AL62, 0),IF(IFERROR((SUM($B62:O62)+$AJ62/$AK62*(1-$AL62)),0)&gt;=$AJ62, $AJ62-SUM($B62:O62), IFERROR($AJ62/$AK62, 0))))</f>
        <v>0</v>
      </c>
      <c r="Q62" s="82">
        <f>IF($AM62&gt;Q$5,0,IF($AM62=Q$5,IFERROR($AJ62/$AK62*$AL62, 0),IF(IFERROR((SUM($B62:P62)+$AJ62/$AK62*(1-$AL62)),0)&gt;=$AJ62, $AJ62-SUM($B62:P62), IFERROR($AJ62/$AK62, 0))))</f>
        <v>0</v>
      </c>
      <c r="R62" s="82">
        <f>IF($AM62&gt;R$5,0,IF($AM62=R$5,IFERROR($AJ62/$AK62*$AL62, 0),IF(IFERROR((SUM($B62:Q62)+$AJ62/$AK62*(1-$AL62)),0)&gt;=$AJ62, $AJ62-SUM($B62:Q62), IFERROR($AJ62/$AK62, 0))))</f>
        <v>0</v>
      </c>
      <c r="S62" s="82">
        <f>IF($AM62&gt;S$5,0,IF($AM62=S$5,IFERROR($AJ62/$AK62*$AL62, 0),IF(IFERROR((SUM($B62:R62)+$AJ62/$AK62*(1-$AL62)),0)&gt;=$AJ62, $AJ62-SUM($B62:R62), IFERROR($AJ62/$AK62, 0))))</f>
        <v>0</v>
      </c>
      <c r="T62" s="82">
        <f>IF($AM62&gt;T$5,0,IF($AM62=T$5,IFERROR($AJ62/$AK62*$AL62, 0),IF(IFERROR((SUM($B62:S62)+$AJ62/$AK62*(1-$AL62)),0)&gt;=$AJ62, $AJ62-SUM($B62:S62), IFERROR($AJ62/$AK62, 0))))</f>
        <v>0</v>
      </c>
      <c r="U62" s="82">
        <f>IF($AM62&gt;U$5,0,IF($AM62=U$5,IFERROR($AJ62/$AK62*$AL62, 0),IF(IFERROR((SUM($B62:T62)+$AJ62/$AK62*(1-$AL62)),0)&gt;=$AJ62, $AJ62-SUM($B62:T62), IFERROR($AJ62/$AK62, 0))))</f>
        <v>0</v>
      </c>
      <c r="V62" s="82">
        <f>IF($AM62&gt;V$5,0,IF($AM62=V$5,IFERROR($AJ62/$AK62*$AL62, 0),IF(IFERROR((SUM($B62:U62)+$AJ62/$AK62*(1-$AL62)),0)&gt;=$AJ62, $AJ62-SUM($B62:U62), IFERROR($AJ62/$AK62, 0))))</f>
        <v>0</v>
      </c>
      <c r="W62" s="82">
        <f>IF($AM62&gt;W$5,0,IF($AM62=W$5,IFERROR($AJ62/$AK62*$AL62, 0),IF(IFERROR((SUM($B62:V62)+$AJ62/$AK62*(1-$AL62)),0)&gt;=$AJ62, $AJ62-SUM($B62:V62), IFERROR($AJ62/$AK62, 0))))</f>
        <v>0</v>
      </c>
      <c r="X62" s="82">
        <f>IF($AM62&gt;X$5,0,IF($AM62=X$5,IFERROR($AJ62/$AK62*$AL62, 0),IF(IFERROR((SUM($B62:W62)+$AJ62/$AK62*(1-$AL62)),0)&gt;=$AJ62, $AJ62-SUM($B62:W62), IFERROR($AJ62/$AK62, 0))))</f>
        <v>0</v>
      </c>
      <c r="Y62" s="82">
        <f>IF($AM62&gt;Y$5,0,IF($AM62=Y$5,IFERROR($AJ62/$AK62*$AL62, 0),IF(IFERROR((SUM($B62:X62)+$AJ62/$AK62*(1-$AL62)),0)&gt;=$AJ62, $AJ62-SUM($B62:X62), IFERROR($AJ62/$AK62, 0))))</f>
        <v>0</v>
      </c>
      <c r="Z62" s="82">
        <f>IF($AM62&gt;Z$5,0,IF($AM62=Z$5,IFERROR($AJ62/$AK62*$AL62, 0),IF(IFERROR((SUM($B62:Y62)+$AJ62/$AK62*(1-$AL62)),0)&gt;=$AJ62, $AJ62-SUM($B62:Y62), IFERROR($AJ62/$AK62, 0))))</f>
        <v>0</v>
      </c>
      <c r="AA62" s="82">
        <f>IF($AM62&gt;AA$5,0,IF($AM62=AA$5,IFERROR($AJ62/$AK62*$AL62, 0),IF(IFERROR((SUM($B62:Z62)+$AJ62/$AK62*(1-$AL62)),0)&gt;=$AJ62, $AJ62-SUM($B62:Z62), IFERROR($AJ62/$AK62, 0))))</f>
        <v>0</v>
      </c>
      <c r="AB62" s="82">
        <f>IF($AM62&gt;AB$5,0,IF($AM62=AB$5,IFERROR($AJ62/$AK62*$AL62, 0),IF(IFERROR((SUM($B62:AA62)+$AJ62/$AK62*(1-$AL62)),0)&gt;=$AJ62, $AJ62-SUM($B62:AA62), IFERROR($AJ62/$AK62, 0))))</f>
        <v>0</v>
      </c>
      <c r="AC62" s="82">
        <f>IF($AM62&gt;AC$5,0,IF($AM62=AC$5,IFERROR($AJ62/$AK62*$AL62, 0),IF(IFERROR((SUM($B62:AB62)+$AJ62/$AK62*(1-$AL62)),0)&gt;=$AJ62, $AJ62-SUM($B62:AB62), IFERROR($AJ62/$AK62, 0))))</f>
        <v>0</v>
      </c>
      <c r="AD62" s="82">
        <f>IF($AM62&gt;AD$5,0,IF($AM62=AD$5,IFERROR($AJ62/$AK62*$AL62, 0),IF(IFERROR((SUM($B62:AC62)+$AJ62/$AK62*(1-$AL62)),0)&gt;=$AJ62, $AJ62-SUM($B62:AC62), IFERROR($AJ62/$AK62, 0))))</f>
        <v>0</v>
      </c>
      <c r="AE62" s="82">
        <f>IF($AM62&gt;AE$5,0,IF($AM62=AE$5,IFERROR($AJ62/$AK62*$AL62, 0),IF(IFERROR((SUM($B62:AD62)+$AJ62/$AK62*(1-$AL62)),0)&gt;=$AJ62, $AJ62-SUM($B62:AD62), IFERROR($AJ62/$AK62, 0))))</f>
        <v>0</v>
      </c>
      <c r="AF62" s="82">
        <f>IF($AM62&gt;AF$5,0,IF($AM62=AF$5,IFERROR($AJ62/$AK62*$AL62, 0),IF(IFERROR((SUM($B62:AE62)+$AJ62/$AK62*(1-$AL62)),0)&gt;=$AJ62, $AJ62-SUM($B62:AE62), IFERROR($AJ62/$AK62, 0))))</f>
        <v>0</v>
      </c>
      <c r="AG62" s="82">
        <f>IF($AM62&gt;AG$5,0,IF($AM62=AG$5,IFERROR($AJ62/$AK62*$AL62, 0),IF(IFERROR((SUM($B62:AF62)+$AJ62/$AK62*(1-$AL62)),0)&gt;=$AJ62, $AJ62-SUM($B62:AF62), IFERROR($AJ62/$AK62, 0))))</f>
        <v>0</v>
      </c>
      <c r="AH62" s="82">
        <f>IF($AM62&gt;AH$5,0,IF($AM62=AH$5,IFERROR($AJ62/$AK62*$AL62, 0),IF(IFERROR((SUM($B62:AG62)+$AJ62/$AK62*(1-$AL62)),0)&gt;=$AJ62, $AJ62-SUM($B62:AG62), IFERROR($AJ62/$AK62, 0))))</f>
        <v>0</v>
      </c>
      <c r="AI62" s="20"/>
      <c r="AJ62" s="83" cm="1">
        <f t="array" ref="AJ62">INDEX(Calculations!$B$14:$AN$14, 1, AN62)</f>
        <v>0</v>
      </c>
      <c r="AK62" s="84">
        <f>INDEX(Drivers!$B$26:$AI$26, 1, MATCH($B62, Drivers!$B$4:$AI$4, 0))</f>
        <v>0</v>
      </c>
      <c r="AL62" s="85">
        <f>INDEX(Drivers!$B$27:$AI$27, 1,  MATCH($B62, Drivers!$B$4:$AI$4, 0))</f>
        <v>0</v>
      </c>
      <c r="AM62" s="86" cm="1">
        <f t="array" ref="AM62">INDEX(Drivers!$B$12:$AI$12, 1, AN62)</f>
        <v>48669</v>
      </c>
      <c r="AN62" s="83">
        <f t="shared" si="46"/>
        <v>30</v>
      </c>
      <c r="AO62" s="146">
        <f t="shared" si="44"/>
        <v>0</v>
      </c>
      <c r="AP62" s="148">
        <f t="shared" si="45"/>
        <v>0</v>
      </c>
      <c r="AQ62" s="148">
        <f t="shared" si="45"/>
        <v>0</v>
      </c>
      <c r="AR62" s="148">
        <f t="shared" si="45"/>
        <v>0</v>
      </c>
      <c r="AS62" s="148">
        <f t="shared" si="45"/>
        <v>0</v>
      </c>
      <c r="AT62" s="148">
        <f t="shared" si="45"/>
        <v>0</v>
      </c>
      <c r="AU62" s="148">
        <f t="shared" si="45"/>
        <v>0</v>
      </c>
      <c r="AV62" s="148">
        <f t="shared" si="45"/>
        <v>0</v>
      </c>
      <c r="AW62" s="148">
        <f t="shared" si="45"/>
        <v>0</v>
      </c>
    </row>
    <row r="63" spans="2:49" hidden="1" outlineLevel="1" x14ac:dyDescent="0.2">
      <c r="B63" s="52" t="str" cm="1">
        <f t="array" ref="B63">INDEX($B$4:$AI$4, 1, AN63)</f>
        <v>FQ2'33E</v>
      </c>
      <c r="C63" s="82">
        <f>IF($AM63&gt;C$5,0,IF($AM63=C$5,IFERROR($AJ63/$AK63*$AL63, 0),IF(IFERROR((SUM($B63:B63)+$AJ63/$AK63*(1-$AL63)),0)&gt;=$AJ63, $AJ63-SUM($B63:B63), IFERROR($AJ63/$AK63, 0))))</f>
        <v>0</v>
      </c>
      <c r="D63" s="82">
        <f>IF($AM63&gt;D$5,0,IF($AM63=D$5,IFERROR($AJ63/$AK63*$AL63, 0),IF(IFERROR((SUM($B63:C63)+$AJ63/$AK63*(1-$AL63)),0)&gt;=$AJ63, $AJ63-SUM($B63:C63), IFERROR($AJ63/$AK63, 0))))</f>
        <v>0</v>
      </c>
      <c r="E63" s="82">
        <f>IF($AM63&gt;E$5,0,IF($AM63=E$5,IFERROR($AJ63/$AK63*$AL63, 0),IF(IFERROR((SUM($B63:D63)+$AJ63/$AK63*(1-$AL63)),0)&gt;=$AJ63, $AJ63-SUM($B63:D63), IFERROR($AJ63/$AK63, 0))))</f>
        <v>0</v>
      </c>
      <c r="F63" s="82">
        <f>IF($AM63&gt;F$5,0,IF($AM63=F$5,IFERROR($AJ63/$AK63*$AL63, 0),IF(IFERROR((SUM($B63:E63)+$AJ63/$AK63*(1-$AL63)),0)&gt;=$AJ63, $AJ63-SUM($B63:E63), IFERROR($AJ63/$AK63, 0))))</f>
        <v>0</v>
      </c>
      <c r="G63" s="82">
        <f>IF($AM63&gt;G$5,0,IF($AM63=G$5,IFERROR($AJ63/$AK63*$AL63, 0),IF(IFERROR((SUM($B63:F63)+$AJ63/$AK63*(1-$AL63)),0)&gt;=$AJ63, $AJ63-SUM($B63:F63), IFERROR($AJ63/$AK63, 0))))</f>
        <v>0</v>
      </c>
      <c r="H63" s="82">
        <f>IF($AM63&gt;H$5,0,IF($AM63=H$5,IFERROR($AJ63/$AK63*$AL63, 0),IF(IFERROR((SUM($B63:G63)+$AJ63/$AK63*(1-$AL63)),0)&gt;=$AJ63, $AJ63-SUM($B63:G63), IFERROR($AJ63/$AK63, 0))))</f>
        <v>0</v>
      </c>
      <c r="I63" s="82">
        <f>IF($AM63&gt;I$5,0,IF($AM63=I$5,IFERROR($AJ63/$AK63*$AL63, 0),IF(IFERROR((SUM($B63:H63)+$AJ63/$AK63*(1-$AL63)),0)&gt;=$AJ63, $AJ63-SUM($B63:H63), IFERROR($AJ63/$AK63, 0))))</f>
        <v>0</v>
      </c>
      <c r="J63" s="82">
        <f>IF($AM63&gt;J$5,0,IF($AM63=J$5,IFERROR($AJ63/$AK63*$AL63, 0),IF(IFERROR((SUM($B63:I63)+$AJ63/$AK63*(1-$AL63)),0)&gt;=$AJ63, $AJ63-SUM($B63:I63), IFERROR($AJ63/$AK63, 0))))</f>
        <v>0</v>
      </c>
      <c r="K63" s="82">
        <f>IF($AM63&gt;K$5,0,IF($AM63=K$5,IFERROR($AJ63/$AK63*$AL63, 0),IF(IFERROR((SUM($B63:J63)+$AJ63/$AK63*(1-$AL63)),0)&gt;=$AJ63, $AJ63-SUM($B63:J63), IFERROR($AJ63/$AK63, 0))))</f>
        <v>0</v>
      </c>
      <c r="L63" s="82">
        <f>IF($AM63&gt;L$5,0,IF($AM63=L$5,IFERROR($AJ63/$AK63*$AL63, 0),IF(IFERROR((SUM($B63:K63)+$AJ63/$AK63*(1-$AL63)),0)&gt;=$AJ63, $AJ63-SUM($B63:K63), IFERROR($AJ63/$AK63, 0))))</f>
        <v>0</v>
      </c>
      <c r="M63" s="82">
        <f>IF($AM63&gt;M$5,0,IF($AM63=M$5,IFERROR($AJ63/$AK63*$AL63, 0),IF(IFERROR((SUM($B63:L63)+$AJ63/$AK63*(1-$AL63)),0)&gt;=$AJ63, $AJ63-SUM($B63:L63), IFERROR($AJ63/$AK63, 0))))</f>
        <v>0</v>
      </c>
      <c r="N63" s="82">
        <f>IF($AM63&gt;N$5,0,IF($AM63=N$5,IFERROR($AJ63/$AK63*$AL63, 0),IF(IFERROR((SUM($B63:M63)+$AJ63/$AK63*(1-$AL63)),0)&gt;=$AJ63, $AJ63-SUM($B63:M63), IFERROR($AJ63/$AK63, 0))))</f>
        <v>0</v>
      </c>
      <c r="O63" s="82">
        <f>IF($AM63&gt;O$5,0,IF($AM63=O$5,IFERROR($AJ63/$AK63*$AL63, 0),IF(IFERROR((SUM($B63:N63)+$AJ63/$AK63*(1-$AL63)),0)&gt;=$AJ63, $AJ63-SUM($B63:N63), IFERROR($AJ63/$AK63, 0))))</f>
        <v>0</v>
      </c>
      <c r="P63" s="82">
        <f>IF($AM63&gt;P$5,0,IF($AM63=P$5,IFERROR($AJ63/$AK63*$AL63, 0),IF(IFERROR((SUM($B63:O63)+$AJ63/$AK63*(1-$AL63)),0)&gt;=$AJ63, $AJ63-SUM($B63:O63), IFERROR($AJ63/$AK63, 0))))</f>
        <v>0</v>
      </c>
      <c r="Q63" s="82">
        <f>IF($AM63&gt;Q$5,0,IF($AM63=Q$5,IFERROR($AJ63/$AK63*$AL63, 0),IF(IFERROR((SUM($B63:P63)+$AJ63/$AK63*(1-$AL63)),0)&gt;=$AJ63, $AJ63-SUM($B63:P63), IFERROR($AJ63/$AK63, 0))))</f>
        <v>0</v>
      </c>
      <c r="R63" s="82">
        <f>IF($AM63&gt;R$5,0,IF($AM63=R$5,IFERROR($AJ63/$AK63*$AL63, 0),IF(IFERROR((SUM($B63:Q63)+$AJ63/$AK63*(1-$AL63)),0)&gt;=$AJ63, $AJ63-SUM($B63:Q63), IFERROR($AJ63/$AK63, 0))))</f>
        <v>0</v>
      </c>
      <c r="S63" s="82">
        <f>IF($AM63&gt;S$5,0,IF($AM63=S$5,IFERROR($AJ63/$AK63*$AL63, 0),IF(IFERROR((SUM($B63:R63)+$AJ63/$AK63*(1-$AL63)),0)&gt;=$AJ63, $AJ63-SUM($B63:R63), IFERROR($AJ63/$AK63, 0))))</f>
        <v>0</v>
      </c>
      <c r="T63" s="82">
        <f>IF($AM63&gt;T$5,0,IF($AM63=T$5,IFERROR($AJ63/$AK63*$AL63, 0),IF(IFERROR((SUM($B63:S63)+$AJ63/$AK63*(1-$AL63)),0)&gt;=$AJ63, $AJ63-SUM($B63:S63), IFERROR($AJ63/$AK63, 0))))</f>
        <v>0</v>
      </c>
      <c r="U63" s="82">
        <f>IF($AM63&gt;U$5,0,IF($AM63=U$5,IFERROR($AJ63/$AK63*$AL63, 0),IF(IFERROR((SUM($B63:T63)+$AJ63/$AK63*(1-$AL63)),0)&gt;=$AJ63, $AJ63-SUM($B63:T63), IFERROR($AJ63/$AK63, 0))))</f>
        <v>0</v>
      </c>
      <c r="V63" s="82">
        <f>IF($AM63&gt;V$5,0,IF($AM63=V$5,IFERROR($AJ63/$AK63*$AL63, 0),IF(IFERROR((SUM($B63:U63)+$AJ63/$AK63*(1-$AL63)),0)&gt;=$AJ63, $AJ63-SUM($B63:U63), IFERROR($AJ63/$AK63, 0))))</f>
        <v>0</v>
      </c>
      <c r="W63" s="82">
        <f>IF($AM63&gt;W$5,0,IF($AM63=W$5,IFERROR($AJ63/$AK63*$AL63, 0),IF(IFERROR((SUM($B63:V63)+$AJ63/$AK63*(1-$AL63)),0)&gt;=$AJ63, $AJ63-SUM($B63:V63), IFERROR($AJ63/$AK63, 0))))</f>
        <v>0</v>
      </c>
      <c r="X63" s="82">
        <f>IF($AM63&gt;X$5,0,IF($AM63=X$5,IFERROR($AJ63/$AK63*$AL63, 0),IF(IFERROR((SUM($B63:W63)+$AJ63/$AK63*(1-$AL63)),0)&gt;=$AJ63, $AJ63-SUM($B63:W63), IFERROR($AJ63/$AK63, 0))))</f>
        <v>0</v>
      </c>
      <c r="Y63" s="82">
        <f>IF($AM63&gt;Y$5,0,IF($AM63=Y$5,IFERROR($AJ63/$AK63*$AL63, 0),IF(IFERROR((SUM($B63:X63)+$AJ63/$AK63*(1-$AL63)),0)&gt;=$AJ63, $AJ63-SUM($B63:X63), IFERROR($AJ63/$AK63, 0))))</f>
        <v>0</v>
      </c>
      <c r="Z63" s="82">
        <f>IF($AM63&gt;Z$5,0,IF($AM63=Z$5,IFERROR($AJ63/$AK63*$AL63, 0),IF(IFERROR((SUM($B63:Y63)+$AJ63/$AK63*(1-$AL63)),0)&gt;=$AJ63, $AJ63-SUM($B63:Y63), IFERROR($AJ63/$AK63, 0))))</f>
        <v>0</v>
      </c>
      <c r="AA63" s="82">
        <f>IF($AM63&gt;AA$5,0,IF($AM63=AA$5,IFERROR($AJ63/$AK63*$AL63, 0),IF(IFERROR((SUM($B63:Z63)+$AJ63/$AK63*(1-$AL63)),0)&gt;=$AJ63, $AJ63-SUM($B63:Z63), IFERROR($AJ63/$AK63, 0))))</f>
        <v>0</v>
      </c>
      <c r="AB63" s="82">
        <f>IF($AM63&gt;AB$5,0,IF($AM63=AB$5,IFERROR($AJ63/$AK63*$AL63, 0),IF(IFERROR((SUM($B63:AA63)+$AJ63/$AK63*(1-$AL63)),0)&gt;=$AJ63, $AJ63-SUM($B63:AA63), IFERROR($AJ63/$AK63, 0))))</f>
        <v>0</v>
      </c>
      <c r="AC63" s="82">
        <f>IF($AM63&gt;AC$5,0,IF($AM63=AC$5,IFERROR($AJ63/$AK63*$AL63, 0),IF(IFERROR((SUM($B63:AB63)+$AJ63/$AK63*(1-$AL63)),0)&gt;=$AJ63, $AJ63-SUM($B63:AB63), IFERROR($AJ63/$AK63, 0))))</f>
        <v>0</v>
      </c>
      <c r="AD63" s="82">
        <f>IF($AM63&gt;AD$5,0,IF($AM63=AD$5,IFERROR($AJ63/$AK63*$AL63, 0),IF(IFERROR((SUM($B63:AC63)+$AJ63/$AK63*(1-$AL63)),0)&gt;=$AJ63, $AJ63-SUM($B63:AC63), IFERROR($AJ63/$AK63, 0))))</f>
        <v>0</v>
      </c>
      <c r="AE63" s="82">
        <f>IF($AM63&gt;AE$5,0,IF($AM63=AE$5,IFERROR($AJ63/$AK63*$AL63, 0),IF(IFERROR((SUM($B63:AD63)+$AJ63/$AK63*(1-$AL63)),0)&gt;=$AJ63, $AJ63-SUM($B63:AD63), IFERROR($AJ63/$AK63, 0))))</f>
        <v>0</v>
      </c>
      <c r="AF63" s="82">
        <f>IF($AM63&gt;AF$5,0,IF($AM63=AF$5,IFERROR($AJ63/$AK63*$AL63, 0),IF(IFERROR((SUM($B63:AE63)+$AJ63/$AK63*(1-$AL63)),0)&gt;=$AJ63, $AJ63-SUM($B63:AE63), IFERROR($AJ63/$AK63, 0))))</f>
        <v>0</v>
      </c>
      <c r="AG63" s="82">
        <f>IF($AM63&gt;AG$5,0,IF($AM63=AG$5,IFERROR($AJ63/$AK63*$AL63, 0),IF(IFERROR((SUM($B63:AF63)+$AJ63/$AK63*(1-$AL63)),0)&gt;=$AJ63, $AJ63-SUM($B63:AF63), IFERROR($AJ63/$AK63, 0))))</f>
        <v>0</v>
      </c>
      <c r="AH63" s="82">
        <f>IF($AM63&gt;AH$5,0,IF($AM63=AH$5,IFERROR($AJ63/$AK63*$AL63, 0),IF(IFERROR((SUM($B63:AG63)+$AJ63/$AK63*(1-$AL63)),0)&gt;=$AJ63, $AJ63-SUM($B63:AG63), IFERROR($AJ63/$AK63, 0))))</f>
        <v>0</v>
      </c>
      <c r="AI63" s="20"/>
      <c r="AJ63" s="83" cm="1">
        <f t="array" ref="AJ63">INDEX(Calculations!$B$14:$AN$14, 1, AN63)</f>
        <v>0</v>
      </c>
      <c r="AK63" s="84">
        <f>INDEX(Drivers!$B$26:$AI$26, 1, MATCH($B63, Drivers!$B$4:$AI$4, 0))</f>
        <v>0</v>
      </c>
      <c r="AL63" s="85">
        <f>INDEX(Drivers!$B$27:$AI$27, 1,  MATCH($B63, Drivers!$B$4:$AI$4, 0))</f>
        <v>0</v>
      </c>
      <c r="AM63" s="86" cm="1">
        <f t="array" ref="AM63">INDEX(Drivers!$B$12:$AI$12, 1, AN63)</f>
        <v>48760</v>
      </c>
      <c r="AN63" s="83">
        <f t="shared" si="46"/>
        <v>31</v>
      </c>
      <c r="AO63" s="146">
        <f t="shared" si="44"/>
        <v>0</v>
      </c>
      <c r="AP63" s="148">
        <f t="shared" si="45"/>
        <v>0</v>
      </c>
      <c r="AQ63" s="148">
        <f t="shared" si="45"/>
        <v>0</v>
      </c>
      <c r="AR63" s="148">
        <f t="shared" si="45"/>
        <v>0</v>
      </c>
      <c r="AS63" s="148">
        <f t="shared" si="45"/>
        <v>0</v>
      </c>
      <c r="AT63" s="148">
        <f t="shared" si="45"/>
        <v>0</v>
      </c>
      <c r="AU63" s="148">
        <f t="shared" si="45"/>
        <v>0</v>
      </c>
      <c r="AV63" s="148">
        <f t="shared" si="45"/>
        <v>0</v>
      </c>
      <c r="AW63" s="148">
        <f t="shared" si="45"/>
        <v>0</v>
      </c>
    </row>
    <row r="64" spans="2:49" hidden="1" outlineLevel="1" x14ac:dyDescent="0.2">
      <c r="B64" s="52" t="str" cm="1">
        <f t="array" ref="B64">INDEX($B$4:$AI$4, 1, AN64)</f>
        <v>FQ3'33E</v>
      </c>
      <c r="C64" s="82">
        <f>IF($AM64&gt;C$5,0,IF($AM64=C$5,IFERROR($AJ64/$AK64*$AL64, 0),IF(IFERROR((SUM($B64:B64)+$AJ64/$AK64*(1-$AL64)),0)&gt;=$AJ64, $AJ64-SUM($B64:B64), IFERROR($AJ64/$AK64, 0))))</f>
        <v>0</v>
      </c>
      <c r="D64" s="82">
        <f>IF($AM64&gt;D$5,0,IF($AM64=D$5,IFERROR($AJ64/$AK64*$AL64, 0),IF(IFERROR((SUM($B64:C64)+$AJ64/$AK64*(1-$AL64)),0)&gt;=$AJ64, $AJ64-SUM($B64:C64), IFERROR($AJ64/$AK64, 0))))</f>
        <v>0</v>
      </c>
      <c r="E64" s="82">
        <f>IF($AM64&gt;E$5,0,IF($AM64=E$5,IFERROR($AJ64/$AK64*$AL64, 0),IF(IFERROR((SUM($B64:D64)+$AJ64/$AK64*(1-$AL64)),0)&gt;=$AJ64, $AJ64-SUM($B64:D64), IFERROR($AJ64/$AK64, 0))))</f>
        <v>0</v>
      </c>
      <c r="F64" s="82">
        <f>IF($AM64&gt;F$5,0,IF($AM64=F$5,IFERROR($AJ64/$AK64*$AL64, 0),IF(IFERROR((SUM($B64:E64)+$AJ64/$AK64*(1-$AL64)),0)&gt;=$AJ64, $AJ64-SUM($B64:E64), IFERROR($AJ64/$AK64, 0))))</f>
        <v>0</v>
      </c>
      <c r="G64" s="82">
        <f>IF($AM64&gt;G$5,0,IF($AM64=G$5,IFERROR($AJ64/$AK64*$AL64, 0),IF(IFERROR((SUM($B64:F64)+$AJ64/$AK64*(1-$AL64)),0)&gt;=$AJ64, $AJ64-SUM($B64:F64), IFERROR($AJ64/$AK64, 0))))</f>
        <v>0</v>
      </c>
      <c r="H64" s="82">
        <f>IF($AM64&gt;H$5,0,IF($AM64=H$5,IFERROR($AJ64/$AK64*$AL64, 0),IF(IFERROR((SUM($B64:G64)+$AJ64/$AK64*(1-$AL64)),0)&gt;=$AJ64, $AJ64-SUM($B64:G64), IFERROR($AJ64/$AK64, 0))))</f>
        <v>0</v>
      </c>
      <c r="I64" s="82">
        <f>IF($AM64&gt;I$5,0,IF($AM64=I$5,IFERROR($AJ64/$AK64*$AL64, 0),IF(IFERROR((SUM($B64:H64)+$AJ64/$AK64*(1-$AL64)),0)&gt;=$AJ64, $AJ64-SUM($B64:H64), IFERROR($AJ64/$AK64, 0))))</f>
        <v>0</v>
      </c>
      <c r="J64" s="82">
        <f>IF($AM64&gt;J$5,0,IF($AM64=J$5,IFERROR($AJ64/$AK64*$AL64, 0),IF(IFERROR((SUM($B64:I64)+$AJ64/$AK64*(1-$AL64)),0)&gt;=$AJ64, $AJ64-SUM($B64:I64), IFERROR($AJ64/$AK64, 0))))</f>
        <v>0</v>
      </c>
      <c r="K64" s="82">
        <f>IF($AM64&gt;K$5,0,IF($AM64=K$5,IFERROR($AJ64/$AK64*$AL64, 0),IF(IFERROR((SUM($B64:J64)+$AJ64/$AK64*(1-$AL64)),0)&gt;=$AJ64, $AJ64-SUM($B64:J64), IFERROR($AJ64/$AK64, 0))))</f>
        <v>0</v>
      </c>
      <c r="L64" s="82">
        <f>IF($AM64&gt;L$5,0,IF($AM64=L$5,IFERROR($AJ64/$AK64*$AL64, 0),IF(IFERROR((SUM($B64:K64)+$AJ64/$AK64*(1-$AL64)),0)&gt;=$AJ64, $AJ64-SUM($B64:K64), IFERROR($AJ64/$AK64, 0))))</f>
        <v>0</v>
      </c>
      <c r="M64" s="82">
        <f>IF($AM64&gt;M$5,0,IF($AM64=M$5,IFERROR($AJ64/$AK64*$AL64, 0),IF(IFERROR((SUM($B64:L64)+$AJ64/$AK64*(1-$AL64)),0)&gt;=$AJ64, $AJ64-SUM($B64:L64), IFERROR($AJ64/$AK64, 0))))</f>
        <v>0</v>
      </c>
      <c r="N64" s="82">
        <f>IF($AM64&gt;N$5,0,IF($AM64=N$5,IFERROR($AJ64/$AK64*$AL64, 0),IF(IFERROR((SUM($B64:M64)+$AJ64/$AK64*(1-$AL64)),0)&gt;=$AJ64, $AJ64-SUM($B64:M64), IFERROR($AJ64/$AK64, 0))))</f>
        <v>0</v>
      </c>
      <c r="O64" s="82">
        <f>IF($AM64&gt;O$5,0,IF($AM64=O$5,IFERROR($AJ64/$AK64*$AL64, 0),IF(IFERROR((SUM($B64:N64)+$AJ64/$AK64*(1-$AL64)),0)&gt;=$AJ64, $AJ64-SUM($B64:N64), IFERROR($AJ64/$AK64, 0))))</f>
        <v>0</v>
      </c>
      <c r="P64" s="82">
        <f>IF($AM64&gt;P$5,0,IF($AM64=P$5,IFERROR($AJ64/$AK64*$AL64, 0),IF(IFERROR((SUM($B64:O64)+$AJ64/$AK64*(1-$AL64)),0)&gt;=$AJ64, $AJ64-SUM($B64:O64), IFERROR($AJ64/$AK64, 0))))</f>
        <v>0</v>
      </c>
      <c r="Q64" s="82">
        <f>IF($AM64&gt;Q$5,0,IF($AM64=Q$5,IFERROR($AJ64/$AK64*$AL64, 0),IF(IFERROR((SUM($B64:P64)+$AJ64/$AK64*(1-$AL64)),0)&gt;=$AJ64, $AJ64-SUM($B64:P64), IFERROR($AJ64/$AK64, 0))))</f>
        <v>0</v>
      </c>
      <c r="R64" s="82">
        <f>IF($AM64&gt;R$5,0,IF($AM64=R$5,IFERROR($AJ64/$AK64*$AL64, 0),IF(IFERROR((SUM($B64:Q64)+$AJ64/$AK64*(1-$AL64)),0)&gt;=$AJ64, $AJ64-SUM($B64:Q64), IFERROR($AJ64/$AK64, 0))))</f>
        <v>0</v>
      </c>
      <c r="S64" s="82">
        <f>IF($AM64&gt;S$5,0,IF($AM64=S$5,IFERROR($AJ64/$AK64*$AL64, 0),IF(IFERROR((SUM($B64:R64)+$AJ64/$AK64*(1-$AL64)),0)&gt;=$AJ64, $AJ64-SUM($B64:R64), IFERROR($AJ64/$AK64, 0))))</f>
        <v>0</v>
      </c>
      <c r="T64" s="82">
        <f>IF($AM64&gt;T$5,0,IF($AM64=T$5,IFERROR($AJ64/$AK64*$AL64, 0),IF(IFERROR((SUM($B64:S64)+$AJ64/$AK64*(1-$AL64)),0)&gt;=$AJ64, $AJ64-SUM($B64:S64), IFERROR($AJ64/$AK64, 0))))</f>
        <v>0</v>
      </c>
      <c r="U64" s="82">
        <f>IF($AM64&gt;U$5,0,IF($AM64=U$5,IFERROR($AJ64/$AK64*$AL64, 0),IF(IFERROR((SUM($B64:T64)+$AJ64/$AK64*(1-$AL64)),0)&gt;=$AJ64, $AJ64-SUM($B64:T64), IFERROR($AJ64/$AK64, 0))))</f>
        <v>0</v>
      </c>
      <c r="V64" s="82">
        <f>IF($AM64&gt;V$5,0,IF($AM64=V$5,IFERROR($AJ64/$AK64*$AL64, 0),IF(IFERROR((SUM($B64:U64)+$AJ64/$AK64*(1-$AL64)),0)&gt;=$AJ64, $AJ64-SUM($B64:U64), IFERROR($AJ64/$AK64, 0))))</f>
        <v>0</v>
      </c>
      <c r="W64" s="82">
        <f>IF($AM64&gt;W$5,0,IF($AM64=W$5,IFERROR($AJ64/$AK64*$AL64, 0),IF(IFERROR((SUM($B64:V64)+$AJ64/$AK64*(1-$AL64)),0)&gt;=$AJ64, $AJ64-SUM($B64:V64), IFERROR($AJ64/$AK64, 0))))</f>
        <v>0</v>
      </c>
      <c r="X64" s="82">
        <f>IF($AM64&gt;X$5,0,IF($AM64=X$5,IFERROR($AJ64/$AK64*$AL64, 0),IF(IFERROR((SUM($B64:W64)+$AJ64/$AK64*(1-$AL64)),0)&gt;=$AJ64, $AJ64-SUM($B64:W64), IFERROR($AJ64/$AK64, 0))))</f>
        <v>0</v>
      </c>
      <c r="Y64" s="82">
        <f>IF($AM64&gt;Y$5,0,IF($AM64=Y$5,IFERROR($AJ64/$AK64*$AL64, 0),IF(IFERROR((SUM($B64:X64)+$AJ64/$AK64*(1-$AL64)),0)&gt;=$AJ64, $AJ64-SUM($B64:X64), IFERROR($AJ64/$AK64, 0))))</f>
        <v>0</v>
      </c>
      <c r="Z64" s="82">
        <f>IF($AM64&gt;Z$5,0,IF($AM64=Z$5,IFERROR($AJ64/$AK64*$AL64, 0),IF(IFERROR((SUM($B64:Y64)+$AJ64/$AK64*(1-$AL64)),0)&gt;=$AJ64, $AJ64-SUM($B64:Y64), IFERROR($AJ64/$AK64, 0))))</f>
        <v>0</v>
      </c>
      <c r="AA64" s="82">
        <f>IF($AM64&gt;AA$5,0,IF($AM64=AA$5,IFERROR($AJ64/$AK64*$AL64, 0),IF(IFERROR((SUM($B64:Z64)+$AJ64/$AK64*(1-$AL64)),0)&gt;=$AJ64, $AJ64-SUM($B64:Z64), IFERROR($AJ64/$AK64, 0))))</f>
        <v>0</v>
      </c>
      <c r="AB64" s="82">
        <f>IF($AM64&gt;AB$5,0,IF($AM64=AB$5,IFERROR($AJ64/$AK64*$AL64, 0),IF(IFERROR((SUM($B64:AA64)+$AJ64/$AK64*(1-$AL64)),0)&gt;=$AJ64, $AJ64-SUM($B64:AA64), IFERROR($AJ64/$AK64, 0))))</f>
        <v>0</v>
      </c>
      <c r="AC64" s="82">
        <f>IF($AM64&gt;AC$5,0,IF($AM64=AC$5,IFERROR($AJ64/$AK64*$AL64, 0),IF(IFERROR((SUM($B64:AB64)+$AJ64/$AK64*(1-$AL64)),0)&gt;=$AJ64, $AJ64-SUM($B64:AB64), IFERROR($AJ64/$AK64, 0))))</f>
        <v>0</v>
      </c>
      <c r="AD64" s="82">
        <f>IF($AM64&gt;AD$5,0,IF($AM64=AD$5,IFERROR($AJ64/$AK64*$AL64, 0),IF(IFERROR((SUM($B64:AC64)+$AJ64/$AK64*(1-$AL64)),0)&gt;=$AJ64, $AJ64-SUM($B64:AC64), IFERROR($AJ64/$AK64, 0))))</f>
        <v>0</v>
      </c>
      <c r="AE64" s="82">
        <f>IF($AM64&gt;AE$5,0,IF($AM64=AE$5,IFERROR($AJ64/$AK64*$AL64, 0),IF(IFERROR((SUM($B64:AD64)+$AJ64/$AK64*(1-$AL64)),0)&gt;=$AJ64, $AJ64-SUM($B64:AD64), IFERROR($AJ64/$AK64, 0))))</f>
        <v>0</v>
      </c>
      <c r="AF64" s="82">
        <f>IF($AM64&gt;AF$5,0,IF($AM64=AF$5,IFERROR($AJ64/$AK64*$AL64, 0),IF(IFERROR((SUM($B64:AE64)+$AJ64/$AK64*(1-$AL64)),0)&gt;=$AJ64, $AJ64-SUM($B64:AE64), IFERROR($AJ64/$AK64, 0))))</f>
        <v>0</v>
      </c>
      <c r="AG64" s="82">
        <f>IF($AM64&gt;AG$5,0,IF($AM64=AG$5,IFERROR($AJ64/$AK64*$AL64, 0),IF(IFERROR((SUM($B64:AF64)+$AJ64/$AK64*(1-$AL64)),0)&gt;=$AJ64, $AJ64-SUM($B64:AF64), IFERROR($AJ64/$AK64, 0))))</f>
        <v>0</v>
      </c>
      <c r="AH64" s="82">
        <f>IF($AM64&gt;AH$5,0,IF($AM64=AH$5,IFERROR($AJ64/$AK64*$AL64, 0),IF(IFERROR((SUM($B64:AG64)+$AJ64/$AK64*(1-$AL64)),0)&gt;=$AJ64, $AJ64-SUM($B64:AG64), IFERROR($AJ64/$AK64, 0))))</f>
        <v>0</v>
      </c>
      <c r="AI64" s="20"/>
      <c r="AJ64" s="83" cm="1">
        <f t="array" ref="AJ64">INDEX(Calculations!$B$14:$AN$14, 1, AN64)</f>
        <v>0</v>
      </c>
      <c r="AK64" s="84">
        <f>INDEX(Drivers!$B$26:$AI$26, 1, MATCH($B64, Drivers!$B$4:$AI$4, 0))</f>
        <v>0</v>
      </c>
      <c r="AL64" s="85">
        <f>INDEX(Drivers!$B$27:$AI$27, 1,  MATCH($B64, Drivers!$B$4:$AI$4, 0))</f>
        <v>0</v>
      </c>
      <c r="AM64" s="86" cm="1">
        <f t="array" ref="AM64">INDEX(Drivers!$B$12:$AI$12, 1, AN64)</f>
        <v>48852</v>
      </c>
      <c r="AN64" s="83">
        <f t="shared" si="46"/>
        <v>32</v>
      </c>
      <c r="AO64" s="146">
        <f t="shared" si="44"/>
        <v>0</v>
      </c>
      <c r="AP64" s="148">
        <f t="shared" si="45"/>
        <v>0</v>
      </c>
      <c r="AQ64" s="148">
        <f t="shared" si="45"/>
        <v>0</v>
      </c>
      <c r="AR64" s="148">
        <f t="shared" si="45"/>
        <v>0</v>
      </c>
      <c r="AS64" s="148">
        <f t="shared" si="45"/>
        <v>0</v>
      </c>
      <c r="AT64" s="148">
        <f t="shared" si="45"/>
        <v>0</v>
      </c>
      <c r="AU64" s="148">
        <f t="shared" si="45"/>
        <v>0</v>
      </c>
      <c r="AV64" s="148">
        <f t="shared" si="45"/>
        <v>0</v>
      </c>
      <c r="AW64" s="148">
        <f t="shared" si="45"/>
        <v>0</v>
      </c>
    </row>
    <row r="65" spans="1:49" hidden="1" outlineLevel="1" x14ac:dyDescent="0.2">
      <c r="B65" s="52" t="str" cm="1">
        <f t="array" ref="B65">INDEX($B$4:$AI$4, 1, AN65)</f>
        <v>FQ4'33E</v>
      </c>
      <c r="C65" s="82">
        <f>IF($AM65&gt;C$5,0,IF($AM65=C$5,IFERROR($AJ65/$AK65*$AL65, 0),IF(IFERROR((SUM($B65:B65)+$AJ65/$AK65*(1-$AL65)),0)&gt;=$AJ65, $AJ65-SUM($B65:B65), IFERROR($AJ65/$AK65, 0))))</f>
        <v>0</v>
      </c>
      <c r="D65" s="82">
        <f>IF($AM65&gt;D$5,0,IF($AM65=D$5,IFERROR($AJ65/$AK65*$AL65, 0),IF(IFERROR((SUM($B65:C65)+$AJ65/$AK65*(1-$AL65)),0)&gt;=$AJ65, $AJ65-SUM($B65:C65), IFERROR($AJ65/$AK65, 0))))</f>
        <v>0</v>
      </c>
      <c r="E65" s="82">
        <f>IF($AM65&gt;E$5,0,IF($AM65=E$5,IFERROR($AJ65/$AK65*$AL65, 0),IF(IFERROR((SUM($B65:D65)+$AJ65/$AK65*(1-$AL65)),0)&gt;=$AJ65, $AJ65-SUM($B65:D65), IFERROR($AJ65/$AK65, 0))))</f>
        <v>0</v>
      </c>
      <c r="F65" s="82">
        <f>IF($AM65&gt;F$5,0,IF($AM65=F$5,IFERROR($AJ65/$AK65*$AL65, 0),IF(IFERROR((SUM($B65:E65)+$AJ65/$AK65*(1-$AL65)),0)&gt;=$AJ65, $AJ65-SUM($B65:E65), IFERROR($AJ65/$AK65, 0))))</f>
        <v>0</v>
      </c>
      <c r="G65" s="82">
        <f>IF($AM65&gt;G$5,0,IF($AM65=G$5,IFERROR($AJ65/$AK65*$AL65, 0),IF(IFERROR((SUM($B65:F65)+$AJ65/$AK65*(1-$AL65)),0)&gt;=$AJ65, $AJ65-SUM($B65:F65), IFERROR($AJ65/$AK65, 0))))</f>
        <v>0</v>
      </c>
      <c r="H65" s="82">
        <f>IF($AM65&gt;H$5,0,IF($AM65=H$5,IFERROR($AJ65/$AK65*$AL65, 0),IF(IFERROR((SUM($B65:G65)+$AJ65/$AK65*(1-$AL65)),0)&gt;=$AJ65, $AJ65-SUM($B65:G65), IFERROR($AJ65/$AK65, 0))))</f>
        <v>0</v>
      </c>
      <c r="I65" s="82">
        <f>IF($AM65&gt;I$5,0,IF($AM65=I$5,IFERROR($AJ65/$AK65*$AL65, 0),IF(IFERROR((SUM($B65:H65)+$AJ65/$AK65*(1-$AL65)),0)&gt;=$AJ65, $AJ65-SUM($B65:H65), IFERROR($AJ65/$AK65, 0))))</f>
        <v>0</v>
      </c>
      <c r="J65" s="82">
        <f>IF($AM65&gt;J$5,0,IF($AM65=J$5,IFERROR($AJ65/$AK65*$AL65, 0),IF(IFERROR((SUM($B65:I65)+$AJ65/$AK65*(1-$AL65)),0)&gt;=$AJ65, $AJ65-SUM($B65:I65), IFERROR($AJ65/$AK65, 0))))</f>
        <v>0</v>
      </c>
      <c r="K65" s="82">
        <f>IF($AM65&gt;K$5,0,IF($AM65=K$5,IFERROR($AJ65/$AK65*$AL65, 0),IF(IFERROR((SUM($B65:J65)+$AJ65/$AK65*(1-$AL65)),0)&gt;=$AJ65, $AJ65-SUM($B65:J65), IFERROR($AJ65/$AK65, 0))))</f>
        <v>0</v>
      </c>
      <c r="L65" s="82">
        <f>IF($AM65&gt;L$5,0,IF($AM65=L$5,IFERROR($AJ65/$AK65*$AL65, 0),IF(IFERROR((SUM($B65:K65)+$AJ65/$AK65*(1-$AL65)),0)&gt;=$AJ65, $AJ65-SUM($B65:K65), IFERROR($AJ65/$AK65, 0))))</f>
        <v>0</v>
      </c>
      <c r="M65" s="82">
        <f>IF($AM65&gt;M$5,0,IF($AM65=M$5,IFERROR($AJ65/$AK65*$AL65, 0),IF(IFERROR((SUM($B65:L65)+$AJ65/$AK65*(1-$AL65)),0)&gt;=$AJ65, $AJ65-SUM($B65:L65), IFERROR($AJ65/$AK65, 0))))</f>
        <v>0</v>
      </c>
      <c r="N65" s="82">
        <f>IF($AM65&gt;N$5,0,IF($AM65=N$5,IFERROR($AJ65/$AK65*$AL65, 0),IF(IFERROR((SUM($B65:M65)+$AJ65/$AK65*(1-$AL65)),0)&gt;=$AJ65, $AJ65-SUM($B65:M65), IFERROR($AJ65/$AK65, 0))))</f>
        <v>0</v>
      </c>
      <c r="O65" s="82">
        <f>IF($AM65&gt;O$5,0,IF($AM65=O$5,IFERROR($AJ65/$AK65*$AL65, 0),IF(IFERROR((SUM($B65:N65)+$AJ65/$AK65*(1-$AL65)),0)&gt;=$AJ65, $AJ65-SUM($B65:N65), IFERROR($AJ65/$AK65, 0))))</f>
        <v>0</v>
      </c>
      <c r="P65" s="82">
        <f>IF($AM65&gt;P$5,0,IF($AM65=P$5,IFERROR($AJ65/$AK65*$AL65, 0),IF(IFERROR((SUM($B65:O65)+$AJ65/$AK65*(1-$AL65)),0)&gt;=$AJ65, $AJ65-SUM($B65:O65), IFERROR($AJ65/$AK65, 0))))</f>
        <v>0</v>
      </c>
      <c r="Q65" s="82">
        <f>IF($AM65&gt;Q$5,0,IF($AM65=Q$5,IFERROR($AJ65/$AK65*$AL65, 0),IF(IFERROR((SUM($B65:P65)+$AJ65/$AK65*(1-$AL65)),0)&gt;=$AJ65, $AJ65-SUM($B65:P65), IFERROR($AJ65/$AK65, 0))))</f>
        <v>0</v>
      </c>
      <c r="R65" s="82">
        <f>IF($AM65&gt;R$5,0,IF($AM65=R$5,IFERROR($AJ65/$AK65*$AL65, 0),IF(IFERROR((SUM($B65:Q65)+$AJ65/$AK65*(1-$AL65)),0)&gt;=$AJ65, $AJ65-SUM($B65:Q65), IFERROR($AJ65/$AK65, 0))))</f>
        <v>0</v>
      </c>
      <c r="S65" s="82">
        <f>IF($AM65&gt;S$5,0,IF($AM65=S$5,IFERROR($AJ65/$AK65*$AL65, 0),IF(IFERROR((SUM($B65:R65)+$AJ65/$AK65*(1-$AL65)),0)&gt;=$AJ65, $AJ65-SUM($B65:R65), IFERROR($AJ65/$AK65, 0))))</f>
        <v>0</v>
      </c>
      <c r="T65" s="82">
        <f>IF($AM65&gt;T$5,0,IF($AM65=T$5,IFERROR($AJ65/$AK65*$AL65, 0),IF(IFERROR((SUM($B65:S65)+$AJ65/$AK65*(1-$AL65)),0)&gt;=$AJ65, $AJ65-SUM($B65:S65), IFERROR($AJ65/$AK65, 0))))</f>
        <v>0</v>
      </c>
      <c r="U65" s="82">
        <f>IF($AM65&gt;U$5,0,IF($AM65=U$5,IFERROR($AJ65/$AK65*$AL65, 0),IF(IFERROR((SUM($B65:T65)+$AJ65/$AK65*(1-$AL65)),0)&gt;=$AJ65, $AJ65-SUM($B65:T65), IFERROR($AJ65/$AK65, 0))))</f>
        <v>0</v>
      </c>
      <c r="V65" s="82">
        <f>IF($AM65&gt;V$5,0,IF($AM65=V$5,IFERROR($AJ65/$AK65*$AL65, 0),IF(IFERROR((SUM($B65:U65)+$AJ65/$AK65*(1-$AL65)),0)&gt;=$AJ65, $AJ65-SUM($B65:U65), IFERROR($AJ65/$AK65, 0))))</f>
        <v>0</v>
      </c>
      <c r="W65" s="82">
        <f>IF($AM65&gt;W$5,0,IF($AM65=W$5,IFERROR($AJ65/$AK65*$AL65, 0),IF(IFERROR((SUM($B65:V65)+$AJ65/$AK65*(1-$AL65)),0)&gt;=$AJ65, $AJ65-SUM($B65:V65), IFERROR($AJ65/$AK65, 0))))</f>
        <v>0</v>
      </c>
      <c r="X65" s="82">
        <f>IF($AM65&gt;X$5,0,IF($AM65=X$5,IFERROR($AJ65/$AK65*$AL65, 0),IF(IFERROR((SUM($B65:W65)+$AJ65/$AK65*(1-$AL65)),0)&gt;=$AJ65, $AJ65-SUM($B65:W65), IFERROR($AJ65/$AK65, 0))))</f>
        <v>0</v>
      </c>
      <c r="Y65" s="82">
        <f>IF($AM65&gt;Y$5,0,IF($AM65=Y$5,IFERROR($AJ65/$AK65*$AL65, 0),IF(IFERROR((SUM($B65:X65)+$AJ65/$AK65*(1-$AL65)),0)&gt;=$AJ65, $AJ65-SUM($B65:X65), IFERROR($AJ65/$AK65, 0))))</f>
        <v>0</v>
      </c>
      <c r="Z65" s="82">
        <f>IF($AM65&gt;Z$5,0,IF($AM65=Z$5,IFERROR($AJ65/$AK65*$AL65, 0),IF(IFERROR((SUM($B65:Y65)+$AJ65/$AK65*(1-$AL65)),0)&gt;=$AJ65, $AJ65-SUM($B65:Y65), IFERROR($AJ65/$AK65, 0))))</f>
        <v>0</v>
      </c>
      <c r="AA65" s="82">
        <f>IF($AM65&gt;AA$5,0,IF($AM65=AA$5,IFERROR($AJ65/$AK65*$AL65, 0),IF(IFERROR((SUM($B65:Z65)+$AJ65/$AK65*(1-$AL65)),0)&gt;=$AJ65, $AJ65-SUM($B65:Z65), IFERROR($AJ65/$AK65, 0))))</f>
        <v>0</v>
      </c>
      <c r="AB65" s="82">
        <f>IF($AM65&gt;AB$5,0,IF($AM65=AB$5,IFERROR($AJ65/$AK65*$AL65, 0),IF(IFERROR((SUM($B65:AA65)+$AJ65/$AK65*(1-$AL65)),0)&gt;=$AJ65, $AJ65-SUM($B65:AA65), IFERROR($AJ65/$AK65, 0))))</f>
        <v>0</v>
      </c>
      <c r="AC65" s="82">
        <f>IF($AM65&gt;AC$5,0,IF($AM65=AC$5,IFERROR($AJ65/$AK65*$AL65, 0),IF(IFERROR((SUM($B65:AB65)+$AJ65/$AK65*(1-$AL65)),0)&gt;=$AJ65, $AJ65-SUM($B65:AB65), IFERROR($AJ65/$AK65, 0))))</f>
        <v>0</v>
      </c>
      <c r="AD65" s="82">
        <f>IF($AM65&gt;AD$5,0,IF($AM65=AD$5,IFERROR($AJ65/$AK65*$AL65, 0),IF(IFERROR((SUM($B65:AC65)+$AJ65/$AK65*(1-$AL65)),0)&gt;=$AJ65, $AJ65-SUM($B65:AC65), IFERROR($AJ65/$AK65, 0))))</f>
        <v>0</v>
      </c>
      <c r="AE65" s="82">
        <f>IF($AM65&gt;AE$5,0,IF($AM65=AE$5,IFERROR($AJ65/$AK65*$AL65, 0),IF(IFERROR((SUM($B65:AD65)+$AJ65/$AK65*(1-$AL65)),0)&gt;=$AJ65, $AJ65-SUM($B65:AD65), IFERROR($AJ65/$AK65, 0))))</f>
        <v>0</v>
      </c>
      <c r="AF65" s="82">
        <f>IF($AM65&gt;AF$5,0,IF($AM65=AF$5,IFERROR($AJ65/$AK65*$AL65, 0),IF(IFERROR((SUM($B65:AE65)+$AJ65/$AK65*(1-$AL65)),0)&gt;=$AJ65, $AJ65-SUM($B65:AE65), IFERROR($AJ65/$AK65, 0))))</f>
        <v>0</v>
      </c>
      <c r="AG65" s="82">
        <f>IF($AM65&gt;AG$5,0,IF($AM65=AG$5,IFERROR($AJ65/$AK65*$AL65, 0),IF(IFERROR((SUM($B65:AF65)+$AJ65/$AK65*(1-$AL65)),0)&gt;=$AJ65, $AJ65-SUM($B65:AF65), IFERROR($AJ65/$AK65, 0))))</f>
        <v>0</v>
      </c>
      <c r="AH65" s="82">
        <f>IF($AM65&gt;AH$5,0,IF($AM65=AH$5,IFERROR($AJ65/$AK65*$AL65, 0),IF(IFERROR((SUM($B65:AG65)+$AJ65/$AK65*(1-$AL65)),0)&gt;=$AJ65, $AJ65-SUM($B65:AG65), IFERROR($AJ65/$AK65, 0))))</f>
        <v>0</v>
      </c>
      <c r="AI65" s="20"/>
      <c r="AJ65" s="83" cm="1">
        <f t="array" ref="AJ65">INDEX(Calculations!$B$14:$AN$14, 1, AN65)</f>
        <v>0</v>
      </c>
      <c r="AK65" s="84">
        <f>INDEX(Drivers!$B$26:$AI$26, 1, MATCH($B65, Drivers!$B$4:$AI$4, 0))</f>
        <v>0</v>
      </c>
      <c r="AL65" s="85">
        <f>INDEX(Drivers!$B$27:$AI$27, 1,  MATCH($B65, Drivers!$B$4:$AI$4, 0))</f>
        <v>0</v>
      </c>
      <c r="AM65" s="86" cm="1">
        <f t="array" ref="AM65">INDEX(Drivers!$B$12:$AI$12, 1, AN65)</f>
        <v>48944</v>
      </c>
      <c r="AN65" s="83">
        <f t="shared" si="46"/>
        <v>33</v>
      </c>
      <c r="AO65" s="146">
        <f t="shared" si="44"/>
        <v>0</v>
      </c>
      <c r="AP65" s="148">
        <f t="shared" si="45"/>
        <v>0</v>
      </c>
      <c r="AQ65" s="148">
        <f t="shared" si="45"/>
        <v>0</v>
      </c>
      <c r="AR65" s="148">
        <f t="shared" si="45"/>
        <v>0</v>
      </c>
      <c r="AS65" s="148">
        <f t="shared" si="45"/>
        <v>0</v>
      </c>
      <c r="AT65" s="148">
        <f t="shared" si="45"/>
        <v>0</v>
      </c>
      <c r="AU65" s="148">
        <f t="shared" si="45"/>
        <v>0</v>
      </c>
      <c r="AV65" s="148">
        <f t="shared" si="45"/>
        <v>0</v>
      </c>
      <c r="AW65" s="148">
        <f t="shared" ref="AW65" si="47">SUMIFS($B65:$AI65, $B$6:$AI$6, AW$6)</f>
        <v>0</v>
      </c>
    </row>
    <row r="66" spans="1:49" ht="5.0999999999999996" hidden="1" customHeight="1" outlineLevel="1" x14ac:dyDescent="0.2"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20"/>
      <c r="AJ66" s="34"/>
      <c r="AK66" s="34"/>
      <c r="AL66" s="34"/>
      <c r="AM66" s="34"/>
      <c r="AN66" s="34"/>
      <c r="AO66" s="34"/>
      <c r="AP66" s="57"/>
      <c r="AQ66" s="57"/>
      <c r="AR66" s="57"/>
      <c r="AS66" s="57"/>
      <c r="AT66" s="57"/>
      <c r="AU66" s="57"/>
      <c r="AV66" s="57"/>
      <c r="AW66" s="57"/>
    </row>
    <row r="67" spans="1:49" hidden="1" outlineLevel="1" x14ac:dyDescent="0.2">
      <c r="B67" s="38" t="s">
        <v>112</v>
      </c>
      <c r="C67" s="88">
        <f t="shared" ref="C67:AH67" si="48">SUM(C33:C66)</f>
        <v>6.25</v>
      </c>
      <c r="D67" s="88">
        <f t="shared" si="48"/>
        <v>13</v>
      </c>
      <c r="E67" s="88">
        <f t="shared" si="48"/>
        <v>7.75</v>
      </c>
      <c r="F67" s="88">
        <f t="shared" si="48"/>
        <v>2</v>
      </c>
      <c r="G67" s="88">
        <f t="shared" si="48"/>
        <v>2</v>
      </c>
      <c r="H67" s="88">
        <f t="shared" si="48"/>
        <v>2</v>
      </c>
      <c r="I67" s="88">
        <f t="shared" si="48"/>
        <v>2</v>
      </c>
      <c r="J67" s="88">
        <f t="shared" si="48"/>
        <v>2</v>
      </c>
      <c r="K67" s="88">
        <f t="shared" si="48"/>
        <v>2</v>
      </c>
      <c r="L67" s="88">
        <f t="shared" si="48"/>
        <v>2</v>
      </c>
      <c r="M67" s="88">
        <f t="shared" si="48"/>
        <v>2</v>
      </c>
      <c r="N67" s="88">
        <f t="shared" si="48"/>
        <v>2</v>
      </c>
      <c r="O67" s="88">
        <f t="shared" si="48"/>
        <v>1.75</v>
      </c>
      <c r="P67" s="88">
        <f t="shared" si="48"/>
        <v>1.25</v>
      </c>
      <c r="Q67" s="88">
        <f t="shared" si="48"/>
        <v>1</v>
      </c>
      <c r="R67" s="88">
        <f t="shared" si="48"/>
        <v>1</v>
      </c>
      <c r="S67" s="88">
        <f t="shared" si="48"/>
        <v>1</v>
      </c>
      <c r="T67" s="88">
        <f t="shared" si="48"/>
        <v>1</v>
      </c>
      <c r="U67" s="88">
        <f t="shared" si="48"/>
        <v>1</v>
      </c>
      <c r="V67" s="88">
        <f t="shared" si="48"/>
        <v>1</v>
      </c>
      <c r="W67" s="88">
        <f t="shared" si="48"/>
        <v>0.75</v>
      </c>
      <c r="X67" s="88">
        <f t="shared" si="48"/>
        <v>0.25</v>
      </c>
      <c r="Y67" s="88">
        <f t="shared" si="48"/>
        <v>0</v>
      </c>
      <c r="Z67" s="88">
        <f t="shared" si="48"/>
        <v>0</v>
      </c>
      <c r="AA67" s="88">
        <f t="shared" si="48"/>
        <v>0</v>
      </c>
      <c r="AB67" s="88">
        <f t="shared" si="48"/>
        <v>0</v>
      </c>
      <c r="AC67" s="88">
        <f t="shared" si="48"/>
        <v>0</v>
      </c>
      <c r="AD67" s="88">
        <f t="shared" si="48"/>
        <v>0</v>
      </c>
      <c r="AE67" s="88">
        <f t="shared" si="48"/>
        <v>0</v>
      </c>
      <c r="AF67" s="88">
        <f t="shared" si="48"/>
        <v>0</v>
      </c>
      <c r="AG67" s="88">
        <f t="shared" si="48"/>
        <v>0</v>
      </c>
      <c r="AH67" s="88">
        <f t="shared" si="48"/>
        <v>0</v>
      </c>
      <c r="AI67" s="40"/>
      <c r="AJ67" s="54"/>
      <c r="AK67" s="54"/>
      <c r="AL67" s="54"/>
      <c r="AM67" s="54"/>
      <c r="AN67" s="54"/>
      <c r="AO67" s="54"/>
      <c r="AP67" s="88">
        <f t="shared" ref="AP67:AW67" si="49">SUM(AP33:AP66)</f>
        <v>29</v>
      </c>
      <c r="AQ67" s="88">
        <f t="shared" si="49"/>
        <v>8</v>
      </c>
      <c r="AR67" s="88">
        <f t="shared" si="49"/>
        <v>8</v>
      </c>
      <c r="AS67" s="88">
        <f t="shared" si="49"/>
        <v>5</v>
      </c>
      <c r="AT67" s="88">
        <f t="shared" si="49"/>
        <v>4</v>
      </c>
      <c r="AU67" s="88">
        <f t="shared" si="49"/>
        <v>1</v>
      </c>
      <c r="AV67" s="88">
        <f t="shared" si="49"/>
        <v>0</v>
      </c>
      <c r="AW67" s="88">
        <f t="shared" si="49"/>
        <v>0</v>
      </c>
    </row>
    <row r="68" spans="1:49" hidden="1" outlineLevel="1" x14ac:dyDescent="0.2">
      <c r="AJ68" s="34"/>
      <c r="AK68" s="34"/>
      <c r="AL68" s="34"/>
      <c r="AM68" s="34"/>
      <c r="AN68" s="34"/>
      <c r="AO68" s="34"/>
    </row>
    <row r="69" spans="1:49" collapsed="1" x14ac:dyDescent="0.2">
      <c r="AJ69" s="34"/>
      <c r="AK69" s="34"/>
      <c r="AL69" s="34"/>
      <c r="AM69" s="34"/>
      <c r="AN69" s="34"/>
      <c r="AO69" s="34"/>
    </row>
    <row r="70" spans="1:49" x14ac:dyDescent="0.2">
      <c r="A70" s="50" t="s">
        <v>78</v>
      </c>
      <c r="B70" s="16" t="s">
        <v>42</v>
      </c>
      <c r="AJ70" s="34"/>
      <c r="AK70" s="34"/>
      <c r="AL70" s="34"/>
      <c r="AM70" s="34"/>
      <c r="AN70" s="34"/>
      <c r="AO70" s="34"/>
    </row>
    <row r="71" spans="1:49" hidden="1" outlineLevel="1" x14ac:dyDescent="0.2">
      <c r="AJ71" s="34"/>
      <c r="AK71" s="34"/>
      <c r="AL71" s="34"/>
      <c r="AM71" s="34"/>
      <c r="AN71" s="34"/>
      <c r="AO71" s="34"/>
    </row>
    <row r="72" spans="1:49" hidden="1" outlineLevel="1" x14ac:dyDescent="0.2">
      <c r="B72" s="2" t="s">
        <v>310</v>
      </c>
      <c r="AJ72" s="34"/>
      <c r="AK72" s="34"/>
      <c r="AL72" s="34"/>
      <c r="AM72" s="34"/>
      <c r="AN72" s="34"/>
      <c r="AO72" s="34"/>
    </row>
    <row r="73" spans="1:49" hidden="1" outlineLevel="1" x14ac:dyDescent="0.2">
      <c r="B73" s="4" t="s">
        <v>59</v>
      </c>
      <c r="C73" s="41">
        <f t="shared" ref="C73:AH73" si="50">C28</f>
        <v>3.125</v>
      </c>
      <c r="D73" s="41">
        <f t="shared" si="50"/>
        <v>12.25</v>
      </c>
      <c r="E73" s="41">
        <f t="shared" si="50"/>
        <v>21.625</v>
      </c>
      <c r="F73" s="41">
        <f t="shared" si="50"/>
        <v>25.5</v>
      </c>
      <c r="G73" s="41">
        <f t="shared" si="50"/>
        <v>26.5</v>
      </c>
      <c r="H73" s="41">
        <f t="shared" si="50"/>
        <v>27.5</v>
      </c>
      <c r="I73" s="41">
        <f t="shared" si="50"/>
        <v>28.5</v>
      </c>
      <c r="J73" s="41">
        <f t="shared" si="50"/>
        <v>29.5</v>
      </c>
      <c r="K73" s="41">
        <f t="shared" si="50"/>
        <v>30.5</v>
      </c>
      <c r="L73" s="41">
        <f t="shared" si="50"/>
        <v>31.5</v>
      </c>
      <c r="M73" s="41">
        <f t="shared" si="50"/>
        <v>32.5</v>
      </c>
      <c r="N73" s="41">
        <f t="shared" si="50"/>
        <v>33.5</v>
      </c>
      <c r="O73" s="41">
        <f t="shared" si="50"/>
        <v>34.375</v>
      </c>
      <c r="P73" s="41">
        <f t="shared" si="50"/>
        <v>34.875</v>
      </c>
      <c r="Q73" s="41">
        <f t="shared" si="50"/>
        <v>35</v>
      </c>
      <c r="R73" s="41">
        <f t="shared" si="50"/>
        <v>35</v>
      </c>
      <c r="S73" s="41">
        <f t="shared" si="50"/>
        <v>35</v>
      </c>
      <c r="T73" s="41">
        <f t="shared" si="50"/>
        <v>35</v>
      </c>
      <c r="U73" s="41">
        <f t="shared" si="50"/>
        <v>35</v>
      </c>
      <c r="V73" s="41">
        <f t="shared" si="50"/>
        <v>35</v>
      </c>
      <c r="W73" s="41">
        <f t="shared" si="50"/>
        <v>35.375</v>
      </c>
      <c r="X73" s="41">
        <f t="shared" si="50"/>
        <v>35.875</v>
      </c>
      <c r="Y73" s="41">
        <f t="shared" si="50"/>
        <v>36</v>
      </c>
      <c r="Z73" s="41">
        <f t="shared" si="50"/>
        <v>36</v>
      </c>
      <c r="AA73" s="41">
        <f t="shared" si="50"/>
        <v>36</v>
      </c>
      <c r="AB73" s="41">
        <f t="shared" si="50"/>
        <v>36</v>
      </c>
      <c r="AC73" s="41">
        <f t="shared" si="50"/>
        <v>36</v>
      </c>
      <c r="AD73" s="41">
        <f t="shared" si="50"/>
        <v>36</v>
      </c>
      <c r="AE73" s="41">
        <f t="shared" si="50"/>
        <v>36</v>
      </c>
      <c r="AF73" s="41">
        <f t="shared" si="50"/>
        <v>36</v>
      </c>
      <c r="AG73" s="41">
        <f t="shared" si="50"/>
        <v>36</v>
      </c>
      <c r="AH73" s="41">
        <f t="shared" si="50"/>
        <v>36</v>
      </c>
      <c r="AJ73" s="34"/>
      <c r="AK73" s="34"/>
      <c r="AL73" s="34"/>
      <c r="AM73" s="34"/>
      <c r="AN73" s="34"/>
      <c r="AO73" s="34"/>
      <c r="AP73" s="41">
        <f t="shared" ref="AP73:AW73" si="51">AP28</f>
        <v>13</v>
      </c>
      <c r="AQ73" s="41">
        <f t="shared" si="51"/>
        <v>28</v>
      </c>
      <c r="AR73" s="41">
        <f t="shared" si="51"/>
        <v>32</v>
      </c>
      <c r="AS73" s="41">
        <f t="shared" si="51"/>
        <v>34.5</v>
      </c>
      <c r="AT73" s="41">
        <f t="shared" si="51"/>
        <v>35</v>
      </c>
      <c r="AU73" s="41">
        <f t="shared" si="51"/>
        <v>35.5</v>
      </c>
      <c r="AV73" s="41">
        <f t="shared" si="51"/>
        <v>36</v>
      </c>
      <c r="AW73" s="41">
        <f t="shared" si="51"/>
        <v>36</v>
      </c>
    </row>
    <row r="74" spans="1:49" hidden="1" outlineLevel="1" x14ac:dyDescent="0.2">
      <c r="B74" s="4" t="s">
        <v>60</v>
      </c>
      <c r="C74" s="89">
        <f>Drivers!C30</f>
        <v>20</v>
      </c>
      <c r="D74" s="89">
        <f>Drivers!D30</f>
        <v>20</v>
      </c>
      <c r="E74" s="89">
        <f>Drivers!E30</f>
        <v>20</v>
      </c>
      <c r="F74" s="89">
        <f>Drivers!F30</f>
        <v>20</v>
      </c>
      <c r="G74" s="89">
        <f>Drivers!G30</f>
        <v>20</v>
      </c>
      <c r="H74" s="89">
        <f>Drivers!H30</f>
        <v>20</v>
      </c>
      <c r="I74" s="89">
        <f>Drivers!I30</f>
        <v>20</v>
      </c>
      <c r="J74" s="89">
        <f>Drivers!J30</f>
        <v>20</v>
      </c>
      <c r="K74" s="89">
        <f>Drivers!K30</f>
        <v>20</v>
      </c>
      <c r="L74" s="89">
        <f>Drivers!L30</f>
        <v>20</v>
      </c>
      <c r="M74" s="89">
        <f>Drivers!M30</f>
        <v>20</v>
      </c>
      <c r="N74" s="89">
        <f>Drivers!N30</f>
        <v>20</v>
      </c>
      <c r="O74" s="89">
        <f>Drivers!O30</f>
        <v>20</v>
      </c>
      <c r="P74" s="89">
        <f>Drivers!P30</f>
        <v>20</v>
      </c>
      <c r="Q74" s="89">
        <f>Drivers!Q30</f>
        <v>20</v>
      </c>
      <c r="R74" s="89">
        <f>Drivers!R30</f>
        <v>20</v>
      </c>
      <c r="S74" s="89">
        <f>Drivers!S30</f>
        <v>20</v>
      </c>
      <c r="T74" s="89">
        <f>Drivers!T30</f>
        <v>20</v>
      </c>
      <c r="U74" s="89">
        <f>Drivers!U30</f>
        <v>20</v>
      </c>
      <c r="V74" s="89">
        <f>Drivers!V30</f>
        <v>20</v>
      </c>
      <c r="W74" s="89">
        <f>Drivers!W30</f>
        <v>0</v>
      </c>
      <c r="X74" s="89">
        <f>Drivers!X30</f>
        <v>0</v>
      </c>
      <c r="Y74" s="89">
        <f>Drivers!Y30</f>
        <v>0</v>
      </c>
      <c r="Z74" s="89">
        <f>Drivers!Z30</f>
        <v>0</v>
      </c>
      <c r="AA74" s="89">
        <f>Drivers!AA30</f>
        <v>0</v>
      </c>
      <c r="AB74" s="89">
        <f>Drivers!AB30</f>
        <v>0</v>
      </c>
      <c r="AC74" s="89">
        <f>Drivers!AC30</f>
        <v>0</v>
      </c>
      <c r="AD74" s="89">
        <f>Drivers!AD30</f>
        <v>0</v>
      </c>
      <c r="AE74" s="89">
        <f>Drivers!AE30</f>
        <v>0</v>
      </c>
      <c r="AF74" s="89">
        <f>Drivers!AF30</f>
        <v>0</v>
      </c>
      <c r="AG74" s="89">
        <f>Drivers!AG30</f>
        <v>0</v>
      </c>
      <c r="AH74" s="89">
        <f>Drivers!AH30</f>
        <v>0</v>
      </c>
      <c r="AJ74" s="34"/>
      <c r="AK74" s="34"/>
      <c r="AL74" s="34"/>
      <c r="AM74" s="34"/>
      <c r="AN74" s="34"/>
      <c r="AO74" s="34"/>
      <c r="AP74" s="97">
        <f>IFERROR(AP75/AP73, 0)</f>
        <v>288.53846153846155</v>
      </c>
      <c r="AQ74" s="97">
        <f t="shared" ref="AQ74:AW74" si="52">IFERROR(AQ75/AQ73, 0)</f>
        <v>240</v>
      </c>
      <c r="AR74" s="97">
        <f t="shared" si="52"/>
        <v>240</v>
      </c>
      <c r="AS74" s="97">
        <f t="shared" si="52"/>
        <v>242.20289855072463</v>
      </c>
      <c r="AT74" s="97">
        <f t="shared" si="52"/>
        <v>240</v>
      </c>
      <c r="AU74" s="97">
        <f t="shared" si="52"/>
        <v>0</v>
      </c>
      <c r="AV74" s="97">
        <f t="shared" si="52"/>
        <v>0</v>
      </c>
      <c r="AW74" s="97">
        <f t="shared" si="52"/>
        <v>0</v>
      </c>
    </row>
    <row r="75" spans="1:49" hidden="1" outlineLevel="1" x14ac:dyDescent="0.2">
      <c r="B75" s="38" t="s">
        <v>66</v>
      </c>
      <c r="C75" s="90">
        <f>ROUND(C73*C74*3, 0)</f>
        <v>188</v>
      </c>
      <c r="D75" s="90">
        <f t="shared" ref="D75:AH75" si="53">ROUND(D73*D74*3, 0)</f>
        <v>735</v>
      </c>
      <c r="E75" s="90">
        <f t="shared" si="53"/>
        <v>1298</v>
      </c>
      <c r="F75" s="90">
        <f t="shared" si="53"/>
        <v>1530</v>
      </c>
      <c r="G75" s="90">
        <f t="shared" si="53"/>
        <v>1590</v>
      </c>
      <c r="H75" s="90">
        <f t="shared" si="53"/>
        <v>1650</v>
      </c>
      <c r="I75" s="90">
        <f t="shared" si="53"/>
        <v>1710</v>
      </c>
      <c r="J75" s="90">
        <f t="shared" si="53"/>
        <v>1770</v>
      </c>
      <c r="K75" s="90">
        <f t="shared" si="53"/>
        <v>1830</v>
      </c>
      <c r="L75" s="90">
        <f t="shared" si="53"/>
        <v>1890</v>
      </c>
      <c r="M75" s="90">
        <f t="shared" si="53"/>
        <v>1950</v>
      </c>
      <c r="N75" s="90">
        <f t="shared" si="53"/>
        <v>2010</v>
      </c>
      <c r="O75" s="90">
        <f t="shared" si="53"/>
        <v>2063</v>
      </c>
      <c r="P75" s="90">
        <f t="shared" si="53"/>
        <v>2093</v>
      </c>
      <c r="Q75" s="90">
        <f t="shared" si="53"/>
        <v>2100</v>
      </c>
      <c r="R75" s="90">
        <f t="shared" si="53"/>
        <v>2100</v>
      </c>
      <c r="S75" s="90">
        <f t="shared" si="53"/>
        <v>2100</v>
      </c>
      <c r="T75" s="90">
        <f t="shared" si="53"/>
        <v>2100</v>
      </c>
      <c r="U75" s="90">
        <f t="shared" si="53"/>
        <v>2100</v>
      </c>
      <c r="V75" s="90">
        <f t="shared" si="53"/>
        <v>2100</v>
      </c>
      <c r="W75" s="90">
        <f t="shared" si="53"/>
        <v>0</v>
      </c>
      <c r="X75" s="90">
        <f t="shared" si="53"/>
        <v>0</v>
      </c>
      <c r="Y75" s="90">
        <f t="shared" si="53"/>
        <v>0</v>
      </c>
      <c r="Z75" s="90">
        <f t="shared" si="53"/>
        <v>0</v>
      </c>
      <c r="AA75" s="90">
        <f t="shared" si="53"/>
        <v>0</v>
      </c>
      <c r="AB75" s="90">
        <f t="shared" si="53"/>
        <v>0</v>
      </c>
      <c r="AC75" s="90">
        <f t="shared" si="53"/>
        <v>0</v>
      </c>
      <c r="AD75" s="90">
        <f t="shared" si="53"/>
        <v>0</v>
      </c>
      <c r="AE75" s="90">
        <f t="shared" si="53"/>
        <v>0</v>
      </c>
      <c r="AF75" s="90">
        <f t="shared" si="53"/>
        <v>0</v>
      </c>
      <c r="AG75" s="90">
        <f t="shared" si="53"/>
        <v>0</v>
      </c>
      <c r="AH75" s="90">
        <f t="shared" si="53"/>
        <v>0</v>
      </c>
      <c r="AI75" s="40"/>
      <c r="AJ75" s="54"/>
      <c r="AK75" s="54"/>
      <c r="AL75" s="54"/>
      <c r="AM75" s="54"/>
      <c r="AN75" s="54"/>
      <c r="AO75" s="54"/>
      <c r="AP75" s="90">
        <f t="shared" ref="AP75:AW87" si="54">SUMIFS($B75:$AI75, $B$6:$AI$6, AP$6)</f>
        <v>3751</v>
      </c>
      <c r="AQ75" s="90">
        <f t="shared" si="54"/>
        <v>6720</v>
      </c>
      <c r="AR75" s="90">
        <f t="shared" si="54"/>
        <v>7680</v>
      </c>
      <c r="AS75" s="90">
        <f t="shared" si="54"/>
        <v>8356</v>
      </c>
      <c r="AT75" s="90">
        <f t="shared" si="54"/>
        <v>8400</v>
      </c>
      <c r="AU75" s="90">
        <f t="shared" si="54"/>
        <v>0</v>
      </c>
      <c r="AV75" s="90">
        <f t="shared" si="54"/>
        <v>0</v>
      </c>
      <c r="AW75" s="90">
        <f t="shared" si="54"/>
        <v>0</v>
      </c>
    </row>
    <row r="76" spans="1:49" hidden="1" outlineLevel="1" x14ac:dyDescent="0.2">
      <c r="B76" s="4" t="s">
        <v>65</v>
      </c>
      <c r="C76" s="91">
        <f>Drivers!C31</f>
        <v>0.2</v>
      </c>
      <c r="D76" s="91">
        <f>Drivers!D31</f>
        <v>0.2</v>
      </c>
      <c r="E76" s="91">
        <f>Drivers!E31</f>
        <v>0.2</v>
      </c>
      <c r="F76" s="91">
        <f>Drivers!F31</f>
        <v>0.2</v>
      </c>
      <c r="G76" s="91">
        <f>Drivers!G31</f>
        <v>0.2</v>
      </c>
      <c r="H76" s="91">
        <f>Drivers!H31</f>
        <v>0.2</v>
      </c>
      <c r="I76" s="91">
        <f>Drivers!I31</f>
        <v>0.2</v>
      </c>
      <c r="J76" s="91">
        <f>Drivers!J31</f>
        <v>0.2</v>
      </c>
      <c r="K76" s="91">
        <f>Drivers!K31</f>
        <v>0.2</v>
      </c>
      <c r="L76" s="91">
        <f>Drivers!L31</f>
        <v>0.2</v>
      </c>
      <c r="M76" s="91">
        <f>Drivers!M31</f>
        <v>0.2</v>
      </c>
      <c r="N76" s="91">
        <f>Drivers!N31</f>
        <v>0.2</v>
      </c>
      <c r="O76" s="91">
        <f>Drivers!O31</f>
        <v>0.2</v>
      </c>
      <c r="P76" s="91">
        <f>Drivers!P31</f>
        <v>0.2</v>
      </c>
      <c r="Q76" s="91">
        <f>Drivers!Q31</f>
        <v>0.2</v>
      </c>
      <c r="R76" s="91">
        <f>Drivers!R31</f>
        <v>0.2</v>
      </c>
      <c r="S76" s="91">
        <f>Drivers!S31</f>
        <v>0.2</v>
      </c>
      <c r="T76" s="91">
        <f>Drivers!T31</f>
        <v>0.2</v>
      </c>
      <c r="U76" s="91">
        <f>Drivers!U31</f>
        <v>0.2</v>
      </c>
      <c r="V76" s="91">
        <f>Drivers!V31</f>
        <v>0.2</v>
      </c>
      <c r="W76" s="91">
        <f>Drivers!W31</f>
        <v>0</v>
      </c>
      <c r="X76" s="91">
        <f>Drivers!X31</f>
        <v>0</v>
      </c>
      <c r="Y76" s="91">
        <f>Drivers!Y31</f>
        <v>0</v>
      </c>
      <c r="Z76" s="91">
        <f>Drivers!Z31</f>
        <v>0</v>
      </c>
      <c r="AA76" s="91">
        <f>Drivers!AA31</f>
        <v>0</v>
      </c>
      <c r="AB76" s="91">
        <f>Drivers!AB31</f>
        <v>0</v>
      </c>
      <c r="AC76" s="91">
        <f>Drivers!AC31</f>
        <v>0</v>
      </c>
      <c r="AD76" s="91">
        <f>Drivers!AD31</f>
        <v>0</v>
      </c>
      <c r="AE76" s="91">
        <f>Drivers!AE31</f>
        <v>0</v>
      </c>
      <c r="AF76" s="91">
        <f>Drivers!AF31</f>
        <v>0</v>
      </c>
      <c r="AG76" s="91">
        <f>Drivers!AG31</f>
        <v>0</v>
      </c>
      <c r="AH76" s="91">
        <f>Drivers!AH31</f>
        <v>0</v>
      </c>
      <c r="AJ76" s="34"/>
      <c r="AK76" s="34"/>
      <c r="AL76" s="34"/>
      <c r="AM76" s="34"/>
      <c r="AN76" s="34"/>
      <c r="AO76" s="34"/>
      <c r="AP76" s="149">
        <f>IFERROR(AP77/AP75, 0)</f>
        <v>0.20021327645961076</v>
      </c>
      <c r="AQ76" s="149">
        <f t="shared" ref="AQ76" si="55">IFERROR(AQ77/AQ75, 0)</f>
        <v>0.2</v>
      </c>
      <c r="AR76" s="149">
        <f t="shared" ref="AR76" si="56">IFERROR(AR77/AR75, 0)</f>
        <v>0.2</v>
      </c>
      <c r="AS76" s="149">
        <f t="shared" ref="AS76" si="57">IFERROR(AS77/AS75, 0)</f>
        <v>0.20009573958831978</v>
      </c>
      <c r="AT76" s="149">
        <f t="shared" ref="AT76" si="58">IFERROR(AT77/AT75, 0)</f>
        <v>0.2</v>
      </c>
      <c r="AU76" s="149">
        <f t="shared" ref="AU76" si="59">IFERROR(AU77/AU75, 0)</f>
        <v>0</v>
      </c>
      <c r="AV76" s="149">
        <f t="shared" ref="AV76" si="60">IFERROR(AV77/AV75, 0)</f>
        <v>0</v>
      </c>
      <c r="AW76" s="149">
        <f t="shared" ref="AW76" si="61">IFERROR(AW77/AW75, 0)</f>
        <v>0</v>
      </c>
    </row>
    <row r="77" spans="1:49" hidden="1" outlineLevel="1" x14ac:dyDescent="0.2">
      <c r="B77" s="38" t="s">
        <v>61</v>
      </c>
      <c r="C77" s="90">
        <f t="shared" ref="C77:AH77" si="62">ROUND(C75*C76, 0)</f>
        <v>38</v>
      </c>
      <c r="D77" s="90">
        <f t="shared" si="62"/>
        <v>147</v>
      </c>
      <c r="E77" s="90">
        <f t="shared" si="62"/>
        <v>260</v>
      </c>
      <c r="F77" s="90">
        <f t="shared" si="62"/>
        <v>306</v>
      </c>
      <c r="G77" s="90">
        <f t="shared" si="62"/>
        <v>318</v>
      </c>
      <c r="H77" s="90">
        <f t="shared" si="62"/>
        <v>330</v>
      </c>
      <c r="I77" s="90">
        <f t="shared" si="62"/>
        <v>342</v>
      </c>
      <c r="J77" s="90">
        <f t="shared" si="62"/>
        <v>354</v>
      </c>
      <c r="K77" s="90">
        <f t="shared" si="62"/>
        <v>366</v>
      </c>
      <c r="L77" s="90">
        <f t="shared" si="62"/>
        <v>378</v>
      </c>
      <c r="M77" s="90">
        <f t="shared" si="62"/>
        <v>390</v>
      </c>
      <c r="N77" s="90">
        <f t="shared" si="62"/>
        <v>402</v>
      </c>
      <c r="O77" s="90">
        <f t="shared" si="62"/>
        <v>413</v>
      </c>
      <c r="P77" s="90">
        <f t="shared" si="62"/>
        <v>419</v>
      </c>
      <c r="Q77" s="90">
        <f t="shared" si="62"/>
        <v>420</v>
      </c>
      <c r="R77" s="90">
        <f t="shared" si="62"/>
        <v>420</v>
      </c>
      <c r="S77" s="90">
        <f t="shared" si="62"/>
        <v>420</v>
      </c>
      <c r="T77" s="90">
        <f t="shared" si="62"/>
        <v>420</v>
      </c>
      <c r="U77" s="90">
        <f t="shared" si="62"/>
        <v>420</v>
      </c>
      <c r="V77" s="90">
        <f t="shared" si="62"/>
        <v>420</v>
      </c>
      <c r="W77" s="90">
        <f t="shared" si="62"/>
        <v>0</v>
      </c>
      <c r="X77" s="90">
        <f t="shared" si="62"/>
        <v>0</v>
      </c>
      <c r="Y77" s="90">
        <f t="shared" si="62"/>
        <v>0</v>
      </c>
      <c r="Z77" s="90">
        <f t="shared" si="62"/>
        <v>0</v>
      </c>
      <c r="AA77" s="90">
        <f t="shared" si="62"/>
        <v>0</v>
      </c>
      <c r="AB77" s="90">
        <f t="shared" si="62"/>
        <v>0</v>
      </c>
      <c r="AC77" s="90">
        <f t="shared" si="62"/>
        <v>0</v>
      </c>
      <c r="AD77" s="90">
        <f t="shared" si="62"/>
        <v>0</v>
      </c>
      <c r="AE77" s="90">
        <f t="shared" si="62"/>
        <v>0</v>
      </c>
      <c r="AF77" s="90">
        <f t="shared" si="62"/>
        <v>0</v>
      </c>
      <c r="AG77" s="90">
        <f t="shared" si="62"/>
        <v>0</v>
      </c>
      <c r="AH77" s="90">
        <f t="shared" si="62"/>
        <v>0</v>
      </c>
      <c r="AI77" s="40"/>
      <c r="AJ77" s="54"/>
      <c r="AK77" s="54"/>
      <c r="AL77" s="54"/>
      <c r="AM77" s="54"/>
      <c r="AN77" s="54"/>
      <c r="AO77" s="54"/>
      <c r="AP77" s="90">
        <f t="shared" si="54"/>
        <v>751</v>
      </c>
      <c r="AQ77" s="90">
        <f t="shared" si="54"/>
        <v>1344</v>
      </c>
      <c r="AR77" s="90">
        <f t="shared" si="54"/>
        <v>1536</v>
      </c>
      <c r="AS77" s="90">
        <f t="shared" si="54"/>
        <v>1672</v>
      </c>
      <c r="AT77" s="90">
        <f t="shared" si="54"/>
        <v>1680</v>
      </c>
      <c r="AU77" s="90">
        <f t="shared" si="54"/>
        <v>0</v>
      </c>
      <c r="AV77" s="90">
        <f t="shared" si="54"/>
        <v>0</v>
      </c>
      <c r="AW77" s="90">
        <f t="shared" si="54"/>
        <v>0</v>
      </c>
    </row>
    <row r="78" spans="1:49" hidden="1" outlineLevel="1" x14ac:dyDescent="0.2">
      <c r="B78" s="4" t="s">
        <v>64</v>
      </c>
      <c r="C78" s="91">
        <f>Drivers!C32</f>
        <v>0.4</v>
      </c>
      <c r="D78" s="91">
        <f>Drivers!D32</f>
        <v>0.4</v>
      </c>
      <c r="E78" s="91">
        <f>Drivers!E32</f>
        <v>0.4</v>
      </c>
      <c r="F78" s="91">
        <f>Drivers!F32</f>
        <v>0.4</v>
      </c>
      <c r="G78" s="91">
        <f>Drivers!G32</f>
        <v>0.4</v>
      </c>
      <c r="H78" s="91">
        <f>Drivers!H32</f>
        <v>0.4</v>
      </c>
      <c r="I78" s="91">
        <f>Drivers!I32</f>
        <v>0.4</v>
      </c>
      <c r="J78" s="91">
        <f>Drivers!J32</f>
        <v>0.4</v>
      </c>
      <c r="K78" s="91">
        <f>Drivers!K32</f>
        <v>0.4</v>
      </c>
      <c r="L78" s="91">
        <f>Drivers!L32</f>
        <v>0.4</v>
      </c>
      <c r="M78" s="91">
        <f>Drivers!M32</f>
        <v>0.4</v>
      </c>
      <c r="N78" s="91">
        <f>Drivers!N32</f>
        <v>0.4</v>
      </c>
      <c r="O78" s="91">
        <f>Drivers!O32</f>
        <v>0.4</v>
      </c>
      <c r="P78" s="91">
        <f>Drivers!P32</f>
        <v>0.4</v>
      </c>
      <c r="Q78" s="91">
        <f>Drivers!Q32</f>
        <v>0.4</v>
      </c>
      <c r="R78" s="91">
        <f>Drivers!R32</f>
        <v>0.4</v>
      </c>
      <c r="S78" s="91">
        <f>Drivers!S32</f>
        <v>0.4</v>
      </c>
      <c r="T78" s="91">
        <f>Drivers!T32</f>
        <v>0.4</v>
      </c>
      <c r="U78" s="91">
        <f>Drivers!U32</f>
        <v>0.4</v>
      </c>
      <c r="V78" s="91">
        <f>Drivers!V32</f>
        <v>0.4</v>
      </c>
      <c r="W78" s="91">
        <f>Drivers!W32</f>
        <v>0</v>
      </c>
      <c r="X78" s="91">
        <f>Drivers!X32</f>
        <v>0</v>
      </c>
      <c r="Y78" s="91">
        <f>Drivers!Y32</f>
        <v>0</v>
      </c>
      <c r="Z78" s="91">
        <f>Drivers!Z32</f>
        <v>0</v>
      </c>
      <c r="AA78" s="91">
        <f>Drivers!AA32</f>
        <v>0</v>
      </c>
      <c r="AB78" s="91">
        <f>Drivers!AB32</f>
        <v>0</v>
      </c>
      <c r="AC78" s="91">
        <f>Drivers!AC32</f>
        <v>0</v>
      </c>
      <c r="AD78" s="91">
        <f>Drivers!AD32</f>
        <v>0</v>
      </c>
      <c r="AE78" s="91">
        <f>Drivers!AE32</f>
        <v>0</v>
      </c>
      <c r="AF78" s="91">
        <f>Drivers!AF32</f>
        <v>0</v>
      </c>
      <c r="AG78" s="91">
        <f>Drivers!AG32</f>
        <v>0</v>
      </c>
      <c r="AH78" s="91">
        <f>Drivers!AH32</f>
        <v>0</v>
      </c>
      <c r="AJ78" s="34"/>
      <c r="AK78" s="34"/>
      <c r="AL78" s="34"/>
      <c r="AM78" s="34"/>
      <c r="AN78" s="34"/>
      <c r="AO78" s="34"/>
      <c r="AP78" s="149">
        <f>IFERROR(AP79/AP77, 0)</f>
        <v>0.39946737683089212</v>
      </c>
      <c r="AQ78" s="149">
        <f t="shared" ref="AQ78" si="63">IFERROR(AQ79/AQ77, 0)</f>
        <v>0.40029761904761907</v>
      </c>
      <c r="AR78" s="149">
        <f t="shared" ref="AR78" si="64">IFERROR(AR79/AR77, 0)</f>
        <v>0.39973958333333331</v>
      </c>
      <c r="AS78" s="149">
        <f t="shared" ref="AS78" si="65">IFERROR(AS79/AS77, 0)</f>
        <v>0.40011961722488038</v>
      </c>
      <c r="AT78" s="149">
        <f t="shared" ref="AT78" si="66">IFERROR(AT79/AT77, 0)</f>
        <v>0.4</v>
      </c>
      <c r="AU78" s="149">
        <f t="shared" ref="AU78" si="67">IFERROR(AU79/AU77, 0)</f>
        <v>0</v>
      </c>
      <c r="AV78" s="149">
        <f t="shared" ref="AV78" si="68">IFERROR(AV79/AV77, 0)</f>
        <v>0</v>
      </c>
      <c r="AW78" s="149">
        <f t="shared" ref="AW78" si="69">IFERROR(AW79/AW77, 0)</f>
        <v>0</v>
      </c>
    </row>
    <row r="79" spans="1:49" hidden="1" outlineLevel="1" x14ac:dyDescent="0.2">
      <c r="B79" s="38" t="s">
        <v>63</v>
      </c>
      <c r="C79" s="90">
        <f t="shared" ref="C79:AH79" si="70">ROUND(C77*C78, 0)</f>
        <v>15</v>
      </c>
      <c r="D79" s="90">
        <f t="shared" si="70"/>
        <v>59</v>
      </c>
      <c r="E79" s="90">
        <f t="shared" si="70"/>
        <v>104</v>
      </c>
      <c r="F79" s="90">
        <f t="shared" si="70"/>
        <v>122</v>
      </c>
      <c r="G79" s="90">
        <f t="shared" si="70"/>
        <v>127</v>
      </c>
      <c r="H79" s="90">
        <f t="shared" si="70"/>
        <v>132</v>
      </c>
      <c r="I79" s="90">
        <f t="shared" si="70"/>
        <v>137</v>
      </c>
      <c r="J79" s="90">
        <f t="shared" si="70"/>
        <v>142</v>
      </c>
      <c r="K79" s="90">
        <f t="shared" si="70"/>
        <v>146</v>
      </c>
      <c r="L79" s="90">
        <f t="shared" si="70"/>
        <v>151</v>
      </c>
      <c r="M79" s="90">
        <f t="shared" si="70"/>
        <v>156</v>
      </c>
      <c r="N79" s="90">
        <f t="shared" si="70"/>
        <v>161</v>
      </c>
      <c r="O79" s="90">
        <f t="shared" si="70"/>
        <v>165</v>
      </c>
      <c r="P79" s="90">
        <f t="shared" si="70"/>
        <v>168</v>
      </c>
      <c r="Q79" s="90">
        <f t="shared" si="70"/>
        <v>168</v>
      </c>
      <c r="R79" s="90">
        <f t="shared" si="70"/>
        <v>168</v>
      </c>
      <c r="S79" s="90">
        <f t="shared" si="70"/>
        <v>168</v>
      </c>
      <c r="T79" s="90">
        <f t="shared" si="70"/>
        <v>168</v>
      </c>
      <c r="U79" s="90">
        <f t="shared" si="70"/>
        <v>168</v>
      </c>
      <c r="V79" s="90">
        <f t="shared" si="70"/>
        <v>168</v>
      </c>
      <c r="W79" s="90">
        <f t="shared" si="70"/>
        <v>0</v>
      </c>
      <c r="X79" s="90">
        <f t="shared" si="70"/>
        <v>0</v>
      </c>
      <c r="Y79" s="90">
        <f t="shared" si="70"/>
        <v>0</v>
      </c>
      <c r="Z79" s="90">
        <f t="shared" si="70"/>
        <v>0</v>
      </c>
      <c r="AA79" s="90">
        <f t="shared" si="70"/>
        <v>0</v>
      </c>
      <c r="AB79" s="90">
        <f t="shared" si="70"/>
        <v>0</v>
      </c>
      <c r="AC79" s="90">
        <f t="shared" si="70"/>
        <v>0</v>
      </c>
      <c r="AD79" s="90">
        <f t="shared" si="70"/>
        <v>0</v>
      </c>
      <c r="AE79" s="90">
        <f t="shared" si="70"/>
        <v>0</v>
      </c>
      <c r="AF79" s="90">
        <f t="shared" si="70"/>
        <v>0</v>
      </c>
      <c r="AG79" s="90">
        <f t="shared" si="70"/>
        <v>0</v>
      </c>
      <c r="AH79" s="90">
        <f t="shared" si="70"/>
        <v>0</v>
      </c>
      <c r="AI79" s="40"/>
      <c r="AJ79" s="54"/>
      <c r="AK79" s="54"/>
      <c r="AL79" s="54"/>
      <c r="AM79" s="54"/>
      <c r="AN79" s="54"/>
      <c r="AO79" s="54"/>
      <c r="AP79" s="90">
        <f t="shared" si="54"/>
        <v>300</v>
      </c>
      <c r="AQ79" s="90">
        <f t="shared" si="54"/>
        <v>538</v>
      </c>
      <c r="AR79" s="90">
        <f t="shared" si="54"/>
        <v>614</v>
      </c>
      <c r="AS79" s="90">
        <f t="shared" si="54"/>
        <v>669</v>
      </c>
      <c r="AT79" s="90">
        <f t="shared" si="54"/>
        <v>672</v>
      </c>
      <c r="AU79" s="90">
        <f t="shared" si="54"/>
        <v>0</v>
      </c>
      <c r="AV79" s="90">
        <f t="shared" si="54"/>
        <v>0</v>
      </c>
      <c r="AW79" s="90">
        <f t="shared" si="54"/>
        <v>0</v>
      </c>
    </row>
    <row r="80" spans="1:49" hidden="1" outlineLevel="1" x14ac:dyDescent="0.2">
      <c r="B80" s="4" t="s">
        <v>68</v>
      </c>
      <c r="C80" s="91">
        <f>Drivers!C33</f>
        <v>0.4</v>
      </c>
      <c r="D80" s="91">
        <f>Drivers!D33</f>
        <v>0.4</v>
      </c>
      <c r="E80" s="91">
        <f>Drivers!E33</f>
        <v>0.4</v>
      </c>
      <c r="F80" s="91">
        <f>Drivers!F33</f>
        <v>0.4</v>
      </c>
      <c r="G80" s="91">
        <f>Drivers!G33</f>
        <v>0.4</v>
      </c>
      <c r="H80" s="91">
        <f>Drivers!H33</f>
        <v>0.4</v>
      </c>
      <c r="I80" s="91">
        <f>Drivers!I33</f>
        <v>0.4</v>
      </c>
      <c r="J80" s="91">
        <f>Drivers!J33</f>
        <v>0.4</v>
      </c>
      <c r="K80" s="91">
        <f>Drivers!K33</f>
        <v>0.4</v>
      </c>
      <c r="L80" s="91">
        <f>Drivers!L33</f>
        <v>0.4</v>
      </c>
      <c r="M80" s="91">
        <f>Drivers!M33</f>
        <v>0.4</v>
      </c>
      <c r="N80" s="91">
        <f>Drivers!N33</f>
        <v>0.4</v>
      </c>
      <c r="O80" s="91">
        <f>Drivers!O33</f>
        <v>0.4</v>
      </c>
      <c r="P80" s="91">
        <f>Drivers!P33</f>
        <v>0.4</v>
      </c>
      <c r="Q80" s="91">
        <f>Drivers!Q33</f>
        <v>0.4</v>
      </c>
      <c r="R80" s="91">
        <f>Drivers!R33</f>
        <v>0.4</v>
      </c>
      <c r="S80" s="91">
        <f>Drivers!S33</f>
        <v>0.4</v>
      </c>
      <c r="T80" s="91">
        <f>Drivers!T33</f>
        <v>0.4</v>
      </c>
      <c r="U80" s="91">
        <f>Drivers!U33</f>
        <v>0.4</v>
      </c>
      <c r="V80" s="91">
        <f>Drivers!V33</f>
        <v>0.4</v>
      </c>
      <c r="W80" s="91">
        <f>Drivers!W33</f>
        <v>0</v>
      </c>
      <c r="X80" s="91">
        <f>Drivers!X33</f>
        <v>0</v>
      </c>
      <c r="Y80" s="91">
        <f>Drivers!Y33</f>
        <v>0</v>
      </c>
      <c r="Z80" s="91">
        <f>Drivers!Z33</f>
        <v>0</v>
      </c>
      <c r="AA80" s="91">
        <f>Drivers!AA33</f>
        <v>0</v>
      </c>
      <c r="AB80" s="91">
        <f>Drivers!AB33</f>
        <v>0</v>
      </c>
      <c r="AC80" s="91">
        <f>Drivers!AC33</f>
        <v>0</v>
      </c>
      <c r="AD80" s="91">
        <f>Drivers!AD33</f>
        <v>0</v>
      </c>
      <c r="AE80" s="91">
        <f>Drivers!AE33</f>
        <v>0</v>
      </c>
      <c r="AF80" s="91">
        <f>Drivers!AF33</f>
        <v>0</v>
      </c>
      <c r="AG80" s="91">
        <f>Drivers!AG33</f>
        <v>0</v>
      </c>
      <c r="AH80" s="91">
        <f>Drivers!AH33</f>
        <v>0</v>
      </c>
      <c r="AJ80" s="34"/>
      <c r="AK80" s="34"/>
      <c r="AL80" s="34"/>
      <c r="AM80" s="34"/>
      <c r="AN80" s="34"/>
      <c r="AO80" s="34"/>
      <c r="AP80" s="149">
        <f>IFERROR(AP81/AP79, 0)</f>
        <v>0.40333333333333332</v>
      </c>
      <c r="AQ80" s="149">
        <f t="shared" ref="AQ80" si="71">IFERROR(AQ81/AQ79, 0)</f>
        <v>0.40148698884758366</v>
      </c>
      <c r="AR80" s="149">
        <f t="shared" ref="AR80" si="72">IFERROR(AR81/AR79, 0)</f>
        <v>0.3973941368078176</v>
      </c>
      <c r="AS80" s="149">
        <f t="shared" ref="AS80" si="73">IFERROR(AS81/AS79, 0)</f>
        <v>0.3991031390134529</v>
      </c>
      <c r="AT80" s="149">
        <f t="shared" ref="AT80" si="74">IFERROR(AT81/AT79, 0)</f>
        <v>0.39880952380952384</v>
      </c>
      <c r="AU80" s="149">
        <f t="shared" ref="AU80" si="75">IFERROR(AU81/AU79, 0)</f>
        <v>0</v>
      </c>
      <c r="AV80" s="149">
        <f t="shared" ref="AV80" si="76">IFERROR(AV81/AV79, 0)</f>
        <v>0</v>
      </c>
      <c r="AW80" s="149">
        <f t="shared" ref="AW80" si="77">IFERROR(AW81/AW79, 0)</f>
        <v>0</v>
      </c>
    </row>
    <row r="81" spans="2:49" hidden="1" outlineLevel="1" x14ac:dyDescent="0.2">
      <c r="B81" s="38" t="s">
        <v>62</v>
      </c>
      <c r="C81" s="90">
        <f t="shared" ref="C81:AH81" si="78">ROUND(C79*C80, 0)</f>
        <v>6</v>
      </c>
      <c r="D81" s="90">
        <f t="shared" si="78"/>
        <v>24</v>
      </c>
      <c r="E81" s="90">
        <f t="shared" si="78"/>
        <v>42</v>
      </c>
      <c r="F81" s="90">
        <f t="shared" si="78"/>
        <v>49</v>
      </c>
      <c r="G81" s="90">
        <f t="shared" si="78"/>
        <v>51</v>
      </c>
      <c r="H81" s="90">
        <f t="shared" si="78"/>
        <v>53</v>
      </c>
      <c r="I81" s="90">
        <f t="shared" si="78"/>
        <v>55</v>
      </c>
      <c r="J81" s="90">
        <f t="shared" si="78"/>
        <v>57</v>
      </c>
      <c r="K81" s="90">
        <f t="shared" si="78"/>
        <v>58</v>
      </c>
      <c r="L81" s="90">
        <f t="shared" si="78"/>
        <v>60</v>
      </c>
      <c r="M81" s="90">
        <f t="shared" si="78"/>
        <v>62</v>
      </c>
      <c r="N81" s="90">
        <f t="shared" si="78"/>
        <v>64</v>
      </c>
      <c r="O81" s="90">
        <f t="shared" si="78"/>
        <v>66</v>
      </c>
      <c r="P81" s="90">
        <f t="shared" si="78"/>
        <v>67</v>
      </c>
      <c r="Q81" s="90">
        <f t="shared" si="78"/>
        <v>67</v>
      </c>
      <c r="R81" s="90">
        <f t="shared" si="78"/>
        <v>67</v>
      </c>
      <c r="S81" s="90">
        <f t="shared" si="78"/>
        <v>67</v>
      </c>
      <c r="T81" s="90">
        <f t="shared" si="78"/>
        <v>67</v>
      </c>
      <c r="U81" s="90">
        <f t="shared" si="78"/>
        <v>67</v>
      </c>
      <c r="V81" s="90">
        <f t="shared" si="78"/>
        <v>67</v>
      </c>
      <c r="W81" s="90">
        <f t="shared" si="78"/>
        <v>0</v>
      </c>
      <c r="X81" s="90">
        <f t="shared" si="78"/>
        <v>0</v>
      </c>
      <c r="Y81" s="90">
        <f t="shared" si="78"/>
        <v>0</v>
      </c>
      <c r="Z81" s="90">
        <f t="shared" si="78"/>
        <v>0</v>
      </c>
      <c r="AA81" s="90">
        <f t="shared" si="78"/>
        <v>0</v>
      </c>
      <c r="AB81" s="90">
        <f t="shared" si="78"/>
        <v>0</v>
      </c>
      <c r="AC81" s="90">
        <f t="shared" si="78"/>
        <v>0</v>
      </c>
      <c r="AD81" s="90">
        <f t="shared" si="78"/>
        <v>0</v>
      </c>
      <c r="AE81" s="90">
        <f t="shared" si="78"/>
        <v>0</v>
      </c>
      <c r="AF81" s="90">
        <f t="shared" si="78"/>
        <v>0</v>
      </c>
      <c r="AG81" s="90">
        <f t="shared" si="78"/>
        <v>0</v>
      </c>
      <c r="AH81" s="90">
        <f t="shared" si="78"/>
        <v>0</v>
      </c>
      <c r="AI81" s="40"/>
      <c r="AJ81" s="54"/>
      <c r="AK81" s="54"/>
      <c r="AL81" s="54"/>
      <c r="AM81" s="54"/>
      <c r="AN81" s="54"/>
      <c r="AO81" s="54"/>
      <c r="AP81" s="90">
        <f t="shared" si="54"/>
        <v>121</v>
      </c>
      <c r="AQ81" s="90">
        <f t="shared" si="54"/>
        <v>216</v>
      </c>
      <c r="AR81" s="90">
        <f t="shared" si="54"/>
        <v>244</v>
      </c>
      <c r="AS81" s="90">
        <f t="shared" si="54"/>
        <v>267</v>
      </c>
      <c r="AT81" s="90">
        <f t="shared" si="54"/>
        <v>268</v>
      </c>
      <c r="AU81" s="90">
        <f t="shared" si="54"/>
        <v>0</v>
      </c>
      <c r="AV81" s="90">
        <f t="shared" si="54"/>
        <v>0</v>
      </c>
      <c r="AW81" s="90">
        <f t="shared" si="54"/>
        <v>0</v>
      </c>
    </row>
    <row r="82" spans="2:49" hidden="1" outlineLevel="1" x14ac:dyDescent="0.2">
      <c r="B82" s="4" t="s">
        <v>297</v>
      </c>
      <c r="C82" s="92">
        <f>Drivers!C38</f>
        <v>30</v>
      </c>
      <c r="D82" s="92">
        <f>Drivers!D38</f>
        <v>30</v>
      </c>
      <c r="E82" s="92">
        <f>Drivers!E38</f>
        <v>30</v>
      </c>
      <c r="F82" s="92">
        <f>Drivers!F38</f>
        <v>30</v>
      </c>
      <c r="G82" s="92">
        <f>Drivers!G38</f>
        <v>30.6</v>
      </c>
      <c r="H82" s="92">
        <f>Drivers!H38</f>
        <v>30.6</v>
      </c>
      <c r="I82" s="92">
        <f>Drivers!I38</f>
        <v>30.6</v>
      </c>
      <c r="J82" s="92">
        <f>Drivers!J38</f>
        <v>30.6</v>
      </c>
      <c r="K82" s="92">
        <f>Drivers!K38</f>
        <v>31.212000000000003</v>
      </c>
      <c r="L82" s="92">
        <f>Drivers!L38</f>
        <v>31.212000000000003</v>
      </c>
      <c r="M82" s="92">
        <f>Drivers!M38</f>
        <v>31.212000000000003</v>
      </c>
      <c r="N82" s="92">
        <f>Drivers!N38</f>
        <v>31.212000000000003</v>
      </c>
      <c r="O82" s="92">
        <f>Drivers!O38</f>
        <v>31.836240000000004</v>
      </c>
      <c r="P82" s="92">
        <f>Drivers!P38</f>
        <v>31.836240000000004</v>
      </c>
      <c r="Q82" s="92">
        <f>Drivers!Q38</f>
        <v>31.836240000000004</v>
      </c>
      <c r="R82" s="92">
        <f>Drivers!R38</f>
        <v>31.836240000000004</v>
      </c>
      <c r="S82" s="92">
        <f>Drivers!S38</f>
        <v>32.472964800000007</v>
      </c>
      <c r="T82" s="92">
        <f>Drivers!T38</f>
        <v>32.472964800000007</v>
      </c>
      <c r="U82" s="92">
        <f>Drivers!U38</f>
        <v>32.472964800000007</v>
      </c>
      <c r="V82" s="92">
        <f>Drivers!V38</f>
        <v>32.472964800000007</v>
      </c>
      <c r="W82" s="92">
        <f>Drivers!W38</f>
        <v>0</v>
      </c>
      <c r="X82" s="92">
        <f>Drivers!X38</f>
        <v>0</v>
      </c>
      <c r="Y82" s="92">
        <f>Drivers!Y38</f>
        <v>0</v>
      </c>
      <c r="Z82" s="92">
        <f>Drivers!Z38</f>
        <v>0</v>
      </c>
      <c r="AA82" s="92">
        <f>Drivers!AA38</f>
        <v>0</v>
      </c>
      <c r="AB82" s="92">
        <f>Drivers!AB38</f>
        <v>0</v>
      </c>
      <c r="AC82" s="92">
        <f>Drivers!AC38</f>
        <v>0</v>
      </c>
      <c r="AD82" s="92">
        <f>Drivers!AD38</f>
        <v>0</v>
      </c>
      <c r="AE82" s="92">
        <f>Drivers!AE38</f>
        <v>0</v>
      </c>
      <c r="AF82" s="92">
        <f>Drivers!AF38</f>
        <v>0</v>
      </c>
      <c r="AG82" s="92">
        <f>Drivers!AG38</f>
        <v>0</v>
      </c>
      <c r="AH82" s="92">
        <f>Drivers!AH38</f>
        <v>0</v>
      </c>
      <c r="AJ82" s="34"/>
      <c r="AK82" s="34"/>
      <c r="AL82" s="34"/>
      <c r="AM82" s="34"/>
      <c r="AN82" s="34"/>
      <c r="AO82" s="34"/>
      <c r="AP82" s="10">
        <f>IFERROR(AP83/AP81, 0)</f>
        <v>30</v>
      </c>
      <c r="AQ82" s="10">
        <f t="shared" ref="AQ82" si="79">IFERROR(AQ83/AQ81, 0)</f>
        <v>30.6</v>
      </c>
      <c r="AR82" s="10">
        <f t="shared" ref="AR82" si="80">IFERROR(AR83/AR81, 0)</f>
        <v>31.212000000000003</v>
      </c>
      <c r="AS82" s="10">
        <f t="shared" ref="AS82" si="81">IFERROR(AS83/AS81, 0)</f>
        <v>31.83624</v>
      </c>
      <c r="AT82" s="10">
        <f t="shared" ref="AT82" si="82">IFERROR(AT83/AT81, 0)</f>
        <v>32.472964800000007</v>
      </c>
      <c r="AU82" s="10">
        <f t="shared" ref="AU82" si="83">IFERROR(AU83/AU81, 0)</f>
        <v>0</v>
      </c>
      <c r="AV82" s="10">
        <f t="shared" ref="AV82" si="84">IFERROR(AV83/AV81, 0)</f>
        <v>0</v>
      </c>
      <c r="AW82" s="10">
        <f t="shared" ref="AW82" si="85">IFERROR(AW83/AW81, 0)</f>
        <v>0</v>
      </c>
    </row>
    <row r="83" spans="2:49" hidden="1" outlineLevel="1" x14ac:dyDescent="0.2">
      <c r="B83" s="38" t="s">
        <v>120</v>
      </c>
      <c r="C83" s="39">
        <f t="shared" ref="C83:AH83" si="86">C81*C82</f>
        <v>180</v>
      </c>
      <c r="D83" s="39">
        <f t="shared" si="86"/>
        <v>720</v>
      </c>
      <c r="E83" s="39">
        <f t="shared" si="86"/>
        <v>1260</v>
      </c>
      <c r="F83" s="39">
        <f t="shared" si="86"/>
        <v>1470</v>
      </c>
      <c r="G83" s="39">
        <f t="shared" si="86"/>
        <v>1560.6000000000001</v>
      </c>
      <c r="H83" s="39">
        <f t="shared" si="86"/>
        <v>1621.8000000000002</v>
      </c>
      <c r="I83" s="39">
        <f t="shared" si="86"/>
        <v>1683</v>
      </c>
      <c r="J83" s="39">
        <f t="shared" si="86"/>
        <v>1744.2</v>
      </c>
      <c r="K83" s="39">
        <f t="shared" si="86"/>
        <v>1810.2960000000003</v>
      </c>
      <c r="L83" s="39">
        <f t="shared" si="86"/>
        <v>1872.7200000000003</v>
      </c>
      <c r="M83" s="39">
        <f t="shared" si="86"/>
        <v>1935.1440000000002</v>
      </c>
      <c r="N83" s="39">
        <f t="shared" si="86"/>
        <v>1997.5680000000002</v>
      </c>
      <c r="O83" s="39">
        <f t="shared" si="86"/>
        <v>2101.1918400000004</v>
      </c>
      <c r="P83" s="39">
        <f t="shared" si="86"/>
        <v>2133.02808</v>
      </c>
      <c r="Q83" s="39">
        <f t="shared" si="86"/>
        <v>2133.02808</v>
      </c>
      <c r="R83" s="39">
        <f t="shared" si="86"/>
        <v>2133.02808</v>
      </c>
      <c r="S83" s="39">
        <f t="shared" si="86"/>
        <v>2175.6886416000007</v>
      </c>
      <c r="T83" s="39">
        <f t="shared" si="86"/>
        <v>2175.6886416000007</v>
      </c>
      <c r="U83" s="39">
        <f t="shared" si="86"/>
        <v>2175.6886416000007</v>
      </c>
      <c r="V83" s="39">
        <f t="shared" si="86"/>
        <v>2175.6886416000007</v>
      </c>
      <c r="W83" s="39">
        <f t="shared" si="86"/>
        <v>0</v>
      </c>
      <c r="X83" s="39">
        <f t="shared" si="86"/>
        <v>0</v>
      </c>
      <c r="Y83" s="39">
        <f t="shared" si="86"/>
        <v>0</v>
      </c>
      <c r="Z83" s="39">
        <f t="shared" si="86"/>
        <v>0</v>
      </c>
      <c r="AA83" s="39">
        <f t="shared" si="86"/>
        <v>0</v>
      </c>
      <c r="AB83" s="39">
        <f t="shared" si="86"/>
        <v>0</v>
      </c>
      <c r="AC83" s="39">
        <f t="shared" si="86"/>
        <v>0</v>
      </c>
      <c r="AD83" s="39">
        <f t="shared" si="86"/>
        <v>0</v>
      </c>
      <c r="AE83" s="39">
        <f t="shared" si="86"/>
        <v>0</v>
      </c>
      <c r="AF83" s="39">
        <f t="shared" si="86"/>
        <v>0</v>
      </c>
      <c r="AG83" s="39">
        <f t="shared" si="86"/>
        <v>0</v>
      </c>
      <c r="AH83" s="39">
        <f t="shared" si="86"/>
        <v>0</v>
      </c>
      <c r="AI83" s="40"/>
      <c r="AJ83" s="54"/>
      <c r="AK83" s="54"/>
      <c r="AL83" s="54"/>
      <c r="AM83" s="54"/>
      <c r="AN83" s="54"/>
      <c r="AO83" s="54"/>
      <c r="AP83" s="39">
        <f t="shared" si="54"/>
        <v>3630</v>
      </c>
      <c r="AQ83" s="39">
        <f t="shared" si="54"/>
        <v>6609.6</v>
      </c>
      <c r="AR83" s="39">
        <f t="shared" si="54"/>
        <v>7615.728000000001</v>
      </c>
      <c r="AS83" s="39">
        <f t="shared" si="54"/>
        <v>8500.2760799999996</v>
      </c>
      <c r="AT83" s="39">
        <f t="shared" si="54"/>
        <v>8702.7545664000027</v>
      </c>
      <c r="AU83" s="39">
        <f t="shared" si="54"/>
        <v>0</v>
      </c>
      <c r="AV83" s="39">
        <f t="shared" si="54"/>
        <v>0</v>
      </c>
      <c r="AW83" s="39">
        <f t="shared" si="54"/>
        <v>0</v>
      </c>
    </row>
    <row r="84" spans="2:49" hidden="1" outlineLevel="1" x14ac:dyDescent="0.2">
      <c r="B84" s="4" t="s">
        <v>67</v>
      </c>
      <c r="C84" s="93">
        <f>Drivers!C34</f>
        <v>3.2000000000000008E-2</v>
      </c>
      <c r="D84" s="93">
        <f>Drivers!D34</f>
        <v>3.2000000000000008E-2</v>
      </c>
      <c r="E84" s="93">
        <f>Drivers!E34</f>
        <v>3.2000000000000008E-2</v>
      </c>
      <c r="F84" s="93">
        <f>Drivers!F34</f>
        <v>3.2000000000000008E-2</v>
      </c>
      <c r="G84" s="93">
        <f>Drivers!G34</f>
        <v>3.2000000000000008E-2</v>
      </c>
      <c r="H84" s="93">
        <f>Drivers!H34</f>
        <v>3.2000000000000008E-2</v>
      </c>
      <c r="I84" s="93">
        <f>Drivers!I34</f>
        <v>3.2000000000000008E-2</v>
      </c>
      <c r="J84" s="93">
        <f>Drivers!J34</f>
        <v>3.2000000000000008E-2</v>
      </c>
      <c r="K84" s="93">
        <f>Drivers!K34</f>
        <v>3.2000000000000008E-2</v>
      </c>
      <c r="L84" s="93">
        <f>Drivers!L34</f>
        <v>3.2000000000000008E-2</v>
      </c>
      <c r="M84" s="93">
        <f>Drivers!M34</f>
        <v>3.2000000000000008E-2</v>
      </c>
      <c r="N84" s="93">
        <f>Drivers!N34</f>
        <v>3.2000000000000008E-2</v>
      </c>
      <c r="O84" s="93">
        <f>Drivers!O34</f>
        <v>3.2000000000000008E-2</v>
      </c>
      <c r="P84" s="93">
        <f>Drivers!P34</f>
        <v>3.2000000000000008E-2</v>
      </c>
      <c r="Q84" s="93">
        <f>Drivers!Q34</f>
        <v>3.2000000000000008E-2</v>
      </c>
      <c r="R84" s="93">
        <f>Drivers!R34</f>
        <v>3.2000000000000008E-2</v>
      </c>
      <c r="S84" s="93">
        <f>Drivers!S34</f>
        <v>3.2000000000000008E-2</v>
      </c>
      <c r="T84" s="93">
        <f>Drivers!T34</f>
        <v>3.2000000000000008E-2</v>
      </c>
      <c r="U84" s="93">
        <f>Drivers!U34</f>
        <v>3.2000000000000008E-2</v>
      </c>
      <c r="V84" s="93">
        <f>Drivers!V34</f>
        <v>3.2000000000000008E-2</v>
      </c>
      <c r="W84" s="93">
        <f>Drivers!W34</f>
        <v>0</v>
      </c>
      <c r="X84" s="93">
        <f>Drivers!X34</f>
        <v>0</v>
      </c>
      <c r="Y84" s="93">
        <f>Drivers!Y34</f>
        <v>0</v>
      </c>
      <c r="Z84" s="93">
        <f>Drivers!Z34</f>
        <v>0</v>
      </c>
      <c r="AA84" s="93">
        <f>Drivers!AA34</f>
        <v>0</v>
      </c>
      <c r="AB84" s="93">
        <f>Drivers!AB34</f>
        <v>0</v>
      </c>
      <c r="AC84" s="93">
        <f>Drivers!AC34</f>
        <v>0</v>
      </c>
      <c r="AD84" s="93">
        <f>Drivers!AD34</f>
        <v>0</v>
      </c>
      <c r="AE84" s="93">
        <f>Drivers!AE34</f>
        <v>0</v>
      </c>
      <c r="AF84" s="93">
        <f>Drivers!AF34</f>
        <v>0</v>
      </c>
      <c r="AG84" s="93">
        <f>Drivers!AG34</f>
        <v>0</v>
      </c>
      <c r="AH84" s="93">
        <f>Drivers!AH34</f>
        <v>0</v>
      </c>
      <c r="AJ84" s="34"/>
      <c r="AK84" s="34"/>
      <c r="AL84" s="34"/>
      <c r="AM84" s="34"/>
      <c r="AN84" s="34"/>
      <c r="AO84" s="34"/>
      <c r="AP84" s="150">
        <f>IFERROR(AP83/AP85, 0)</f>
        <v>3.2000000000000008E-2</v>
      </c>
      <c r="AQ84" s="150">
        <f t="shared" ref="AQ84:AW84" si="87">IFERROR(AQ83/AQ85, 0)</f>
        <v>3.2000000000000008E-2</v>
      </c>
      <c r="AR84" s="150">
        <f t="shared" si="87"/>
        <v>3.2000000000000008E-2</v>
      </c>
      <c r="AS84" s="150">
        <f t="shared" si="87"/>
        <v>3.2000000000000001E-2</v>
      </c>
      <c r="AT84" s="150">
        <f t="shared" si="87"/>
        <v>3.2000000000000008E-2</v>
      </c>
      <c r="AU84" s="150">
        <f t="shared" si="87"/>
        <v>0</v>
      </c>
      <c r="AV84" s="150">
        <f t="shared" si="87"/>
        <v>0</v>
      </c>
      <c r="AW84" s="150">
        <f t="shared" si="87"/>
        <v>0</v>
      </c>
    </row>
    <row r="85" spans="2:49" hidden="1" outlineLevel="1" x14ac:dyDescent="0.2">
      <c r="B85" s="38" t="s">
        <v>175</v>
      </c>
      <c r="C85" s="39">
        <f t="shared" ref="C85:V85" si="88">IFERROR(C83/C84, 0)</f>
        <v>5624.9999999999991</v>
      </c>
      <c r="D85" s="39">
        <f t="shared" si="88"/>
        <v>22499.999999999996</v>
      </c>
      <c r="E85" s="39">
        <f t="shared" si="88"/>
        <v>39374.999999999993</v>
      </c>
      <c r="F85" s="39">
        <f t="shared" si="88"/>
        <v>45937.499999999985</v>
      </c>
      <c r="G85" s="39">
        <f t="shared" si="88"/>
        <v>48768.749999999993</v>
      </c>
      <c r="H85" s="39">
        <f t="shared" si="88"/>
        <v>50681.249999999993</v>
      </c>
      <c r="I85" s="39">
        <f t="shared" si="88"/>
        <v>52593.749999999985</v>
      </c>
      <c r="J85" s="39">
        <f t="shared" si="88"/>
        <v>54506.249999999985</v>
      </c>
      <c r="K85" s="39">
        <f t="shared" si="88"/>
        <v>56571.749999999993</v>
      </c>
      <c r="L85" s="39">
        <f t="shared" si="88"/>
        <v>58522.499999999993</v>
      </c>
      <c r="M85" s="39">
        <f t="shared" si="88"/>
        <v>60473.249999999993</v>
      </c>
      <c r="N85" s="39">
        <f t="shared" si="88"/>
        <v>62423.999999999993</v>
      </c>
      <c r="O85" s="39">
        <f t="shared" si="88"/>
        <v>65662.244999999995</v>
      </c>
      <c r="P85" s="39">
        <f t="shared" si="88"/>
        <v>66657.127499999988</v>
      </c>
      <c r="Q85" s="39">
        <f t="shared" si="88"/>
        <v>66657.127499999988</v>
      </c>
      <c r="R85" s="39">
        <f t="shared" si="88"/>
        <v>66657.127499999988</v>
      </c>
      <c r="S85" s="39">
        <f t="shared" si="88"/>
        <v>67990.270050000006</v>
      </c>
      <c r="T85" s="39">
        <f t="shared" si="88"/>
        <v>67990.270050000006</v>
      </c>
      <c r="U85" s="39">
        <f t="shared" si="88"/>
        <v>67990.270050000006</v>
      </c>
      <c r="V85" s="39">
        <f t="shared" si="88"/>
        <v>67990.270050000006</v>
      </c>
      <c r="W85" s="39">
        <f>IFERROR(W83/W84, 0)</f>
        <v>0</v>
      </c>
      <c r="X85" s="39">
        <f t="shared" ref="X85:AH85" si="89">IFERROR(X83/X84, 0)</f>
        <v>0</v>
      </c>
      <c r="Y85" s="39">
        <f t="shared" si="89"/>
        <v>0</v>
      </c>
      <c r="Z85" s="39">
        <f t="shared" si="89"/>
        <v>0</v>
      </c>
      <c r="AA85" s="39">
        <f t="shared" si="89"/>
        <v>0</v>
      </c>
      <c r="AB85" s="39">
        <f t="shared" si="89"/>
        <v>0</v>
      </c>
      <c r="AC85" s="39">
        <f t="shared" si="89"/>
        <v>0</v>
      </c>
      <c r="AD85" s="39">
        <f t="shared" si="89"/>
        <v>0</v>
      </c>
      <c r="AE85" s="39">
        <f t="shared" si="89"/>
        <v>0</v>
      </c>
      <c r="AF85" s="39">
        <f t="shared" si="89"/>
        <v>0</v>
      </c>
      <c r="AG85" s="39">
        <f t="shared" si="89"/>
        <v>0</v>
      </c>
      <c r="AH85" s="39">
        <f t="shared" si="89"/>
        <v>0</v>
      </c>
      <c r="AI85" s="40"/>
      <c r="AJ85" s="54"/>
      <c r="AK85" s="54"/>
      <c r="AL85" s="54"/>
      <c r="AM85" s="54"/>
      <c r="AN85" s="54"/>
      <c r="AO85" s="54"/>
      <c r="AP85" s="39">
        <f t="shared" si="54"/>
        <v>113437.49999999997</v>
      </c>
      <c r="AQ85" s="39">
        <f t="shared" si="54"/>
        <v>206549.99999999994</v>
      </c>
      <c r="AR85" s="39">
        <f t="shared" si="54"/>
        <v>237991.49999999997</v>
      </c>
      <c r="AS85" s="39">
        <f t="shared" si="54"/>
        <v>265633.6275</v>
      </c>
      <c r="AT85" s="39">
        <f t="shared" si="54"/>
        <v>271961.08020000003</v>
      </c>
      <c r="AU85" s="39">
        <f t="shared" si="54"/>
        <v>0</v>
      </c>
      <c r="AV85" s="39">
        <f t="shared" si="54"/>
        <v>0</v>
      </c>
      <c r="AW85" s="39">
        <f t="shared" si="54"/>
        <v>0</v>
      </c>
    </row>
    <row r="86" spans="2:49" hidden="1" outlineLevel="1" x14ac:dyDescent="0.2">
      <c r="B86" s="4" t="s">
        <v>177</v>
      </c>
      <c r="C86" s="94">
        <f>Drivers!C35</f>
        <v>3.5</v>
      </c>
      <c r="D86" s="94">
        <f>Drivers!D35</f>
        <v>3.5</v>
      </c>
      <c r="E86" s="94">
        <f>Drivers!E35</f>
        <v>3.5</v>
      </c>
      <c r="F86" s="94">
        <f>Drivers!F35</f>
        <v>3.5</v>
      </c>
      <c r="G86" s="94">
        <f>Drivers!G35</f>
        <v>3.5</v>
      </c>
      <c r="H86" s="94">
        <f>Drivers!H35</f>
        <v>3.5</v>
      </c>
      <c r="I86" s="94">
        <f>Drivers!I35</f>
        <v>3.5</v>
      </c>
      <c r="J86" s="94">
        <f>Drivers!J35</f>
        <v>3.5</v>
      </c>
      <c r="K86" s="94">
        <f>Drivers!K35</f>
        <v>3.5</v>
      </c>
      <c r="L86" s="94">
        <f>Drivers!L35</f>
        <v>3.5</v>
      </c>
      <c r="M86" s="94">
        <f>Drivers!M35</f>
        <v>3.5</v>
      </c>
      <c r="N86" s="94">
        <f>Drivers!N35</f>
        <v>3.5</v>
      </c>
      <c r="O86" s="94">
        <f>Drivers!O35</f>
        <v>3.5</v>
      </c>
      <c r="P86" s="94">
        <f>Drivers!P35</f>
        <v>3.5</v>
      </c>
      <c r="Q86" s="94">
        <f>Drivers!Q35</f>
        <v>3.5</v>
      </c>
      <c r="R86" s="94">
        <f>Drivers!R35</f>
        <v>3.5</v>
      </c>
      <c r="S86" s="94">
        <f>Drivers!S35</f>
        <v>3.5</v>
      </c>
      <c r="T86" s="94">
        <f>Drivers!T35</f>
        <v>3.5</v>
      </c>
      <c r="U86" s="94">
        <f>Drivers!U35</f>
        <v>3.5</v>
      </c>
      <c r="V86" s="94">
        <f>Drivers!V35</f>
        <v>3.5</v>
      </c>
      <c r="W86" s="94">
        <f>Drivers!W35</f>
        <v>0</v>
      </c>
      <c r="X86" s="94">
        <f>Drivers!X35</f>
        <v>0</v>
      </c>
      <c r="Y86" s="94">
        <f>Drivers!Y35</f>
        <v>0</v>
      </c>
      <c r="Z86" s="94">
        <f>Drivers!Z35</f>
        <v>0</v>
      </c>
      <c r="AA86" s="94">
        <f>Drivers!AA35</f>
        <v>0</v>
      </c>
      <c r="AB86" s="94">
        <f>Drivers!AB35</f>
        <v>0</v>
      </c>
      <c r="AC86" s="94">
        <f>Drivers!AC35</f>
        <v>0</v>
      </c>
      <c r="AD86" s="94">
        <f>Drivers!AD35</f>
        <v>0</v>
      </c>
      <c r="AE86" s="94">
        <f>Drivers!AE35</f>
        <v>0</v>
      </c>
      <c r="AF86" s="94">
        <f>Drivers!AF35</f>
        <v>0</v>
      </c>
      <c r="AG86" s="94">
        <f>Drivers!AG35</f>
        <v>0</v>
      </c>
      <c r="AH86" s="94">
        <f>Drivers!AH35</f>
        <v>0</v>
      </c>
      <c r="AJ86" s="34"/>
      <c r="AK86" s="34"/>
      <c r="AL86" s="34"/>
      <c r="AM86" s="34"/>
      <c r="AN86" s="34"/>
      <c r="AO86" s="34"/>
      <c r="AP86" s="64">
        <f>IFERROR(AP85/AP87, 0)</f>
        <v>3.5</v>
      </c>
      <c r="AQ86" s="64">
        <f t="shared" ref="AQ86" si="90">IFERROR(AQ85/AQ87, 0)</f>
        <v>3.4999999999999996</v>
      </c>
      <c r="AR86" s="64">
        <f t="shared" ref="AR86" si="91">IFERROR(AR85/AR87, 0)</f>
        <v>3.5</v>
      </c>
      <c r="AS86" s="64">
        <f t="shared" ref="AS86" si="92">IFERROR(AS85/AS87, 0)</f>
        <v>3.5000000000000009</v>
      </c>
      <c r="AT86" s="64">
        <f t="shared" ref="AT86" si="93">IFERROR(AT85/AT87, 0)</f>
        <v>3.5</v>
      </c>
      <c r="AU86" s="64">
        <f t="shared" ref="AU86" si="94">IFERROR(AU85/AU87, 0)</f>
        <v>0</v>
      </c>
      <c r="AV86" s="64">
        <f t="shared" ref="AV86" si="95">IFERROR(AV85/AV87, 0)</f>
        <v>0</v>
      </c>
      <c r="AW86" s="64">
        <f t="shared" ref="AW86" si="96">IFERROR(AW85/AW87, 0)</f>
        <v>0</v>
      </c>
    </row>
    <row r="87" spans="2:49" hidden="1" outlineLevel="1" x14ac:dyDescent="0.2">
      <c r="B87" s="38" t="s">
        <v>176</v>
      </c>
      <c r="C87" s="39">
        <f t="shared" ref="C87:V87" si="97">IFERROR(C85/C86, 0)</f>
        <v>1607.1428571428569</v>
      </c>
      <c r="D87" s="39">
        <f t="shared" si="97"/>
        <v>6428.5714285714275</v>
      </c>
      <c r="E87" s="39">
        <f t="shared" si="97"/>
        <v>11249.999999999998</v>
      </c>
      <c r="F87" s="39">
        <f t="shared" si="97"/>
        <v>13124.999999999996</v>
      </c>
      <c r="G87" s="39">
        <f t="shared" si="97"/>
        <v>13933.928571428569</v>
      </c>
      <c r="H87" s="39">
        <f t="shared" si="97"/>
        <v>14480.357142857141</v>
      </c>
      <c r="I87" s="39">
        <f t="shared" si="97"/>
        <v>15026.78571428571</v>
      </c>
      <c r="J87" s="39">
        <f t="shared" si="97"/>
        <v>15573.214285714281</v>
      </c>
      <c r="K87" s="39">
        <f t="shared" si="97"/>
        <v>16163.357142857141</v>
      </c>
      <c r="L87" s="39">
        <f t="shared" si="97"/>
        <v>16720.714285714283</v>
      </c>
      <c r="M87" s="39">
        <f t="shared" si="97"/>
        <v>17278.071428571428</v>
      </c>
      <c r="N87" s="39">
        <f t="shared" si="97"/>
        <v>17835.428571428569</v>
      </c>
      <c r="O87" s="39">
        <f t="shared" si="97"/>
        <v>18760.641428571427</v>
      </c>
      <c r="P87" s="39">
        <f t="shared" si="97"/>
        <v>19044.893571428569</v>
      </c>
      <c r="Q87" s="39">
        <f t="shared" si="97"/>
        <v>19044.893571428569</v>
      </c>
      <c r="R87" s="39">
        <f t="shared" si="97"/>
        <v>19044.893571428569</v>
      </c>
      <c r="S87" s="39">
        <f t="shared" si="97"/>
        <v>19425.791442857146</v>
      </c>
      <c r="T87" s="39">
        <f t="shared" si="97"/>
        <v>19425.791442857146</v>
      </c>
      <c r="U87" s="39">
        <f t="shared" si="97"/>
        <v>19425.791442857146</v>
      </c>
      <c r="V87" s="39">
        <f t="shared" si="97"/>
        <v>19425.791442857146</v>
      </c>
      <c r="W87" s="39">
        <f>IFERROR(W85/W86, 0)</f>
        <v>0</v>
      </c>
      <c r="X87" s="39">
        <f t="shared" ref="X87:AH87" si="98">IFERROR(X85/X86, 0)</f>
        <v>0</v>
      </c>
      <c r="Y87" s="39">
        <f t="shared" si="98"/>
        <v>0</v>
      </c>
      <c r="Z87" s="39">
        <f t="shared" si="98"/>
        <v>0</v>
      </c>
      <c r="AA87" s="39">
        <f t="shared" si="98"/>
        <v>0</v>
      </c>
      <c r="AB87" s="39">
        <f t="shared" si="98"/>
        <v>0</v>
      </c>
      <c r="AC87" s="39">
        <f t="shared" si="98"/>
        <v>0</v>
      </c>
      <c r="AD87" s="39">
        <f t="shared" si="98"/>
        <v>0</v>
      </c>
      <c r="AE87" s="39">
        <f t="shared" si="98"/>
        <v>0</v>
      </c>
      <c r="AF87" s="39">
        <f t="shared" si="98"/>
        <v>0</v>
      </c>
      <c r="AG87" s="39">
        <f t="shared" si="98"/>
        <v>0</v>
      </c>
      <c r="AH87" s="39">
        <f t="shared" si="98"/>
        <v>0</v>
      </c>
      <c r="AI87" s="40"/>
      <c r="AJ87" s="54"/>
      <c r="AK87" s="54"/>
      <c r="AL87" s="54"/>
      <c r="AM87" s="54"/>
      <c r="AN87" s="54"/>
      <c r="AO87" s="54"/>
      <c r="AP87" s="39">
        <f t="shared" si="54"/>
        <v>32410.714285714279</v>
      </c>
      <c r="AQ87" s="39">
        <f t="shared" si="54"/>
        <v>59014.285714285703</v>
      </c>
      <c r="AR87" s="39">
        <f t="shared" si="54"/>
        <v>67997.57142857142</v>
      </c>
      <c r="AS87" s="39">
        <f t="shared" si="54"/>
        <v>75895.322142857127</v>
      </c>
      <c r="AT87" s="39">
        <f t="shared" si="54"/>
        <v>77703.165771428583</v>
      </c>
      <c r="AU87" s="39">
        <f t="shared" si="54"/>
        <v>0</v>
      </c>
      <c r="AV87" s="39">
        <f t="shared" si="54"/>
        <v>0</v>
      </c>
      <c r="AW87" s="39">
        <f t="shared" si="54"/>
        <v>0</v>
      </c>
    </row>
    <row r="88" spans="2:49" hidden="1" outlineLevel="1" x14ac:dyDescent="0.2">
      <c r="B88" s="4" t="s">
        <v>178</v>
      </c>
      <c r="C88" s="10">
        <f t="shared" ref="C88:AH88" si="99">C87/C73</f>
        <v>514.28571428571422</v>
      </c>
      <c r="D88" s="10">
        <f t="shared" si="99"/>
        <v>524.78134110787164</v>
      </c>
      <c r="E88" s="10">
        <f t="shared" si="99"/>
        <v>520.23121387283231</v>
      </c>
      <c r="F88" s="10">
        <f t="shared" si="99"/>
        <v>514.70588235294099</v>
      </c>
      <c r="G88" s="10">
        <f t="shared" si="99"/>
        <v>525.80862533692709</v>
      </c>
      <c r="H88" s="10">
        <f t="shared" si="99"/>
        <v>526.55844155844147</v>
      </c>
      <c r="I88" s="10">
        <f t="shared" si="99"/>
        <v>527.25563909774417</v>
      </c>
      <c r="J88" s="10">
        <f t="shared" si="99"/>
        <v>527.90556900726381</v>
      </c>
      <c r="K88" s="10">
        <f t="shared" si="99"/>
        <v>529.94613583138164</v>
      </c>
      <c r="L88" s="10">
        <f t="shared" si="99"/>
        <v>530.81632653061217</v>
      </c>
      <c r="M88" s="10">
        <f t="shared" si="99"/>
        <v>531.63296703296703</v>
      </c>
      <c r="N88" s="10">
        <f t="shared" si="99"/>
        <v>532.40085287846478</v>
      </c>
      <c r="O88" s="10">
        <f t="shared" si="99"/>
        <v>545.7641142857143</v>
      </c>
      <c r="P88" s="10">
        <f t="shared" si="99"/>
        <v>546.09013824884789</v>
      </c>
      <c r="Q88" s="10">
        <f t="shared" si="99"/>
        <v>544.13981632653054</v>
      </c>
      <c r="R88" s="10">
        <f t="shared" si="99"/>
        <v>544.13981632653054</v>
      </c>
      <c r="S88" s="10">
        <f t="shared" si="99"/>
        <v>555.02261265306129</v>
      </c>
      <c r="T88" s="10">
        <f t="shared" si="99"/>
        <v>555.02261265306129</v>
      </c>
      <c r="U88" s="10">
        <f t="shared" si="99"/>
        <v>555.02261265306129</v>
      </c>
      <c r="V88" s="10">
        <f t="shared" si="99"/>
        <v>555.02261265306129</v>
      </c>
      <c r="W88" s="10">
        <f>W87/W73</f>
        <v>0</v>
      </c>
      <c r="X88" s="10">
        <f t="shared" si="99"/>
        <v>0</v>
      </c>
      <c r="Y88" s="10">
        <f t="shared" si="99"/>
        <v>0</v>
      </c>
      <c r="Z88" s="10">
        <f t="shared" si="99"/>
        <v>0</v>
      </c>
      <c r="AA88" s="10">
        <f t="shared" si="99"/>
        <v>0</v>
      </c>
      <c r="AB88" s="10">
        <f t="shared" si="99"/>
        <v>0</v>
      </c>
      <c r="AC88" s="10">
        <f t="shared" si="99"/>
        <v>0</v>
      </c>
      <c r="AD88" s="10">
        <f t="shared" si="99"/>
        <v>0</v>
      </c>
      <c r="AE88" s="10">
        <f t="shared" si="99"/>
        <v>0</v>
      </c>
      <c r="AF88" s="10">
        <f t="shared" si="99"/>
        <v>0</v>
      </c>
      <c r="AG88" s="10">
        <f t="shared" si="99"/>
        <v>0</v>
      </c>
      <c r="AH88" s="10">
        <f t="shared" si="99"/>
        <v>0</v>
      </c>
      <c r="AJ88" s="34"/>
      <c r="AK88" s="34"/>
      <c r="AL88" s="34"/>
      <c r="AM88" s="34"/>
      <c r="AN88" s="34"/>
      <c r="AO88" s="34"/>
      <c r="AP88" s="10">
        <f t="shared" ref="AP88:AW88" si="100">AP87/AP73</f>
        <v>2493.1318681318676</v>
      </c>
      <c r="AQ88" s="10">
        <f t="shared" si="100"/>
        <v>2107.6530612244892</v>
      </c>
      <c r="AR88" s="10">
        <f t="shared" si="100"/>
        <v>2124.9241071428569</v>
      </c>
      <c r="AS88" s="10">
        <f t="shared" si="100"/>
        <v>2199.8644099378876</v>
      </c>
      <c r="AT88" s="10">
        <f t="shared" si="100"/>
        <v>2220.0904506122451</v>
      </c>
      <c r="AU88" s="10">
        <f t="shared" si="100"/>
        <v>0</v>
      </c>
      <c r="AV88" s="10">
        <f t="shared" si="100"/>
        <v>0</v>
      </c>
      <c r="AW88" s="10">
        <f t="shared" si="100"/>
        <v>0</v>
      </c>
    </row>
    <row r="89" spans="2:49" hidden="1" outlineLevel="1" x14ac:dyDescent="0.2"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J89" s="34"/>
      <c r="AK89" s="34"/>
      <c r="AL89" s="34"/>
      <c r="AM89" s="34"/>
      <c r="AN89" s="34"/>
      <c r="AO89" s="34"/>
      <c r="AP89" s="80"/>
      <c r="AQ89" s="80"/>
      <c r="AR89" s="80"/>
      <c r="AS89" s="80"/>
      <c r="AT89" s="80"/>
      <c r="AU89" s="80"/>
      <c r="AV89" s="80"/>
      <c r="AW89" s="80"/>
    </row>
    <row r="90" spans="2:49" hidden="1" outlineLevel="1" x14ac:dyDescent="0.2">
      <c r="B90" s="2" t="s">
        <v>57</v>
      </c>
      <c r="C90" s="95"/>
      <c r="D90" s="95"/>
      <c r="E90" s="95"/>
      <c r="F90" s="95"/>
      <c r="G90" s="95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5"/>
      <c r="AE90" s="95"/>
      <c r="AF90" s="95"/>
      <c r="AG90" s="95"/>
      <c r="AH90" s="95"/>
      <c r="AJ90" s="34"/>
      <c r="AK90" s="34"/>
      <c r="AL90" s="34"/>
      <c r="AM90" s="34"/>
      <c r="AN90" s="34"/>
      <c r="AO90" s="34"/>
      <c r="AP90" s="95"/>
      <c r="AQ90" s="95"/>
      <c r="AR90" s="95"/>
      <c r="AS90" s="95"/>
      <c r="AT90" s="95"/>
      <c r="AU90" s="95"/>
      <c r="AV90" s="95"/>
      <c r="AW90" s="95"/>
    </row>
    <row r="91" spans="2:49" hidden="1" outlineLevel="1" x14ac:dyDescent="0.2">
      <c r="B91" s="4" t="s">
        <v>48</v>
      </c>
      <c r="C91" s="96">
        <v>0</v>
      </c>
      <c r="D91" s="8">
        <f t="shared" ref="D91:AH91" si="101">C94</f>
        <v>6</v>
      </c>
      <c r="E91" s="8">
        <f t="shared" si="101"/>
        <v>30</v>
      </c>
      <c r="F91" s="8">
        <f t="shared" si="101"/>
        <v>72</v>
      </c>
      <c r="G91" s="8">
        <f t="shared" si="101"/>
        <v>121</v>
      </c>
      <c r="H91" s="8">
        <f t="shared" si="101"/>
        <v>172</v>
      </c>
      <c r="I91" s="8">
        <f t="shared" si="101"/>
        <v>223</v>
      </c>
      <c r="J91" s="8">
        <f t="shared" si="101"/>
        <v>274</v>
      </c>
      <c r="K91" s="8">
        <f t="shared" si="101"/>
        <v>325</v>
      </c>
      <c r="L91" s="8">
        <f t="shared" si="101"/>
        <v>374</v>
      </c>
      <c r="M91" s="8">
        <f t="shared" si="101"/>
        <v>423</v>
      </c>
      <c r="N91" s="8">
        <f t="shared" si="101"/>
        <v>471</v>
      </c>
      <c r="O91" s="8">
        <f t="shared" si="101"/>
        <v>519</v>
      </c>
      <c r="P91" s="8">
        <f t="shared" si="101"/>
        <v>566</v>
      </c>
      <c r="Q91" s="8">
        <f t="shared" si="101"/>
        <v>612</v>
      </c>
      <c r="R91" s="8">
        <f t="shared" si="101"/>
        <v>655</v>
      </c>
      <c r="S91" s="8">
        <f t="shared" si="101"/>
        <v>696</v>
      </c>
      <c r="T91" s="8">
        <f t="shared" si="101"/>
        <v>735</v>
      </c>
      <c r="U91" s="8">
        <f t="shared" si="101"/>
        <v>771</v>
      </c>
      <c r="V91" s="8">
        <f t="shared" si="101"/>
        <v>805</v>
      </c>
      <c r="W91" s="8">
        <f t="shared" si="101"/>
        <v>837</v>
      </c>
      <c r="X91" s="8">
        <f t="shared" si="101"/>
        <v>837</v>
      </c>
      <c r="Y91" s="8">
        <f t="shared" si="101"/>
        <v>837</v>
      </c>
      <c r="Z91" s="8">
        <f t="shared" si="101"/>
        <v>837</v>
      </c>
      <c r="AA91" s="8">
        <f t="shared" si="101"/>
        <v>837</v>
      </c>
      <c r="AB91" s="8">
        <f t="shared" si="101"/>
        <v>837</v>
      </c>
      <c r="AC91" s="8">
        <f t="shared" si="101"/>
        <v>837</v>
      </c>
      <c r="AD91" s="8">
        <f t="shared" si="101"/>
        <v>837</v>
      </c>
      <c r="AE91" s="8">
        <f t="shared" si="101"/>
        <v>837</v>
      </c>
      <c r="AF91" s="8">
        <f t="shared" si="101"/>
        <v>837</v>
      </c>
      <c r="AG91" s="8">
        <f t="shared" si="101"/>
        <v>837</v>
      </c>
      <c r="AH91" s="8">
        <f t="shared" si="101"/>
        <v>837</v>
      </c>
      <c r="AJ91" s="34"/>
      <c r="AK91" s="34"/>
      <c r="AL91" s="34"/>
      <c r="AM91" s="34"/>
      <c r="AN91" s="34"/>
      <c r="AO91" s="34"/>
      <c r="AP91" s="76">
        <f>C91</f>
        <v>0</v>
      </c>
      <c r="AQ91" s="41">
        <f t="shared" ref="AQ91" si="102">AP94</f>
        <v>121</v>
      </c>
      <c r="AR91" s="41">
        <f t="shared" ref="AR91" si="103">AQ94</f>
        <v>325</v>
      </c>
      <c r="AS91" s="41">
        <f t="shared" ref="AS91" si="104">AR94</f>
        <v>519</v>
      </c>
      <c r="AT91" s="41">
        <f t="shared" ref="AT91" si="105">AS94</f>
        <v>696</v>
      </c>
      <c r="AU91" s="41">
        <f t="shared" ref="AU91" si="106">AT94</f>
        <v>837</v>
      </c>
      <c r="AV91" s="41">
        <f t="shared" ref="AV91" si="107">AU94</f>
        <v>837</v>
      </c>
      <c r="AW91" s="41">
        <f t="shared" ref="AW91" si="108">AV94</f>
        <v>837</v>
      </c>
    </row>
    <row r="92" spans="2:49" hidden="1" outlineLevel="1" x14ac:dyDescent="0.2">
      <c r="B92" s="4" t="s">
        <v>122</v>
      </c>
      <c r="C92" s="97"/>
      <c r="D92" s="97"/>
      <c r="E92" s="97"/>
      <c r="F92" s="97"/>
      <c r="G92" s="97">
        <f>ROUND(C94*G99, 0)</f>
        <v>0</v>
      </c>
      <c r="H92" s="97">
        <f t="shared" ref="H92:AH92" si="109">ROUND(D94*H99, 0)</f>
        <v>-2</v>
      </c>
      <c r="I92" s="97">
        <f t="shared" si="109"/>
        <v>-4</v>
      </c>
      <c r="J92" s="97">
        <f t="shared" si="109"/>
        <v>-6</v>
      </c>
      <c r="K92" s="97">
        <f t="shared" si="109"/>
        <v>-9</v>
      </c>
      <c r="L92" s="97">
        <f t="shared" si="109"/>
        <v>-11</v>
      </c>
      <c r="M92" s="97">
        <f t="shared" si="109"/>
        <v>-14</v>
      </c>
      <c r="N92" s="97">
        <f t="shared" si="109"/>
        <v>-16</v>
      </c>
      <c r="O92" s="97">
        <f t="shared" si="109"/>
        <v>-19</v>
      </c>
      <c r="P92" s="97">
        <f t="shared" si="109"/>
        <v>-21</v>
      </c>
      <c r="Q92" s="97">
        <f t="shared" si="109"/>
        <v>-24</v>
      </c>
      <c r="R92" s="97">
        <f t="shared" si="109"/>
        <v>-26</v>
      </c>
      <c r="S92" s="97">
        <f t="shared" si="109"/>
        <v>-28</v>
      </c>
      <c r="T92" s="97">
        <f t="shared" si="109"/>
        <v>-31</v>
      </c>
      <c r="U92" s="97">
        <f t="shared" si="109"/>
        <v>-33</v>
      </c>
      <c r="V92" s="97">
        <f t="shared" si="109"/>
        <v>-35</v>
      </c>
      <c r="W92" s="97">
        <f t="shared" si="109"/>
        <v>0</v>
      </c>
      <c r="X92" s="97">
        <f t="shared" si="109"/>
        <v>0</v>
      </c>
      <c r="Y92" s="97">
        <f t="shared" si="109"/>
        <v>0</v>
      </c>
      <c r="Z92" s="97">
        <f t="shared" si="109"/>
        <v>0</v>
      </c>
      <c r="AA92" s="97">
        <f t="shared" si="109"/>
        <v>0</v>
      </c>
      <c r="AB92" s="97">
        <f t="shared" si="109"/>
        <v>0</v>
      </c>
      <c r="AC92" s="97">
        <f t="shared" si="109"/>
        <v>0</v>
      </c>
      <c r="AD92" s="97">
        <f t="shared" si="109"/>
        <v>0</v>
      </c>
      <c r="AE92" s="97">
        <f t="shared" si="109"/>
        <v>0</v>
      </c>
      <c r="AF92" s="97">
        <f t="shared" si="109"/>
        <v>0</v>
      </c>
      <c r="AG92" s="97">
        <f t="shared" si="109"/>
        <v>0</v>
      </c>
      <c r="AH92" s="97">
        <f t="shared" si="109"/>
        <v>0</v>
      </c>
      <c r="AJ92" s="34"/>
      <c r="AK92" s="34"/>
      <c r="AL92" s="34"/>
      <c r="AM92" s="34"/>
      <c r="AN92" s="34"/>
      <c r="AO92" s="34"/>
      <c r="AP92" s="77">
        <f>SUMIFS($B92:$AI92, $B$6:$AI$6, AP$6)</f>
        <v>0</v>
      </c>
      <c r="AQ92" s="77">
        <f t="shared" ref="AQ92:AW93" si="110">SUMIFS($B92:$AI92, $B$6:$AI$6, AQ$6)</f>
        <v>-12</v>
      </c>
      <c r="AR92" s="77">
        <f t="shared" si="110"/>
        <v>-50</v>
      </c>
      <c r="AS92" s="77">
        <f t="shared" si="110"/>
        <v>-90</v>
      </c>
      <c r="AT92" s="77">
        <f t="shared" si="110"/>
        <v>-127</v>
      </c>
      <c r="AU92" s="77">
        <f t="shared" si="110"/>
        <v>0</v>
      </c>
      <c r="AV92" s="77">
        <f t="shared" si="110"/>
        <v>0</v>
      </c>
      <c r="AW92" s="77">
        <f t="shared" si="110"/>
        <v>0</v>
      </c>
    </row>
    <row r="93" spans="2:49" hidden="1" outlineLevel="1" x14ac:dyDescent="0.2">
      <c r="B93" s="4" t="s">
        <v>58</v>
      </c>
      <c r="C93" s="97">
        <f t="shared" ref="C93:AH93" si="111">C81</f>
        <v>6</v>
      </c>
      <c r="D93" s="97">
        <f t="shared" si="111"/>
        <v>24</v>
      </c>
      <c r="E93" s="97">
        <f t="shared" si="111"/>
        <v>42</v>
      </c>
      <c r="F93" s="97">
        <f t="shared" si="111"/>
        <v>49</v>
      </c>
      <c r="G93" s="97">
        <f t="shared" si="111"/>
        <v>51</v>
      </c>
      <c r="H93" s="97">
        <f t="shared" si="111"/>
        <v>53</v>
      </c>
      <c r="I93" s="97">
        <f t="shared" si="111"/>
        <v>55</v>
      </c>
      <c r="J93" s="97">
        <f t="shared" si="111"/>
        <v>57</v>
      </c>
      <c r="K93" s="97">
        <f t="shared" si="111"/>
        <v>58</v>
      </c>
      <c r="L93" s="97">
        <f t="shared" si="111"/>
        <v>60</v>
      </c>
      <c r="M93" s="97">
        <f t="shared" si="111"/>
        <v>62</v>
      </c>
      <c r="N93" s="97">
        <f t="shared" si="111"/>
        <v>64</v>
      </c>
      <c r="O93" s="97">
        <f t="shared" si="111"/>
        <v>66</v>
      </c>
      <c r="P93" s="97">
        <f t="shared" si="111"/>
        <v>67</v>
      </c>
      <c r="Q93" s="97">
        <f t="shared" si="111"/>
        <v>67</v>
      </c>
      <c r="R93" s="97">
        <f t="shared" si="111"/>
        <v>67</v>
      </c>
      <c r="S93" s="97">
        <f t="shared" si="111"/>
        <v>67</v>
      </c>
      <c r="T93" s="97">
        <f t="shared" si="111"/>
        <v>67</v>
      </c>
      <c r="U93" s="97">
        <f t="shared" si="111"/>
        <v>67</v>
      </c>
      <c r="V93" s="97">
        <f t="shared" si="111"/>
        <v>67</v>
      </c>
      <c r="W93" s="97">
        <f t="shared" si="111"/>
        <v>0</v>
      </c>
      <c r="X93" s="97">
        <f t="shared" si="111"/>
        <v>0</v>
      </c>
      <c r="Y93" s="97">
        <f t="shared" si="111"/>
        <v>0</v>
      </c>
      <c r="Z93" s="97">
        <f t="shared" si="111"/>
        <v>0</v>
      </c>
      <c r="AA93" s="97">
        <f t="shared" si="111"/>
        <v>0</v>
      </c>
      <c r="AB93" s="97">
        <f t="shared" si="111"/>
        <v>0</v>
      </c>
      <c r="AC93" s="97">
        <f t="shared" si="111"/>
        <v>0</v>
      </c>
      <c r="AD93" s="97">
        <f t="shared" si="111"/>
        <v>0</v>
      </c>
      <c r="AE93" s="97">
        <f t="shared" si="111"/>
        <v>0</v>
      </c>
      <c r="AF93" s="97">
        <f t="shared" si="111"/>
        <v>0</v>
      </c>
      <c r="AG93" s="97">
        <f t="shared" si="111"/>
        <v>0</v>
      </c>
      <c r="AH93" s="97">
        <f t="shared" si="111"/>
        <v>0</v>
      </c>
      <c r="AJ93" s="34"/>
      <c r="AK93" s="34"/>
      <c r="AL93" s="34"/>
      <c r="AM93" s="34"/>
      <c r="AN93" s="34"/>
      <c r="AO93" s="34"/>
      <c r="AP93" s="77">
        <f>SUMIFS($B93:$AI93, $B$6:$AI$6, AP$6)</f>
        <v>121</v>
      </c>
      <c r="AQ93" s="77">
        <f t="shared" si="110"/>
        <v>216</v>
      </c>
      <c r="AR93" s="77">
        <f t="shared" si="110"/>
        <v>244</v>
      </c>
      <c r="AS93" s="77">
        <f t="shared" si="110"/>
        <v>267</v>
      </c>
      <c r="AT93" s="77">
        <f t="shared" si="110"/>
        <v>268</v>
      </c>
      <c r="AU93" s="77">
        <f t="shared" si="110"/>
        <v>0</v>
      </c>
      <c r="AV93" s="77">
        <f t="shared" si="110"/>
        <v>0</v>
      </c>
      <c r="AW93" s="77">
        <f t="shared" si="110"/>
        <v>0</v>
      </c>
    </row>
    <row r="94" spans="2:49" hidden="1" outlineLevel="1" x14ac:dyDescent="0.2">
      <c r="B94" s="38" t="s">
        <v>50</v>
      </c>
      <c r="C94" s="90">
        <f t="shared" ref="C94:AH94" si="112">SUM(C91:C93)</f>
        <v>6</v>
      </c>
      <c r="D94" s="90">
        <f t="shared" si="112"/>
        <v>30</v>
      </c>
      <c r="E94" s="90">
        <f t="shared" si="112"/>
        <v>72</v>
      </c>
      <c r="F94" s="90">
        <f t="shared" si="112"/>
        <v>121</v>
      </c>
      <c r="G94" s="90">
        <f t="shared" si="112"/>
        <v>172</v>
      </c>
      <c r="H94" s="90">
        <f t="shared" si="112"/>
        <v>223</v>
      </c>
      <c r="I94" s="90">
        <f t="shared" si="112"/>
        <v>274</v>
      </c>
      <c r="J94" s="90">
        <f t="shared" si="112"/>
        <v>325</v>
      </c>
      <c r="K94" s="90">
        <f t="shared" si="112"/>
        <v>374</v>
      </c>
      <c r="L94" s="90">
        <f t="shared" si="112"/>
        <v>423</v>
      </c>
      <c r="M94" s="90">
        <f t="shared" si="112"/>
        <v>471</v>
      </c>
      <c r="N94" s="90">
        <f t="shared" si="112"/>
        <v>519</v>
      </c>
      <c r="O94" s="90">
        <f t="shared" si="112"/>
        <v>566</v>
      </c>
      <c r="P94" s="90">
        <f t="shared" si="112"/>
        <v>612</v>
      </c>
      <c r="Q94" s="90">
        <f t="shared" si="112"/>
        <v>655</v>
      </c>
      <c r="R94" s="90">
        <f t="shared" si="112"/>
        <v>696</v>
      </c>
      <c r="S94" s="90">
        <f t="shared" si="112"/>
        <v>735</v>
      </c>
      <c r="T94" s="90">
        <f t="shared" si="112"/>
        <v>771</v>
      </c>
      <c r="U94" s="90">
        <f t="shared" si="112"/>
        <v>805</v>
      </c>
      <c r="V94" s="90">
        <f t="shared" si="112"/>
        <v>837</v>
      </c>
      <c r="W94" s="90">
        <f t="shared" si="112"/>
        <v>837</v>
      </c>
      <c r="X94" s="90">
        <f t="shared" si="112"/>
        <v>837</v>
      </c>
      <c r="Y94" s="90">
        <f t="shared" si="112"/>
        <v>837</v>
      </c>
      <c r="Z94" s="90">
        <f t="shared" si="112"/>
        <v>837</v>
      </c>
      <c r="AA94" s="90">
        <f t="shared" si="112"/>
        <v>837</v>
      </c>
      <c r="AB94" s="90">
        <f t="shared" si="112"/>
        <v>837</v>
      </c>
      <c r="AC94" s="90">
        <f t="shared" si="112"/>
        <v>837</v>
      </c>
      <c r="AD94" s="90">
        <f t="shared" si="112"/>
        <v>837</v>
      </c>
      <c r="AE94" s="90">
        <f t="shared" si="112"/>
        <v>837</v>
      </c>
      <c r="AF94" s="90">
        <f t="shared" si="112"/>
        <v>837</v>
      </c>
      <c r="AG94" s="90">
        <f t="shared" si="112"/>
        <v>837</v>
      </c>
      <c r="AH94" s="90">
        <f t="shared" si="112"/>
        <v>837</v>
      </c>
      <c r="AI94" s="40"/>
      <c r="AJ94" s="54"/>
      <c r="AK94" s="54"/>
      <c r="AL94" s="54"/>
      <c r="AM94" s="54"/>
      <c r="AN94" s="54"/>
      <c r="AO94" s="54"/>
      <c r="AP94" s="78">
        <f t="shared" ref="AP94:AW94" si="113">SUM(AP91:AP93)</f>
        <v>121</v>
      </c>
      <c r="AQ94" s="78">
        <f t="shared" si="113"/>
        <v>325</v>
      </c>
      <c r="AR94" s="78">
        <f t="shared" si="113"/>
        <v>519</v>
      </c>
      <c r="AS94" s="78">
        <f t="shared" si="113"/>
        <v>696</v>
      </c>
      <c r="AT94" s="78">
        <f t="shared" si="113"/>
        <v>837</v>
      </c>
      <c r="AU94" s="78">
        <f t="shared" si="113"/>
        <v>837</v>
      </c>
      <c r="AV94" s="78">
        <f t="shared" si="113"/>
        <v>837</v>
      </c>
      <c r="AW94" s="78">
        <f t="shared" si="113"/>
        <v>837</v>
      </c>
    </row>
    <row r="95" spans="2:49" hidden="1" outlineLevel="1" x14ac:dyDescent="0.2">
      <c r="B95" s="4" t="s">
        <v>51</v>
      </c>
      <c r="C95" s="97">
        <f t="shared" ref="C95:AH95" si="114">AVERAGE(C91, C94)</f>
        <v>3</v>
      </c>
      <c r="D95" s="97">
        <f t="shared" si="114"/>
        <v>18</v>
      </c>
      <c r="E95" s="97">
        <f t="shared" si="114"/>
        <v>51</v>
      </c>
      <c r="F95" s="97">
        <f t="shared" si="114"/>
        <v>96.5</v>
      </c>
      <c r="G95" s="97">
        <f t="shared" si="114"/>
        <v>146.5</v>
      </c>
      <c r="H95" s="97">
        <f t="shared" si="114"/>
        <v>197.5</v>
      </c>
      <c r="I95" s="97">
        <f t="shared" si="114"/>
        <v>248.5</v>
      </c>
      <c r="J95" s="97">
        <f t="shared" si="114"/>
        <v>299.5</v>
      </c>
      <c r="K95" s="97">
        <f t="shared" si="114"/>
        <v>349.5</v>
      </c>
      <c r="L95" s="97">
        <f t="shared" si="114"/>
        <v>398.5</v>
      </c>
      <c r="M95" s="97">
        <f t="shared" si="114"/>
        <v>447</v>
      </c>
      <c r="N95" s="97">
        <f t="shared" si="114"/>
        <v>495</v>
      </c>
      <c r="O95" s="97">
        <f t="shared" si="114"/>
        <v>542.5</v>
      </c>
      <c r="P95" s="97">
        <f t="shared" si="114"/>
        <v>589</v>
      </c>
      <c r="Q95" s="97">
        <f t="shared" si="114"/>
        <v>633.5</v>
      </c>
      <c r="R95" s="97">
        <f t="shared" si="114"/>
        <v>675.5</v>
      </c>
      <c r="S95" s="97">
        <f t="shared" si="114"/>
        <v>715.5</v>
      </c>
      <c r="T95" s="97">
        <f t="shared" si="114"/>
        <v>753</v>
      </c>
      <c r="U95" s="97">
        <f t="shared" si="114"/>
        <v>788</v>
      </c>
      <c r="V95" s="97">
        <f t="shared" si="114"/>
        <v>821</v>
      </c>
      <c r="W95" s="97">
        <f t="shared" si="114"/>
        <v>837</v>
      </c>
      <c r="X95" s="97">
        <f t="shared" si="114"/>
        <v>837</v>
      </c>
      <c r="Y95" s="97">
        <f t="shared" si="114"/>
        <v>837</v>
      </c>
      <c r="Z95" s="97">
        <f t="shared" si="114"/>
        <v>837</v>
      </c>
      <c r="AA95" s="97">
        <f t="shared" si="114"/>
        <v>837</v>
      </c>
      <c r="AB95" s="97">
        <f t="shared" si="114"/>
        <v>837</v>
      </c>
      <c r="AC95" s="97">
        <f t="shared" si="114"/>
        <v>837</v>
      </c>
      <c r="AD95" s="97">
        <f t="shared" si="114"/>
        <v>837</v>
      </c>
      <c r="AE95" s="97">
        <f t="shared" si="114"/>
        <v>837</v>
      </c>
      <c r="AF95" s="97">
        <f t="shared" si="114"/>
        <v>837</v>
      </c>
      <c r="AG95" s="97">
        <f t="shared" si="114"/>
        <v>837</v>
      </c>
      <c r="AH95" s="97">
        <f t="shared" si="114"/>
        <v>837</v>
      </c>
      <c r="AJ95" s="34"/>
      <c r="AK95" s="34"/>
      <c r="AL95" s="34"/>
      <c r="AM95" s="34"/>
      <c r="AN95" s="34"/>
      <c r="AO95" s="34"/>
      <c r="AP95" s="97">
        <f t="shared" ref="AP95:AW95" si="115">AVERAGE(AP91, AP94)</f>
        <v>60.5</v>
      </c>
      <c r="AQ95" s="97">
        <f t="shared" si="115"/>
        <v>223</v>
      </c>
      <c r="AR95" s="97">
        <f t="shared" si="115"/>
        <v>422</v>
      </c>
      <c r="AS95" s="97">
        <f t="shared" si="115"/>
        <v>607.5</v>
      </c>
      <c r="AT95" s="97">
        <f t="shared" si="115"/>
        <v>766.5</v>
      </c>
      <c r="AU95" s="97">
        <f t="shared" si="115"/>
        <v>837</v>
      </c>
      <c r="AV95" s="97">
        <f t="shared" si="115"/>
        <v>837</v>
      </c>
      <c r="AW95" s="97">
        <f t="shared" si="115"/>
        <v>837</v>
      </c>
    </row>
    <row r="96" spans="2:49" hidden="1" outlineLevel="1" x14ac:dyDescent="0.2">
      <c r="B96" s="42" t="s">
        <v>54</v>
      </c>
      <c r="C96" s="43"/>
      <c r="D96" s="56"/>
      <c r="E96" s="56"/>
      <c r="F96" s="56"/>
      <c r="G96" s="56">
        <f>IFERROR(G95/C95-1, 0)</f>
        <v>47.833333333333336</v>
      </c>
      <c r="H96" s="56">
        <f t="shared" ref="H96:AH96" si="116">IFERROR(H95/D95-1, 0)</f>
        <v>9.9722222222222214</v>
      </c>
      <c r="I96" s="56">
        <f t="shared" si="116"/>
        <v>3.8725490196078427</v>
      </c>
      <c r="J96" s="56">
        <f t="shared" si="116"/>
        <v>2.1036269430051813</v>
      </c>
      <c r="K96" s="56">
        <f t="shared" si="116"/>
        <v>1.3856655290102391</v>
      </c>
      <c r="L96" s="56">
        <f t="shared" si="116"/>
        <v>1.0177215189873419</v>
      </c>
      <c r="M96" s="56">
        <f t="shared" si="116"/>
        <v>0.79879275653923543</v>
      </c>
      <c r="N96" s="56">
        <f t="shared" si="116"/>
        <v>0.65275459098497501</v>
      </c>
      <c r="O96" s="56">
        <f t="shared" si="116"/>
        <v>0.55221745350500706</v>
      </c>
      <c r="P96" s="56">
        <f t="shared" si="116"/>
        <v>0.47804265997490591</v>
      </c>
      <c r="Q96" s="56">
        <f t="shared" si="116"/>
        <v>0.41722595078299785</v>
      </c>
      <c r="R96" s="56">
        <f t="shared" si="116"/>
        <v>0.36464646464646466</v>
      </c>
      <c r="S96" s="56">
        <f t="shared" si="116"/>
        <v>0.31889400921658995</v>
      </c>
      <c r="T96" s="56">
        <f t="shared" si="116"/>
        <v>0.27843803056027161</v>
      </c>
      <c r="U96" s="56">
        <f t="shared" si="116"/>
        <v>0.24388318863456981</v>
      </c>
      <c r="V96" s="56">
        <f t="shared" si="116"/>
        <v>0.21539600296076977</v>
      </c>
      <c r="W96" s="56">
        <f t="shared" si="116"/>
        <v>0.16981132075471694</v>
      </c>
      <c r="X96" s="56">
        <f t="shared" si="116"/>
        <v>0.11155378486055767</v>
      </c>
      <c r="Y96" s="56">
        <f t="shared" si="116"/>
        <v>6.2182741116751261E-2</v>
      </c>
      <c r="Z96" s="56">
        <f t="shared" si="116"/>
        <v>1.948842874543244E-2</v>
      </c>
      <c r="AA96" s="56">
        <f t="shared" si="116"/>
        <v>0</v>
      </c>
      <c r="AB96" s="56">
        <f t="shared" si="116"/>
        <v>0</v>
      </c>
      <c r="AC96" s="56">
        <f t="shared" si="116"/>
        <v>0</v>
      </c>
      <c r="AD96" s="56">
        <f t="shared" si="116"/>
        <v>0</v>
      </c>
      <c r="AE96" s="56">
        <f t="shared" si="116"/>
        <v>0</v>
      </c>
      <c r="AF96" s="56">
        <f t="shared" si="116"/>
        <v>0</v>
      </c>
      <c r="AG96" s="56">
        <f t="shared" si="116"/>
        <v>0</v>
      </c>
      <c r="AH96" s="56">
        <f t="shared" si="116"/>
        <v>0</v>
      </c>
      <c r="AI96" s="20"/>
      <c r="AJ96" s="34"/>
      <c r="AK96" s="34"/>
      <c r="AL96" s="34"/>
      <c r="AM96" s="34"/>
      <c r="AN96" s="34"/>
      <c r="AO96" s="34"/>
      <c r="AP96" s="56"/>
      <c r="AQ96" s="56">
        <f>IFERROR(AQ95/AP95-1, 0)</f>
        <v>2.6859504132231407</v>
      </c>
      <c r="AR96" s="56">
        <f t="shared" ref="AR96" si="117">IFERROR(AR95/AQ95-1, 0)</f>
        <v>0.89237668161434969</v>
      </c>
      <c r="AS96" s="56">
        <f t="shared" ref="AS96" si="118">IFERROR(AS95/AR95-1, 0)</f>
        <v>0.43957345971563977</v>
      </c>
      <c r="AT96" s="56">
        <f t="shared" ref="AT96" si="119">IFERROR(AT95/AS95-1, 0)</f>
        <v>0.2617283950617284</v>
      </c>
      <c r="AU96" s="56">
        <f t="shared" ref="AU96" si="120">IFERROR(AU95/AT95-1, 0)</f>
        <v>9.1976516634050931E-2</v>
      </c>
      <c r="AV96" s="56">
        <f t="shared" ref="AV96" si="121">IFERROR(AV95/AU95-1, 0)</f>
        <v>0</v>
      </c>
      <c r="AW96" s="56">
        <f t="shared" ref="AW96" si="122">IFERROR(AW95/AV95-1, 0)</f>
        <v>0</v>
      </c>
    </row>
    <row r="97" spans="1:49" hidden="1" outlineLevel="1" x14ac:dyDescent="0.2">
      <c r="B97" s="42" t="s">
        <v>55</v>
      </c>
      <c r="C97" s="44"/>
      <c r="D97" s="56">
        <f>IFERROR(D95/C95-1, 0)</f>
        <v>5</v>
      </c>
      <c r="E97" s="56">
        <f t="shared" ref="E97:AH97" si="123">IFERROR(E95/D95-1, 0)</f>
        <v>1.8333333333333335</v>
      </c>
      <c r="F97" s="56">
        <f t="shared" si="123"/>
        <v>0.89215686274509798</v>
      </c>
      <c r="G97" s="56">
        <f t="shared" si="123"/>
        <v>0.5181347150259068</v>
      </c>
      <c r="H97" s="56">
        <f t="shared" si="123"/>
        <v>0.34812286689419802</v>
      </c>
      <c r="I97" s="56">
        <f t="shared" si="123"/>
        <v>0.25822784810126587</v>
      </c>
      <c r="J97" s="56">
        <f t="shared" si="123"/>
        <v>0.20523138832997989</v>
      </c>
      <c r="K97" s="56">
        <f t="shared" si="123"/>
        <v>0.1669449081803005</v>
      </c>
      <c r="L97" s="56">
        <f t="shared" si="123"/>
        <v>0.14020028612303292</v>
      </c>
      <c r="M97" s="56">
        <f t="shared" si="123"/>
        <v>0.12170639899623592</v>
      </c>
      <c r="N97" s="56">
        <f t="shared" si="123"/>
        <v>0.10738255033557054</v>
      </c>
      <c r="O97" s="56">
        <f t="shared" si="123"/>
        <v>9.5959595959596022E-2</v>
      </c>
      <c r="P97" s="56">
        <f t="shared" si="123"/>
        <v>8.5714285714285632E-2</v>
      </c>
      <c r="Q97" s="56">
        <f t="shared" si="123"/>
        <v>7.5551782682512725E-2</v>
      </c>
      <c r="R97" s="56">
        <f t="shared" si="123"/>
        <v>6.6298342541436517E-2</v>
      </c>
      <c r="S97" s="56">
        <f t="shared" si="123"/>
        <v>5.9215396002960663E-2</v>
      </c>
      <c r="T97" s="56">
        <f t="shared" si="123"/>
        <v>5.2410901467505155E-2</v>
      </c>
      <c r="U97" s="56">
        <f t="shared" si="123"/>
        <v>4.6480743691899029E-2</v>
      </c>
      <c r="V97" s="56">
        <f t="shared" si="123"/>
        <v>4.1878172588832419E-2</v>
      </c>
      <c r="W97" s="56">
        <f t="shared" si="123"/>
        <v>1.948842874543244E-2</v>
      </c>
      <c r="X97" s="56">
        <f t="shared" si="123"/>
        <v>0</v>
      </c>
      <c r="Y97" s="56">
        <f t="shared" si="123"/>
        <v>0</v>
      </c>
      <c r="Z97" s="56">
        <f t="shared" si="123"/>
        <v>0</v>
      </c>
      <c r="AA97" s="56">
        <f t="shared" si="123"/>
        <v>0</v>
      </c>
      <c r="AB97" s="56">
        <f t="shared" si="123"/>
        <v>0</v>
      </c>
      <c r="AC97" s="56">
        <f t="shared" si="123"/>
        <v>0</v>
      </c>
      <c r="AD97" s="56">
        <f t="shared" si="123"/>
        <v>0</v>
      </c>
      <c r="AE97" s="56">
        <f t="shared" si="123"/>
        <v>0</v>
      </c>
      <c r="AF97" s="56">
        <f t="shared" si="123"/>
        <v>0</v>
      </c>
      <c r="AG97" s="56">
        <f t="shared" si="123"/>
        <v>0</v>
      </c>
      <c r="AH97" s="56">
        <f t="shared" si="123"/>
        <v>0</v>
      </c>
      <c r="AI97" s="20"/>
      <c r="AJ97" s="34"/>
      <c r="AK97" s="34"/>
      <c r="AL97" s="34"/>
      <c r="AM97" s="34"/>
      <c r="AN97" s="34"/>
      <c r="AO97" s="34"/>
      <c r="AP97" s="56"/>
      <c r="AQ97" s="56"/>
      <c r="AR97" s="56"/>
      <c r="AS97" s="56"/>
      <c r="AT97" s="56"/>
      <c r="AU97" s="56"/>
      <c r="AV97" s="56"/>
      <c r="AW97" s="56"/>
    </row>
    <row r="98" spans="1:49" hidden="1" outlineLevel="1" x14ac:dyDescent="0.2"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  <c r="AE98" s="80"/>
      <c r="AF98" s="80"/>
      <c r="AG98" s="80"/>
      <c r="AH98" s="80"/>
      <c r="AJ98" s="34"/>
      <c r="AK98" s="34"/>
      <c r="AL98" s="34"/>
      <c r="AM98" s="34"/>
      <c r="AN98" s="34"/>
      <c r="AO98" s="34"/>
      <c r="AP98" s="80"/>
      <c r="AQ98" s="80"/>
      <c r="AR98" s="80"/>
      <c r="AS98" s="80"/>
      <c r="AT98" s="80"/>
      <c r="AU98" s="80"/>
      <c r="AV98" s="80"/>
      <c r="AW98" s="80"/>
    </row>
    <row r="99" spans="1:49" hidden="1" outlineLevel="1" x14ac:dyDescent="0.2">
      <c r="B99" s="1" t="str">
        <f>Drivers!B46</f>
        <v>Churn rate on renewal</v>
      </c>
      <c r="C99" s="79"/>
      <c r="D99" s="79"/>
      <c r="E99" s="79"/>
      <c r="F99" s="79"/>
      <c r="G99" s="79">
        <f>Drivers!G46</f>
        <v>-5.0000000000000044E-2</v>
      </c>
      <c r="H99" s="79">
        <f>Drivers!H46</f>
        <v>-5.0000000000000044E-2</v>
      </c>
      <c r="I99" s="79">
        <f>Drivers!I46</f>
        <v>-5.0000000000000044E-2</v>
      </c>
      <c r="J99" s="79">
        <f>Drivers!J46</f>
        <v>-5.0000000000000044E-2</v>
      </c>
      <c r="K99" s="79">
        <f>Drivers!K46</f>
        <v>-5.0000000000000044E-2</v>
      </c>
      <c r="L99" s="79">
        <f>Drivers!L46</f>
        <v>-5.0000000000000044E-2</v>
      </c>
      <c r="M99" s="79">
        <f>Drivers!M46</f>
        <v>-5.0000000000000044E-2</v>
      </c>
      <c r="N99" s="79">
        <f>Drivers!N46</f>
        <v>-5.0000000000000044E-2</v>
      </c>
      <c r="O99" s="79">
        <f>Drivers!O46</f>
        <v>-5.0000000000000044E-2</v>
      </c>
      <c r="P99" s="79">
        <f>Drivers!P46</f>
        <v>-5.0000000000000044E-2</v>
      </c>
      <c r="Q99" s="79">
        <f>Drivers!Q46</f>
        <v>-5.0000000000000044E-2</v>
      </c>
      <c r="R99" s="79">
        <f>Drivers!R46</f>
        <v>-5.0000000000000044E-2</v>
      </c>
      <c r="S99" s="79">
        <f>Drivers!S46</f>
        <v>-5.0000000000000044E-2</v>
      </c>
      <c r="T99" s="79">
        <f>Drivers!T46</f>
        <v>-5.0000000000000044E-2</v>
      </c>
      <c r="U99" s="79">
        <f>Drivers!U46</f>
        <v>-5.0000000000000044E-2</v>
      </c>
      <c r="V99" s="79">
        <f>Drivers!V46</f>
        <v>-5.0000000000000044E-2</v>
      </c>
      <c r="W99" s="79">
        <f>Drivers!W46</f>
        <v>0</v>
      </c>
      <c r="X99" s="79">
        <f>Drivers!X46</f>
        <v>0</v>
      </c>
      <c r="Y99" s="79">
        <f>Drivers!Y46</f>
        <v>0</v>
      </c>
      <c r="Z99" s="79">
        <f>Drivers!Z46</f>
        <v>0</v>
      </c>
      <c r="AA99" s="79">
        <f>Drivers!AA46</f>
        <v>0</v>
      </c>
      <c r="AB99" s="79">
        <f>Drivers!AB46</f>
        <v>0</v>
      </c>
      <c r="AC99" s="79">
        <f>Drivers!AC46</f>
        <v>0</v>
      </c>
      <c r="AD99" s="79">
        <f>Drivers!AD46</f>
        <v>0</v>
      </c>
      <c r="AE99" s="79">
        <f>Drivers!AE46</f>
        <v>0</v>
      </c>
      <c r="AF99" s="79">
        <f>Drivers!AF46</f>
        <v>0</v>
      </c>
      <c r="AG99" s="79">
        <f>Drivers!AG46</f>
        <v>0</v>
      </c>
      <c r="AH99" s="79">
        <f>Drivers!AH46</f>
        <v>0</v>
      </c>
      <c r="AJ99" s="34"/>
      <c r="AK99" s="34"/>
      <c r="AL99" s="34"/>
      <c r="AM99" s="34"/>
      <c r="AN99" s="34"/>
      <c r="AO99" s="34"/>
      <c r="AP99" s="110">
        <f>AP198</f>
        <v>0</v>
      </c>
      <c r="AQ99" s="110">
        <f t="shared" ref="AQ99:AW99" si="124">AQ198</f>
        <v>-5.0000000000000044E-2</v>
      </c>
      <c r="AR99" s="110">
        <f t="shared" si="124"/>
        <v>-5.0000000000000051E-2</v>
      </c>
      <c r="AS99" s="110">
        <f t="shared" si="124"/>
        <v>-5.0000000000000044E-2</v>
      </c>
      <c r="AT99" s="110">
        <f t="shared" si="124"/>
        <v>-5.0000000000000051E-2</v>
      </c>
      <c r="AU99" s="110">
        <f t="shared" si="124"/>
        <v>0</v>
      </c>
      <c r="AV99" s="110">
        <f t="shared" si="124"/>
        <v>0</v>
      </c>
      <c r="AW99" s="110">
        <f t="shared" si="124"/>
        <v>0</v>
      </c>
    </row>
    <row r="100" spans="1:49" hidden="1" outlineLevel="1" x14ac:dyDescent="0.2">
      <c r="B100" s="4" t="s">
        <v>55</v>
      </c>
      <c r="C100" s="79"/>
      <c r="D100" s="79"/>
      <c r="E100" s="79"/>
      <c r="F100" s="79"/>
      <c r="G100" s="98">
        <f>G92/G91</f>
        <v>0</v>
      </c>
      <c r="H100" s="98">
        <f t="shared" ref="H100:AH100" si="125">H92/H91</f>
        <v>-1.1627906976744186E-2</v>
      </c>
      <c r="I100" s="98">
        <f t="shared" si="125"/>
        <v>-1.7937219730941704E-2</v>
      </c>
      <c r="J100" s="98">
        <f t="shared" si="125"/>
        <v>-2.1897810218978103E-2</v>
      </c>
      <c r="K100" s="98">
        <f t="shared" si="125"/>
        <v>-2.7692307692307693E-2</v>
      </c>
      <c r="L100" s="98">
        <f t="shared" si="125"/>
        <v>-2.9411764705882353E-2</v>
      </c>
      <c r="M100" s="98">
        <f t="shared" si="125"/>
        <v>-3.309692671394799E-2</v>
      </c>
      <c r="N100" s="98">
        <f t="shared" si="125"/>
        <v>-3.3970276008492568E-2</v>
      </c>
      <c r="O100" s="98">
        <f t="shared" si="125"/>
        <v>-3.6608863198458574E-2</v>
      </c>
      <c r="P100" s="98">
        <f t="shared" si="125"/>
        <v>-3.7102473498233215E-2</v>
      </c>
      <c r="Q100" s="98">
        <f t="shared" si="125"/>
        <v>-3.9215686274509803E-2</v>
      </c>
      <c r="R100" s="98">
        <f t="shared" si="125"/>
        <v>-3.9694656488549619E-2</v>
      </c>
      <c r="S100" s="98">
        <f t="shared" si="125"/>
        <v>-4.0229885057471264E-2</v>
      </c>
      <c r="T100" s="98">
        <f t="shared" si="125"/>
        <v>-4.2176870748299317E-2</v>
      </c>
      <c r="U100" s="98">
        <f t="shared" si="125"/>
        <v>-4.2801556420233464E-2</v>
      </c>
      <c r="V100" s="98">
        <f t="shared" si="125"/>
        <v>-4.3478260869565216E-2</v>
      </c>
      <c r="W100" s="98">
        <f t="shared" si="125"/>
        <v>0</v>
      </c>
      <c r="X100" s="98">
        <f t="shared" si="125"/>
        <v>0</v>
      </c>
      <c r="Y100" s="98">
        <f t="shared" si="125"/>
        <v>0</v>
      </c>
      <c r="Z100" s="98">
        <f t="shared" si="125"/>
        <v>0</v>
      </c>
      <c r="AA100" s="98">
        <f t="shared" si="125"/>
        <v>0</v>
      </c>
      <c r="AB100" s="98">
        <f t="shared" si="125"/>
        <v>0</v>
      </c>
      <c r="AC100" s="98">
        <f t="shared" si="125"/>
        <v>0</v>
      </c>
      <c r="AD100" s="98">
        <f t="shared" si="125"/>
        <v>0</v>
      </c>
      <c r="AE100" s="98">
        <f t="shared" si="125"/>
        <v>0</v>
      </c>
      <c r="AF100" s="98">
        <f t="shared" si="125"/>
        <v>0</v>
      </c>
      <c r="AG100" s="98">
        <f t="shared" si="125"/>
        <v>0</v>
      </c>
      <c r="AH100" s="98">
        <f t="shared" si="125"/>
        <v>0</v>
      </c>
      <c r="AJ100" s="34"/>
      <c r="AK100" s="34"/>
      <c r="AL100" s="34"/>
      <c r="AM100" s="34"/>
      <c r="AN100" s="34"/>
      <c r="AO100" s="34"/>
      <c r="AP100" s="98"/>
      <c r="AQ100" s="98"/>
      <c r="AR100" s="98"/>
      <c r="AS100" s="98"/>
      <c r="AT100" s="98"/>
      <c r="AU100" s="98"/>
      <c r="AV100" s="98"/>
      <c r="AW100" s="98"/>
    </row>
    <row r="101" spans="1:49" hidden="1" outlineLevel="1" x14ac:dyDescent="0.2">
      <c r="AJ101" s="34"/>
      <c r="AK101" s="34"/>
      <c r="AL101" s="34"/>
      <c r="AM101" s="34"/>
      <c r="AN101" s="34"/>
      <c r="AO101" s="34"/>
    </row>
    <row r="102" spans="1:49" collapsed="1" x14ac:dyDescent="0.2">
      <c r="AJ102" s="34"/>
      <c r="AK102" s="34"/>
      <c r="AL102" s="34"/>
      <c r="AM102" s="34"/>
      <c r="AN102" s="34"/>
      <c r="AO102" s="34"/>
    </row>
    <row r="103" spans="1:49" x14ac:dyDescent="0.2">
      <c r="A103" s="50" t="s">
        <v>78</v>
      </c>
      <c r="B103" s="16" t="s">
        <v>164</v>
      </c>
      <c r="AJ103" s="34"/>
      <c r="AK103" s="34"/>
      <c r="AL103" s="34"/>
      <c r="AM103" s="34"/>
      <c r="AN103" s="34"/>
      <c r="AO103" s="34"/>
    </row>
    <row r="104" spans="1:49" hidden="1" outlineLevel="1" x14ac:dyDescent="0.2">
      <c r="AJ104" s="34"/>
      <c r="AK104" s="34"/>
      <c r="AL104" s="34"/>
      <c r="AM104" s="34"/>
      <c r="AN104" s="34"/>
      <c r="AO104" s="34"/>
    </row>
    <row r="105" spans="1:49" hidden="1" outlineLevel="1" x14ac:dyDescent="0.2">
      <c r="B105" s="2" t="s">
        <v>164</v>
      </c>
      <c r="AJ105" s="34"/>
      <c r="AK105" s="34"/>
      <c r="AL105" s="34"/>
      <c r="AM105" s="34"/>
      <c r="AN105" s="34"/>
      <c r="AO105" s="34"/>
    </row>
    <row r="106" spans="1:49" hidden="1" outlineLevel="1" x14ac:dyDescent="0.2">
      <c r="B106" s="4" t="s">
        <v>342</v>
      </c>
      <c r="C106" s="9">
        <f>C83</f>
        <v>180</v>
      </c>
      <c r="D106" s="9">
        <f t="shared" ref="D106:AH106" si="126">D83</f>
        <v>720</v>
      </c>
      <c r="E106" s="9">
        <f t="shared" si="126"/>
        <v>1260</v>
      </c>
      <c r="F106" s="9">
        <f t="shared" si="126"/>
        <v>1470</v>
      </c>
      <c r="G106" s="9">
        <f t="shared" si="126"/>
        <v>1560.6000000000001</v>
      </c>
      <c r="H106" s="9">
        <f t="shared" si="126"/>
        <v>1621.8000000000002</v>
      </c>
      <c r="I106" s="9">
        <f t="shared" si="126"/>
        <v>1683</v>
      </c>
      <c r="J106" s="9">
        <f t="shared" si="126"/>
        <v>1744.2</v>
      </c>
      <c r="K106" s="9">
        <f t="shared" si="126"/>
        <v>1810.2960000000003</v>
      </c>
      <c r="L106" s="9">
        <f t="shared" si="126"/>
        <v>1872.7200000000003</v>
      </c>
      <c r="M106" s="9">
        <f t="shared" si="126"/>
        <v>1935.1440000000002</v>
      </c>
      <c r="N106" s="9">
        <f t="shared" si="126"/>
        <v>1997.5680000000002</v>
      </c>
      <c r="O106" s="9">
        <f t="shared" si="126"/>
        <v>2101.1918400000004</v>
      </c>
      <c r="P106" s="9">
        <f t="shared" si="126"/>
        <v>2133.02808</v>
      </c>
      <c r="Q106" s="9">
        <f t="shared" si="126"/>
        <v>2133.02808</v>
      </c>
      <c r="R106" s="9">
        <f t="shared" si="126"/>
        <v>2133.02808</v>
      </c>
      <c r="S106" s="9">
        <f t="shared" si="126"/>
        <v>2175.6886416000007</v>
      </c>
      <c r="T106" s="9">
        <f t="shared" si="126"/>
        <v>2175.6886416000007</v>
      </c>
      <c r="U106" s="9">
        <f t="shared" si="126"/>
        <v>2175.6886416000007</v>
      </c>
      <c r="V106" s="9">
        <f t="shared" si="126"/>
        <v>2175.6886416000007</v>
      </c>
      <c r="W106" s="9">
        <f t="shared" si="126"/>
        <v>0</v>
      </c>
      <c r="X106" s="9">
        <f t="shared" si="126"/>
        <v>0</v>
      </c>
      <c r="Y106" s="9">
        <f t="shared" si="126"/>
        <v>0</v>
      </c>
      <c r="Z106" s="9">
        <f t="shared" si="126"/>
        <v>0</v>
      </c>
      <c r="AA106" s="9">
        <f t="shared" si="126"/>
        <v>0</v>
      </c>
      <c r="AB106" s="9">
        <f t="shared" si="126"/>
        <v>0</v>
      </c>
      <c r="AC106" s="9">
        <f t="shared" si="126"/>
        <v>0</v>
      </c>
      <c r="AD106" s="9">
        <f t="shared" si="126"/>
        <v>0</v>
      </c>
      <c r="AE106" s="9">
        <f t="shared" si="126"/>
        <v>0</v>
      </c>
      <c r="AF106" s="9">
        <f t="shared" si="126"/>
        <v>0</v>
      </c>
      <c r="AG106" s="9">
        <f t="shared" si="126"/>
        <v>0</v>
      </c>
      <c r="AH106" s="9">
        <f t="shared" si="126"/>
        <v>0</v>
      </c>
      <c r="AJ106" s="34"/>
      <c r="AK106" s="34"/>
      <c r="AL106" s="34"/>
      <c r="AM106" s="34"/>
      <c r="AN106" s="34"/>
      <c r="AO106" s="34"/>
      <c r="AP106" s="9">
        <f t="shared" ref="AP106:AT106" si="127">AP83</f>
        <v>3630</v>
      </c>
      <c r="AQ106" s="9">
        <f t="shared" si="127"/>
        <v>6609.6</v>
      </c>
      <c r="AR106" s="9">
        <f t="shared" si="127"/>
        <v>7615.728000000001</v>
      </c>
      <c r="AS106" s="9">
        <f t="shared" si="127"/>
        <v>8500.2760799999996</v>
      </c>
      <c r="AT106" s="9">
        <f t="shared" si="127"/>
        <v>8702.7545664000027</v>
      </c>
      <c r="AU106" s="9">
        <f t="shared" ref="AU106:AW106" si="128">AU83</f>
        <v>0</v>
      </c>
      <c r="AV106" s="9">
        <f t="shared" si="128"/>
        <v>0</v>
      </c>
      <c r="AW106" s="9">
        <f t="shared" si="128"/>
        <v>0</v>
      </c>
    </row>
    <row r="107" spans="1:49" hidden="1" outlineLevel="1" x14ac:dyDescent="0.2">
      <c r="B107" s="4" t="s">
        <v>343</v>
      </c>
      <c r="C107" s="9"/>
      <c r="D107" s="9"/>
      <c r="E107" s="9"/>
      <c r="F107" s="9"/>
      <c r="G107" s="9">
        <f>G133</f>
        <v>180</v>
      </c>
      <c r="H107" s="9">
        <f t="shared" ref="H107:V107" si="129">H133</f>
        <v>720</v>
      </c>
      <c r="I107" s="9">
        <f t="shared" si="129"/>
        <v>1260</v>
      </c>
      <c r="J107" s="9">
        <f t="shared" si="129"/>
        <v>1470</v>
      </c>
      <c r="K107" s="9">
        <f t="shared" si="129"/>
        <v>1749.6000000000001</v>
      </c>
      <c r="L107" s="9">
        <f t="shared" si="129"/>
        <v>2377.8000000000002</v>
      </c>
      <c r="M107" s="9">
        <f t="shared" si="129"/>
        <v>3006</v>
      </c>
      <c r="N107" s="9">
        <f t="shared" si="129"/>
        <v>3287.7</v>
      </c>
      <c r="O107" s="9">
        <f t="shared" si="129"/>
        <v>3682.3680000000004</v>
      </c>
      <c r="P107" s="9">
        <f t="shared" si="129"/>
        <v>4416.9660000000003</v>
      </c>
      <c r="Q107" s="9">
        <f t="shared" si="129"/>
        <v>5151.5640000000003</v>
      </c>
      <c r="R107" s="9">
        <f t="shared" si="129"/>
        <v>5515.4070000000002</v>
      </c>
      <c r="S107" s="9">
        <f t="shared" si="129"/>
        <v>6114.9729600000001</v>
      </c>
      <c r="T107" s="9">
        <f t="shared" si="129"/>
        <v>6947.5210200000001</v>
      </c>
      <c r="U107" s="9">
        <f t="shared" si="129"/>
        <v>7748.2328399999988</v>
      </c>
      <c r="V107" s="9">
        <f t="shared" si="129"/>
        <v>8144.8217100000002</v>
      </c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J107" s="34"/>
      <c r="AK107" s="34"/>
      <c r="AL107" s="34"/>
      <c r="AM107" s="34"/>
      <c r="AN107" s="34"/>
      <c r="AO107" s="34"/>
      <c r="AP107" s="9">
        <f t="shared" ref="AP107:AT107" si="130">AP133</f>
        <v>0</v>
      </c>
      <c r="AQ107" s="9">
        <f t="shared" si="130"/>
        <v>3630</v>
      </c>
      <c r="AR107" s="9">
        <f t="shared" si="130"/>
        <v>10421.1</v>
      </c>
      <c r="AS107" s="9">
        <f t="shared" si="130"/>
        <v>18766.305</v>
      </c>
      <c r="AT107" s="9">
        <f t="shared" si="130"/>
        <v>28955.54853</v>
      </c>
      <c r="AU107" s="9"/>
      <c r="AV107" s="9"/>
      <c r="AW107" s="9"/>
    </row>
    <row r="108" spans="1:49" hidden="1" outlineLevel="1" x14ac:dyDescent="0.2">
      <c r="B108" s="4" t="s">
        <v>344</v>
      </c>
      <c r="C108" s="9"/>
      <c r="D108" s="9"/>
      <c r="E108" s="9"/>
      <c r="F108" s="9"/>
      <c r="G108" s="9">
        <f t="shared" ref="G108:AH108" si="131">G144</f>
        <v>27</v>
      </c>
      <c r="H108" s="9">
        <f t="shared" si="131"/>
        <v>108</v>
      </c>
      <c r="I108" s="9">
        <f t="shared" si="131"/>
        <v>189</v>
      </c>
      <c r="J108" s="9">
        <f t="shared" si="131"/>
        <v>220.5</v>
      </c>
      <c r="K108" s="9">
        <f t="shared" si="131"/>
        <v>297.43200000000002</v>
      </c>
      <c r="L108" s="9">
        <f t="shared" si="131"/>
        <v>404.22600000000011</v>
      </c>
      <c r="M108" s="9">
        <f t="shared" si="131"/>
        <v>511.02000000000004</v>
      </c>
      <c r="N108" s="9">
        <f t="shared" si="131"/>
        <v>558.90900000000011</v>
      </c>
      <c r="O108" s="9">
        <f t="shared" si="131"/>
        <v>699.64992000000007</v>
      </c>
      <c r="P108" s="9">
        <f t="shared" si="131"/>
        <v>839.22354000000007</v>
      </c>
      <c r="Q108" s="9">
        <f t="shared" si="131"/>
        <v>978.79716000000008</v>
      </c>
      <c r="R108" s="9">
        <f t="shared" si="131"/>
        <v>1047.92733</v>
      </c>
      <c r="S108" s="9">
        <f t="shared" si="131"/>
        <v>1222.994592</v>
      </c>
      <c r="T108" s="9">
        <f t="shared" si="131"/>
        <v>1389.5042040000001</v>
      </c>
      <c r="U108" s="9">
        <f t="shared" si="131"/>
        <v>1549.6465679999999</v>
      </c>
      <c r="V108" s="9">
        <f t="shared" si="131"/>
        <v>1628.9643420000002</v>
      </c>
      <c r="W108" s="9">
        <f t="shared" si="131"/>
        <v>0</v>
      </c>
      <c r="X108" s="9">
        <f t="shared" si="131"/>
        <v>0</v>
      </c>
      <c r="Y108" s="9">
        <f t="shared" si="131"/>
        <v>0</v>
      </c>
      <c r="Z108" s="9">
        <f t="shared" si="131"/>
        <v>0</v>
      </c>
      <c r="AA108" s="9">
        <f t="shared" si="131"/>
        <v>0</v>
      </c>
      <c r="AB108" s="9">
        <f t="shared" si="131"/>
        <v>0</v>
      </c>
      <c r="AC108" s="9">
        <f t="shared" si="131"/>
        <v>0</v>
      </c>
      <c r="AD108" s="9">
        <f t="shared" si="131"/>
        <v>0</v>
      </c>
      <c r="AE108" s="9">
        <f t="shared" si="131"/>
        <v>0</v>
      </c>
      <c r="AF108" s="9">
        <f t="shared" si="131"/>
        <v>0</v>
      </c>
      <c r="AG108" s="9">
        <f t="shared" si="131"/>
        <v>0</v>
      </c>
      <c r="AH108" s="9">
        <f t="shared" si="131"/>
        <v>0</v>
      </c>
      <c r="AJ108" s="34"/>
      <c r="AK108" s="34"/>
      <c r="AL108" s="34"/>
      <c r="AM108" s="34"/>
      <c r="AN108" s="34"/>
      <c r="AO108" s="34"/>
      <c r="AP108" s="9">
        <f t="shared" ref="AP108:AT108" si="132">AP144</f>
        <v>0</v>
      </c>
      <c r="AQ108" s="9">
        <f t="shared" si="132"/>
        <v>544.5</v>
      </c>
      <c r="AR108" s="9">
        <f t="shared" si="132"/>
        <v>1771.5870000000002</v>
      </c>
      <c r="AS108" s="9">
        <f t="shared" si="132"/>
        <v>3565.5979500000003</v>
      </c>
      <c r="AT108" s="9">
        <f t="shared" si="132"/>
        <v>5791.1097060000002</v>
      </c>
      <c r="AU108" s="9">
        <f t="shared" ref="AU108:AW108" si="133">AU144</f>
        <v>0</v>
      </c>
      <c r="AV108" s="9">
        <f t="shared" si="133"/>
        <v>0</v>
      </c>
      <c r="AW108" s="9">
        <f t="shared" si="133"/>
        <v>0</v>
      </c>
    </row>
    <row r="109" spans="1:49" hidden="1" outlineLevel="1" x14ac:dyDescent="0.2">
      <c r="B109" s="4" t="s">
        <v>345</v>
      </c>
      <c r="C109" s="9"/>
      <c r="D109" s="9"/>
      <c r="E109" s="9"/>
      <c r="F109" s="9"/>
      <c r="G109" s="9">
        <f>G156</f>
        <v>-9</v>
      </c>
      <c r="H109" s="9">
        <f t="shared" ref="H109:AH109" si="134">H156</f>
        <v>-36</v>
      </c>
      <c r="I109" s="9">
        <f t="shared" si="134"/>
        <v>-63</v>
      </c>
      <c r="J109" s="9">
        <f t="shared" si="134"/>
        <v>-73.5</v>
      </c>
      <c r="K109" s="9">
        <f t="shared" si="134"/>
        <v>-87.480000000000018</v>
      </c>
      <c r="L109" s="9">
        <f t="shared" si="134"/>
        <v>-118.89000000000001</v>
      </c>
      <c r="M109" s="9">
        <f t="shared" si="134"/>
        <v>-150.30000000000001</v>
      </c>
      <c r="N109" s="9">
        <f t="shared" si="134"/>
        <v>-164.38500000000002</v>
      </c>
      <c r="O109" s="9">
        <f t="shared" si="134"/>
        <v>-184.11840000000004</v>
      </c>
      <c r="P109" s="9">
        <f t="shared" si="134"/>
        <v>-220.84830000000002</v>
      </c>
      <c r="Q109" s="9">
        <f t="shared" si="134"/>
        <v>-257.57820000000004</v>
      </c>
      <c r="R109" s="9">
        <f t="shared" si="134"/>
        <v>-275.77035000000001</v>
      </c>
      <c r="S109" s="9">
        <f t="shared" si="134"/>
        <v>-305.748648</v>
      </c>
      <c r="T109" s="9">
        <f t="shared" si="134"/>
        <v>-347.37605100000002</v>
      </c>
      <c r="U109" s="9">
        <f t="shared" si="134"/>
        <v>-387.41164199999997</v>
      </c>
      <c r="V109" s="9">
        <f t="shared" si="134"/>
        <v>-407.24108550000005</v>
      </c>
      <c r="W109" s="9">
        <f t="shared" si="134"/>
        <v>0</v>
      </c>
      <c r="X109" s="9">
        <f t="shared" si="134"/>
        <v>0</v>
      </c>
      <c r="Y109" s="9">
        <f t="shared" si="134"/>
        <v>0</v>
      </c>
      <c r="Z109" s="9">
        <f t="shared" si="134"/>
        <v>0</v>
      </c>
      <c r="AA109" s="9">
        <f t="shared" si="134"/>
        <v>0</v>
      </c>
      <c r="AB109" s="9">
        <f t="shared" si="134"/>
        <v>0</v>
      </c>
      <c r="AC109" s="9">
        <f t="shared" si="134"/>
        <v>0</v>
      </c>
      <c r="AD109" s="9">
        <f t="shared" si="134"/>
        <v>0</v>
      </c>
      <c r="AE109" s="9">
        <f t="shared" si="134"/>
        <v>0</v>
      </c>
      <c r="AF109" s="9">
        <f t="shared" si="134"/>
        <v>0</v>
      </c>
      <c r="AG109" s="9">
        <f t="shared" si="134"/>
        <v>0</v>
      </c>
      <c r="AH109" s="9">
        <f t="shared" si="134"/>
        <v>0</v>
      </c>
      <c r="AJ109" s="34"/>
      <c r="AK109" s="34"/>
      <c r="AL109" s="34"/>
      <c r="AM109" s="34"/>
      <c r="AN109" s="34"/>
      <c r="AO109" s="34"/>
      <c r="AP109" s="9">
        <f t="shared" ref="AP109:AT109" si="135">AP156</f>
        <v>0</v>
      </c>
      <c r="AQ109" s="9">
        <f t="shared" si="135"/>
        <v>-181.5</v>
      </c>
      <c r="AR109" s="9">
        <f t="shared" si="135"/>
        <v>-521.05500000000006</v>
      </c>
      <c r="AS109" s="9">
        <f t="shared" si="135"/>
        <v>-938.31525000000011</v>
      </c>
      <c r="AT109" s="9">
        <f t="shared" si="135"/>
        <v>-1447.7774265</v>
      </c>
      <c r="AU109" s="9">
        <f t="shared" ref="AU109:AW109" si="136">AU156</f>
        <v>0</v>
      </c>
      <c r="AV109" s="9">
        <f t="shared" si="136"/>
        <v>0</v>
      </c>
      <c r="AW109" s="9">
        <f t="shared" si="136"/>
        <v>0</v>
      </c>
    </row>
    <row r="110" spans="1:49" hidden="1" outlineLevel="1" x14ac:dyDescent="0.2">
      <c r="B110" s="4" t="s">
        <v>346</v>
      </c>
      <c r="C110" s="9"/>
      <c r="D110" s="9"/>
      <c r="E110" s="9"/>
      <c r="F110" s="9"/>
      <c r="G110" s="9">
        <f>G168</f>
        <v>-9.0000000000000071</v>
      </c>
      <c r="H110" s="9">
        <f t="shared" ref="H110:AH110" si="137">H168</f>
        <v>-36.000000000000028</v>
      </c>
      <c r="I110" s="9">
        <f t="shared" si="137"/>
        <v>-63.000000000000057</v>
      </c>
      <c r="J110" s="9">
        <f t="shared" si="137"/>
        <v>-73.500000000000071</v>
      </c>
      <c r="K110" s="9">
        <f t="shared" si="137"/>
        <v>-87.480000000000075</v>
      </c>
      <c r="L110" s="9">
        <f t="shared" si="137"/>
        <v>-118.8900000000001</v>
      </c>
      <c r="M110" s="9">
        <f t="shared" si="137"/>
        <v>-150.30000000000013</v>
      </c>
      <c r="N110" s="9">
        <f t="shared" si="137"/>
        <v>-164.38500000000016</v>
      </c>
      <c r="O110" s="9">
        <f t="shared" si="137"/>
        <v>-184.11840000000018</v>
      </c>
      <c r="P110" s="9">
        <f t="shared" si="137"/>
        <v>-220.84830000000022</v>
      </c>
      <c r="Q110" s="9">
        <f t="shared" si="137"/>
        <v>-257.57820000000027</v>
      </c>
      <c r="R110" s="9">
        <f t="shared" si="137"/>
        <v>-275.77035000000024</v>
      </c>
      <c r="S110" s="9">
        <f t="shared" si="137"/>
        <v>-305.74864800000029</v>
      </c>
      <c r="T110" s="9">
        <f t="shared" si="137"/>
        <v>-347.37605100000036</v>
      </c>
      <c r="U110" s="9">
        <f t="shared" si="137"/>
        <v>-387.41164200000026</v>
      </c>
      <c r="V110" s="9">
        <f t="shared" si="137"/>
        <v>-407.24108550000034</v>
      </c>
      <c r="W110" s="9">
        <f t="shared" si="137"/>
        <v>0</v>
      </c>
      <c r="X110" s="9">
        <f t="shared" si="137"/>
        <v>0</v>
      </c>
      <c r="Y110" s="9">
        <f t="shared" si="137"/>
        <v>0</v>
      </c>
      <c r="Z110" s="9">
        <f t="shared" si="137"/>
        <v>0</v>
      </c>
      <c r="AA110" s="9">
        <f t="shared" si="137"/>
        <v>0</v>
      </c>
      <c r="AB110" s="9">
        <f t="shared" si="137"/>
        <v>0</v>
      </c>
      <c r="AC110" s="9">
        <f t="shared" si="137"/>
        <v>0</v>
      </c>
      <c r="AD110" s="9">
        <f t="shared" si="137"/>
        <v>0</v>
      </c>
      <c r="AE110" s="9">
        <f t="shared" si="137"/>
        <v>0</v>
      </c>
      <c r="AF110" s="9">
        <f t="shared" si="137"/>
        <v>0</v>
      </c>
      <c r="AG110" s="9">
        <f t="shared" si="137"/>
        <v>0</v>
      </c>
      <c r="AH110" s="9">
        <f t="shared" si="137"/>
        <v>0</v>
      </c>
      <c r="AI110" s="20"/>
      <c r="AJ110" s="34"/>
      <c r="AK110" s="34"/>
      <c r="AL110" s="34"/>
      <c r="AM110" s="34"/>
      <c r="AN110" s="34"/>
      <c r="AO110" s="34"/>
      <c r="AP110" s="9">
        <f t="shared" ref="AP110:AT110" si="138">AP168</f>
        <v>0</v>
      </c>
      <c r="AQ110" s="9">
        <f t="shared" si="138"/>
        <v>-181.50000000000017</v>
      </c>
      <c r="AR110" s="9">
        <f t="shared" si="138"/>
        <v>-521.05500000000052</v>
      </c>
      <c r="AS110" s="9">
        <f t="shared" si="138"/>
        <v>-938.31525000000079</v>
      </c>
      <c r="AT110" s="9">
        <f t="shared" si="138"/>
        <v>-1447.7774265000014</v>
      </c>
      <c r="AU110" s="9">
        <f t="shared" ref="AU110:AW110" si="139">AU168</f>
        <v>0</v>
      </c>
      <c r="AV110" s="9">
        <f t="shared" si="139"/>
        <v>0</v>
      </c>
      <c r="AW110" s="9">
        <f t="shared" si="139"/>
        <v>0</v>
      </c>
    </row>
    <row r="111" spans="1:49" ht="5.0999999999999996" hidden="1" customHeight="1" outlineLevel="1" x14ac:dyDescent="0.2">
      <c r="B111" s="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20"/>
      <c r="AJ111" s="34"/>
      <c r="AK111" s="34"/>
      <c r="AL111" s="34"/>
      <c r="AM111" s="34"/>
      <c r="AN111" s="34"/>
      <c r="AO111" s="34"/>
      <c r="AP111" s="9"/>
      <c r="AQ111" s="9"/>
      <c r="AR111" s="9"/>
      <c r="AS111" s="9"/>
      <c r="AT111" s="9"/>
      <c r="AU111" s="9"/>
      <c r="AV111" s="9"/>
      <c r="AW111" s="9"/>
    </row>
    <row r="112" spans="1:49" hidden="1" outlineLevel="1" x14ac:dyDescent="0.2">
      <c r="B112" s="38" t="s">
        <v>53</v>
      </c>
      <c r="C112" s="39">
        <f>SUM(C105:C111)</f>
        <v>180</v>
      </c>
      <c r="D112" s="39">
        <f t="shared" ref="D112:AH112" si="140">SUM(D105:D111)</f>
        <v>720</v>
      </c>
      <c r="E112" s="39">
        <f t="shared" si="140"/>
        <v>1260</v>
      </c>
      <c r="F112" s="39">
        <f t="shared" si="140"/>
        <v>1470</v>
      </c>
      <c r="G112" s="39">
        <f t="shared" si="140"/>
        <v>1749.6000000000001</v>
      </c>
      <c r="H112" s="39">
        <f t="shared" si="140"/>
        <v>2377.8000000000002</v>
      </c>
      <c r="I112" s="39">
        <f t="shared" si="140"/>
        <v>3006</v>
      </c>
      <c r="J112" s="39">
        <f t="shared" si="140"/>
        <v>3287.7</v>
      </c>
      <c r="K112" s="39">
        <f t="shared" si="140"/>
        <v>3682.3680000000004</v>
      </c>
      <c r="L112" s="39">
        <f t="shared" si="140"/>
        <v>4416.9660000000003</v>
      </c>
      <c r="M112" s="39">
        <f t="shared" si="140"/>
        <v>5151.5640000000003</v>
      </c>
      <c r="N112" s="39">
        <f t="shared" si="140"/>
        <v>5515.4069999999992</v>
      </c>
      <c r="O112" s="39">
        <f t="shared" si="140"/>
        <v>6114.9729600000001</v>
      </c>
      <c r="P112" s="39">
        <f t="shared" si="140"/>
        <v>6947.5210200000001</v>
      </c>
      <c r="Q112" s="39">
        <f t="shared" si="140"/>
        <v>7748.2328400000006</v>
      </c>
      <c r="R112" s="39">
        <f t="shared" si="140"/>
        <v>8144.8217099999983</v>
      </c>
      <c r="S112" s="39">
        <f t="shared" si="140"/>
        <v>8902.1588975999985</v>
      </c>
      <c r="T112" s="39">
        <f t="shared" si="140"/>
        <v>9817.9617636000021</v>
      </c>
      <c r="U112" s="39">
        <f t="shared" si="140"/>
        <v>10698.744765599999</v>
      </c>
      <c r="V112" s="39">
        <f t="shared" si="140"/>
        <v>11134.992522600001</v>
      </c>
      <c r="W112" s="39">
        <f t="shared" si="140"/>
        <v>0</v>
      </c>
      <c r="X112" s="39">
        <f t="shared" si="140"/>
        <v>0</v>
      </c>
      <c r="Y112" s="39">
        <f t="shared" si="140"/>
        <v>0</v>
      </c>
      <c r="Z112" s="39">
        <f t="shared" si="140"/>
        <v>0</v>
      </c>
      <c r="AA112" s="39">
        <f t="shared" si="140"/>
        <v>0</v>
      </c>
      <c r="AB112" s="39">
        <f t="shared" si="140"/>
        <v>0</v>
      </c>
      <c r="AC112" s="39">
        <f t="shared" si="140"/>
        <v>0</v>
      </c>
      <c r="AD112" s="39">
        <f t="shared" si="140"/>
        <v>0</v>
      </c>
      <c r="AE112" s="39">
        <f t="shared" si="140"/>
        <v>0</v>
      </c>
      <c r="AF112" s="39">
        <f t="shared" si="140"/>
        <v>0</v>
      </c>
      <c r="AG112" s="39">
        <f t="shared" si="140"/>
        <v>0</v>
      </c>
      <c r="AH112" s="39">
        <f t="shared" si="140"/>
        <v>0</v>
      </c>
      <c r="AI112" s="40"/>
      <c r="AJ112" s="54"/>
      <c r="AK112" s="54"/>
      <c r="AL112" s="54"/>
      <c r="AM112" s="54"/>
      <c r="AN112" s="54"/>
      <c r="AO112" s="54"/>
      <c r="AP112" s="39">
        <f t="shared" ref="AP112:AW112" si="141">SUM(AP105:AP111)</f>
        <v>3630</v>
      </c>
      <c r="AQ112" s="39">
        <f t="shared" si="141"/>
        <v>10421.1</v>
      </c>
      <c r="AR112" s="39">
        <f t="shared" si="141"/>
        <v>18766.305</v>
      </c>
      <c r="AS112" s="39">
        <f t="shared" si="141"/>
        <v>28955.54853</v>
      </c>
      <c r="AT112" s="39">
        <f t="shared" si="141"/>
        <v>40553.857949400008</v>
      </c>
      <c r="AU112" s="39">
        <f t="shared" si="141"/>
        <v>0</v>
      </c>
      <c r="AV112" s="39">
        <f t="shared" si="141"/>
        <v>0</v>
      </c>
      <c r="AW112" s="39">
        <f t="shared" si="141"/>
        <v>0</v>
      </c>
    </row>
    <row r="113" spans="2:49" hidden="1" outlineLevel="1" x14ac:dyDescent="0.2">
      <c r="B113" s="42" t="s">
        <v>54</v>
      </c>
      <c r="C113" s="43"/>
      <c r="D113" s="56"/>
      <c r="E113" s="56"/>
      <c r="F113" s="56"/>
      <c r="G113" s="56">
        <f>IFERROR(G112/C112-1, 0)</f>
        <v>8.7200000000000006</v>
      </c>
      <c r="H113" s="56">
        <f t="shared" ref="H113" si="142">IFERROR(H112/D112-1, 0)</f>
        <v>2.3025000000000002</v>
      </c>
      <c r="I113" s="56">
        <f t="shared" ref="I113" si="143">IFERROR(I112/E112-1, 0)</f>
        <v>1.3857142857142857</v>
      </c>
      <c r="J113" s="56">
        <f t="shared" ref="J113" si="144">IFERROR(J112/F112-1, 0)</f>
        <v>1.236530612244898</v>
      </c>
      <c r="K113" s="56">
        <f t="shared" ref="K113" si="145">IFERROR(K112/G112-1, 0)</f>
        <v>1.1046913580246915</v>
      </c>
      <c r="L113" s="56">
        <f t="shared" ref="L113" si="146">IFERROR(L112/H112-1, 0)</f>
        <v>0.85758516275548824</v>
      </c>
      <c r="M113" s="56">
        <f t="shared" ref="M113" si="147">IFERROR(M112/I112-1, 0)</f>
        <v>0.71376047904191631</v>
      </c>
      <c r="N113" s="56">
        <f t="shared" ref="N113" si="148">IFERROR(N112/J112-1, 0)</f>
        <v>0.67758828360251844</v>
      </c>
      <c r="O113" s="56">
        <f t="shared" ref="O113" si="149">IFERROR(O112/K112-1, 0)</f>
        <v>0.66060886907555116</v>
      </c>
      <c r="P113" s="56">
        <f t="shared" ref="P113" si="150">IFERROR(P112/L112-1, 0)</f>
        <v>0.57291702494427166</v>
      </c>
      <c r="Q113" s="56">
        <f t="shared" ref="Q113" si="151">IFERROR(Q112/M112-1, 0)</f>
        <v>0.50405446578941859</v>
      </c>
      <c r="R113" s="56">
        <f t="shared" ref="R113" si="152">IFERROR(R112/N112-1, 0)</f>
        <v>0.47673992327311465</v>
      </c>
      <c r="S113" s="56">
        <f t="shared" ref="S113" si="153">IFERROR(S112/O112-1, 0)</f>
        <v>0.45579693578890312</v>
      </c>
      <c r="T113" s="56">
        <f t="shared" ref="T113" si="154">IFERROR(T112/P112-1, 0)</f>
        <v>0.41316042590397251</v>
      </c>
      <c r="U113" s="56">
        <f t="shared" ref="U113" si="155">IFERROR(U112/Q112-1, 0)</f>
        <v>0.38079804602258149</v>
      </c>
      <c r="V113" s="56">
        <f t="shared" ref="V113" si="156">IFERROR(V112/R112-1, 0)</f>
        <v>0.36712538580540688</v>
      </c>
      <c r="W113" s="56">
        <f t="shared" ref="W113" si="157">IFERROR(W112/S112-1, 0)</f>
        <v>-1</v>
      </c>
      <c r="X113" s="56">
        <f t="shared" ref="X113" si="158">IFERROR(X112/T112-1, 0)</f>
        <v>-1</v>
      </c>
      <c r="Y113" s="56">
        <f t="shared" ref="Y113" si="159">IFERROR(Y112/U112-1, 0)</f>
        <v>-1</v>
      </c>
      <c r="Z113" s="56">
        <f t="shared" ref="Z113" si="160">IFERROR(Z112/V112-1, 0)</f>
        <v>-1</v>
      </c>
      <c r="AA113" s="56">
        <f t="shared" ref="AA113" si="161">IFERROR(AA112/W112-1, 0)</f>
        <v>0</v>
      </c>
      <c r="AB113" s="56">
        <f t="shared" ref="AB113" si="162">IFERROR(AB112/X112-1, 0)</f>
        <v>0</v>
      </c>
      <c r="AC113" s="56">
        <f t="shared" ref="AC113" si="163">IFERROR(AC112/Y112-1, 0)</f>
        <v>0</v>
      </c>
      <c r="AD113" s="56">
        <f t="shared" ref="AD113" si="164">IFERROR(AD112/Z112-1, 0)</f>
        <v>0</v>
      </c>
      <c r="AE113" s="56">
        <f t="shared" ref="AE113" si="165">IFERROR(AE112/AA112-1, 0)</f>
        <v>0</v>
      </c>
      <c r="AF113" s="56">
        <f t="shared" ref="AF113" si="166">IFERROR(AF112/AB112-1, 0)</f>
        <v>0</v>
      </c>
      <c r="AG113" s="56">
        <f t="shared" ref="AG113" si="167">IFERROR(AG112/AC112-1, 0)</f>
        <v>0</v>
      </c>
      <c r="AH113" s="56">
        <f t="shared" ref="AH113" si="168">IFERROR(AH112/AD112-1, 0)</f>
        <v>0</v>
      </c>
      <c r="AI113" s="20"/>
      <c r="AJ113" s="34"/>
      <c r="AK113" s="34"/>
      <c r="AL113" s="34"/>
      <c r="AM113" s="34"/>
      <c r="AN113" s="34"/>
      <c r="AO113" s="34"/>
      <c r="AP113" s="56"/>
      <c r="AQ113" s="56">
        <f>IFERROR(AQ112/AP112-1, 0)</f>
        <v>1.8708264462809918</v>
      </c>
      <c r="AR113" s="56">
        <f t="shared" ref="AR113" si="169">IFERROR(AR112/AQ112-1, 0)</f>
        <v>0.80079886000518186</v>
      </c>
      <c r="AS113" s="56">
        <f t="shared" ref="AS113" si="170">IFERROR(AS112/AR112-1, 0)</f>
        <v>0.54295416865493773</v>
      </c>
      <c r="AT113" s="56">
        <f t="shared" ref="AT113" si="171">IFERROR(AT112/AS112-1, 0)</f>
        <v>0.40055567959223204</v>
      </c>
      <c r="AU113" s="56">
        <f t="shared" ref="AU113" si="172">IFERROR(AU112/AT112-1, 0)</f>
        <v>-1</v>
      </c>
      <c r="AV113" s="56">
        <f t="shared" ref="AV113" si="173">IFERROR(AV112/AU112-1, 0)</f>
        <v>0</v>
      </c>
      <c r="AW113" s="56">
        <f t="shared" ref="AW113" si="174">IFERROR(AW112/AV112-1, 0)</f>
        <v>0</v>
      </c>
    </row>
    <row r="114" spans="2:49" hidden="1" outlineLevel="1" x14ac:dyDescent="0.2">
      <c r="B114" s="42" t="s">
        <v>55</v>
      </c>
      <c r="C114" s="44"/>
      <c r="D114" s="56">
        <f>IFERROR(D112/C112-1, 0)</f>
        <v>3</v>
      </c>
      <c r="E114" s="56">
        <f t="shared" ref="E114:AH114" si="175">IFERROR(E112/D112-1, 0)</f>
        <v>0.75</v>
      </c>
      <c r="F114" s="56">
        <f t="shared" si="175"/>
        <v>0.16666666666666674</v>
      </c>
      <c r="G114" s="56">
        <f t="shared" si="175"/>
        <v>0.19020408163265312</v>
      </c>
      <c r="H114" s="56">
        <f t="shared" si="175"/>
        <v>0.35905349794238672</v>
      </c>
      <c r="I114" s="56">
        <f t="shared" si="175"/>
        <v>0.26419379258137754</v>
      </c>
      <c r="J114" s="56">
        <f t="shared" si="175"/>
        <v>9.3712574850299379E-2</v>
      </c>
      <c r="K114" s="56">
        <f t="shared" si="175"/>
        <v>0.1200437996167536</v>
      </c>
      <c r="L114" s="56">
        <f t="shared" si="175"/>
        <v>0.19949065384013753</v>
      </c>
      <c r="M114" s="56">
        <f t="shared" si="175"/>
        <v>0.16631280385676495</v>
      </c>
      <c r="N114" s="56">
        <f t="shared" si="175"/>
        <v>7.0627677342259387E-2</v>
      </c>
      <c r="O114" s="56">
        <f t="shared" si="175"/>
        <v>0.10870747344665599</v>
      </c>
      <c r="P114" s="56">
        <f t="shared" si="175"/>
        <v>0.13614909917770102</v>
      </c>
      <c r="Q114" s="56">
        <f t="shared" si="175"/>
        <v>0.11525144259297271</v>
      </c>
      <c r="R114" s="56">
        <f t="shared" si="175"/>
        <v>5.118442852576921E-2</v>
      </c>
      <c r="S114" s="56">
        <f t="shared" si="175"/>
        <v>9.2983887746758365E-2</v>
      </c>
      <c r="T114" s="56">
        <f t="shared" si="175"/>
        <v>0.10287424393726585</v>
      </c>
      <c r="U114" s="56">
        <f t="shared" si="175"/>
        <v>8.97113905317386E-2</v>
      </c>
      <c r="V114" s="56">
        <f t="shared" si="175"/>
        <v>4.0775601863377808E-2</v>
      </c>
      <c r="W114" s="56">
        <f t="shared" si="175"/>
        <v>-1</v>
      </c>
      <c r="X114" s="56">
        <f t="shared" si="175"/>
        <v>0</v>
      </c>
      <c r="Y114" s="56">
        <f t="shared" si="175"/>
        <v>0</v>
      </c>
      <c r="Z114" s="56">
        <f t="shared" si="175"/>
        <v>0</v>
      </c>
      <c r="AA114" s="56">
        <f t="shared" si="175"/>
        <v>0</v>
      </c>
      <c r="AB114" s="56">
        <f t="shared" si="175"/>
        <v>0</v>
      </c>
      <c r="AC114" s="56">
        <f t="shared" si="175"/>
        <v>0</v>
      </c>
      <c r="AD114" s="56">
        <f t="shared" si="175"/>
        <v>0</v>
      </c>
      <c r="AE114" s="56">
        <f t="shared" si="175"/>
        <v>0</v>
      </c>
      <c r="AF114" s="56">
        <f t="shared" si="175"/>
        <v>0</v>
      </c>
      <c r="AG114" s="56">
        <f t="shared" si="175"/>
        <v>0</v>
      </c>
      <c r="AH114" s="56">
        <f t="shared" si="175"/>
        <v>0</v>
      </c>
      <c r="AI114" s="20"/>
      <c r="AJ114" s="34"/>
      <c r="AK114" s="34"/>
      <c r="AL114" s="34"/>
      <c r="AM114" s="34"/>
      <c r="AN114" s="34"/>
      <c r="AO114" s="34"/>
      <c r="AP114" s="56"/>
      <c r="AQ114" s="56"/>
      <c r="AR114" s="56"/>
      <c r="AS114" s="56"/>
      <c r="AT114" s="56"/>
      <c r="AU114" s="56"/>
      <c r="AV114" s="56"/>
      <c r="AW114" s="56"/>
    </row>
    <row r="115" spans="2:49" hidden="1" outlineLevel="1" x14ac:dyDescent="0.2">
      <c r="B115" s="5" t="s">
        <v>438</v>
      </c>
      <c r="C115" s="9">
        <f>C112-C107</f>
        <v>180</v>
      </c>
      <c r="D115" s="9">
        <f t="shared" ref="D115:J115" si="176">D112-D107</f>
        <v>720</v>
      </c>
      <c r="E115" s="9">
        <f t="shared" si="176"/>
        <v>1260</v>
      </c>
      <c r="F115" s="9">
        <f t="shared" si="176"/>
        <v>1470</v>
      </c>
      <c r="G115" s="9">
        <f t="shared" si="176"/>
        <v>1569.6000000000001</v>
      </c>
      <c r="H115" s="9">
        <f t="shared" si="176"/>
        <v>1657.8000000000002</v>
      </c>
      <c r="I115" s="9">
        <f t="shared" si="176"/>
        <v>1746</v>
      </c>
      <c r="J115" s="9">
        <f t="shared" si="176"/>
        <v>1817.6999999999998</v>
      </c>
      <c r="K115" s="9">
        <f t="shared" ref="K115" si="177">K112-K107</f>
        <v>1932.7680000000003</v>
      </c>
      <c r="L115" s="9">
        <f t="shared" ref="L115" si="178">L112-L107</f>
        <v>2039.1660000000002</v>
      </c>
      <c r="M115" s="9">
        <f t="shared" ref="M115" si="179">M112-M107</f>
        <v>2145.5640000000003</v>
      </c>
      <c r="N115" s="9">
        <f t="shared" ref="N115" si="180">N112-N107</f>
        <v>2227.7069999999994</v>
      </c>
      <c r="O115" s="9">
        <f t="shared" ref="O115" si="181">O112-O107</f>
        <v>2432.6049599999997</v>
      </c>
      <c r="P115" s="9">
        <f t="shared" ref="P115" si="182">P112-P107</f>
        <v>2530.5550199999998</v>
      </c>
      <c r="Q115" s="9">
        <f t="shared" ref="Q115" si="183">Q112-Q107</f>
        <v>2596.6688400000003</v>
      </c>
      <c r="R115" s="9">
        <f t="shared" ref="R115" si="184">R112-R107</f>
        <v>2629.4147099999982</v>
      </c>
      <c r="S115" s="9">
        <f t="shared" ref="S115" si="185">S112-S107</f>
        <v>2787.1859375999984</v>
      </c>
      <c r="T115" s="9">
        <f t="shared" ref="T115" si="186">T112-T107</f>
        <v>2870.440743600002</v>
      </c>
      <c r="U115" s="9">
        <f t="shared" ref="U115" si="187">U112-U107</f>
        <v>2950.5119255999998</v>
      </c>
      <c r="V115" s="9">
        <f t="shared" ref="V115" si="188">V112-V107</f>
        <v>2990.1708126000012</v>
      </c>
      <c r="W115" s="9">
        <f t="shared" ref="W115" si="189">W112-W107</f>
        <v>0</v>
      </c>
      <c r="X115" s="9">
        <f t="shared" ref="X115" si="190">X112-X107</f>
        <v>0</v>
      </c>
      <c r="Y115" s="9">
        <f t="shared" ref="Y115" si="191">Y112-Y107</f>
        <v>0</v>
      </c>
      <c r="Z115" s="9">
        <f t="shared" ref="Z115" si="192">Z112-Z107</f>
        <v>0</v>
      </c>
      <c r="AA115" s="9">
        <f t="shared" ref="AA115" si="193">AA112-AA107</f>
        <v>0</v>
      </c>
      <c r="AB115" s="9">
        <f t="shared" ref="AB115" si="194">AB112-AB107</f>
        <v>0</v>
      </c>
      <c r="AC115" s="9">
        <f t="shared" ref="AC115" si="195">AC112-AC107</f>
        <v>0</v>
      </c>
      <c r="AD115" s="9">
        <f t="shared" ref="AD115" si="196">AD112-AD107</f>
        <v>0</v>
      </c>
      <c r="AE115" s="9">
        <f t="shared" ref="AE115" si="197">AE112-AE107</f>
        <v>0</v>
      </c>
      <c r="AF115" s="9">
        <f t="shared" ref="AF115" si="198">AF112-AF107</f>
        <v>0</v>
      </c>
      <c r="AG115" s="9">
        <f t="shared" ref="AG115" si="199">AG112-AG107</f>
        <v>0</v>
      </c>
      <c r="AH115" s="9">
        <f t="shared" ref="AH115" si="200">AH112-AH107</f>
        <v>0</v>
      </c>
      <c r="AJ115" s="34"/>
      <c r="AK115" s="34"/>
      <c r="AL115" s="34"/>
      <c r="AM115" s="34"/>
      <c r="AN115" s="34"/>
      <c r="AO115" s="34"/>
      <c r="AP115" s="9">
        <f t="shared" ref="AP115:AW115" si="201">AP112-AP107</f>
        <v>3630</v>
      </c>
      <c r="AQ115" s="9">
        <f t="shared" si="201"/>
        <v>6791.1</v>
      </c>
      <c r="AR115" s="9">
        <f t="shared" si="201"/>
        <v>8345.2049999999999</v>
      </c>
      <c r="AS115" s="9">
        <f t="shared" si="201"/>
        <v>10189.24353</v>
      </c>
      <c r="AT115" s="9">
        <f t="shared" si="201"/>
        <v>11598.309419400008</v>
      </c>
      <c r="AU115" s="9">
        <f t="shared" si="201"/>
        <v>0</v>
      </c>
      <c r="AV115" s="9">
        <f t="shared" si="201"/>
        <v>0</v>
      </c>
      <c r="AW115" s="9">
        <f t="shared" si="201"/>
        <v>0</v>
      </c>
    </row>
    <row r="116" spans="2:49" hidden="1" outlineLevel="1" x14ac:dyDescent="0.2">
      <c r="AJ116" s="34"/>
      <c r="AK116" s="34"/>
      <c r="AL116" s="34"/>
      <c r="AM116" s="34"/>
      <c r="AN116" s="34"/>
      <c r="AO116" s="34"/>
    </row>
    <row r="117" spans="2:49" hidden="1" outlineLevel="1" x14ac:dyDescent="0.2">
      <c r="B117" s="2" t="s">
        <v>341</v>
      </c>
      <c r="AJ117" s="34"/>
      <c r="AK117" s="34"/>
      <c r="AL117" s="34"/>
      <c r="AM117" s="34"/>
      <c r="AN117" s="34"/>
      <c r="AO117" s="34"/>
    </row>
    <row r="118" spans="2:49" hidden="1" outlineLevel="1" x14ac:dyDescent="0.2">
      <c r="B118" s="4" t="s">
        <v>342</v>
      </c>
      <c r="G118" s="80">
        <f t="shared" ref="G118:AH118" si="202">IFERROR(G106/G$112, 0)</f>
        <v>0.89197530864197527</v>
      </c>
      <c r="H118" s="80">
        <f t="shared" si="202"/>
        <v>0.68205904617713853</v>
      </c>
      <c r="I118" s="80">
        <f t="shared" si="202"/>
        <v>0.55988023952095811</v>
      </c>
      <c r="J118" s="80">
        <f t="shared" si="202"/>
        <v>0.53052285792499321</v>
      </c>
      <c r="K118" s="80">
        <f t="shared" si="202"/>
        <v>0.49161191928671988</v>
      </c>
      <c r="L118" s="80">
        <f t="shared" si="202"/>
        <v>0.42398334060076537</v>
      </c>
      <c r="M118" s="80">
        <f t="shared" si="202"/>
        <v>0.37564203802961588</v>
      </c>
      <c r="N118" s="80">
        <f t="shared" si="202"/>
        <v>0.36217961793209469</v>
      </c>
      <c r="O118" s="80">
        <f t="shared" si="202"/>
        <v>0.34361424878647384</v>
      </c>
      <c r="P118" s="80">
        <f t="shared" si="202"/>
        <v>0.30702002539605128</v>
      </c>
      <c r="Q118" s="80">
        <f t="shared" si="202"/>
        <v>0.27529220198292337</v>
      </c>
      <c r="R118" s="80">
        <f t="shared" si="202"/>
        <v>0.26188763314255536</v>
      </c>
      <c r="S118" s="80">
        <f t="shared" si="202"/>
        <v>0.24440011312161158</v>
      </c>
      <c r="T118" s="80">
        <f t="shared" si="202"/>
        <v>0.22160288397805186</v>
      </c>
      <c r="U118" s="80">
        <f t="shared" si="202"/>
        <v>0.20335924346896833</v>
      </c>
      <c r="V118" s="80">
        <f t="shared" si="202"/>
        <v>0.19539201640092177</v>
      </c>
      <c r="W118" s="80">
        <f t="shared" si="202"/>
        <v>0</v>
      </c>
      <c r="X118" s="80">
        <f t="shared" si="202"/>
        <v>0</v>
      </c>
      <c r="Y118" s="80">
        <f t="shared" si="202"/>
        <v>0</v>
      </c>
      <c r="Z118" s="80">
        <f t="shared" si="202"/>
        <v>0</v>
      </c>
      <c r="AA118" s="80">
        <f t="shared" si="202"/>
        <v>0</v>
      </c>
      <c r="AB118" s="80">
        <f t="shared" si="202"/>
        <v>0</v>
      </c>
      <c r="AC118" s="80">
        <f t="shared" si="202"/>
        <v>0</v>
      </c>
      <c r="AD118" s="80">
        <f t="shared" si="202"/>
        <v>0</v>
      </c>
      <c r="AE118" s="80">
        <f t="shared" si="202"/>
        <v>0</v>
      </c>
      <c r="AF118" s="80">
        <f t="shared" si="202"/>
        <v>0</v>
      </c>
      <c r="AG118" s="80">
        <f t="shared" si="202"/>
        <v>0</v>
      </c>
      <c r="AH118" s="80">
        <f t="shared" si="202"/>
        <v>0</v>
      </c>
      <c r="AJ118" s="34"/>
      <c r="AK118" s="34"/>
      <c r="AL118" s="34"/>
      <c r="AM118" s="34"/>
      <c r="AN118" s="34"/>
      <c r="AO118" s="34"/>
      <c r="AP118" s="80">
        <f t="shared" ref="AP118:AW118" si="203">IFERROR(AP106/AP$112, 0)</f>
        <v>1</v>
      </c>
      <c r="AQ118" s="80">
        <f t="shared" si="203"/>
        <v>0.63425166249244325</v>
      </c>
      <c r="AR118" s="80">
        <f t="shared" si="203"/>
        <v>0.40581925957187637</v>
      </c>
      <c r="AS118" s="80">
        <f t="shared" si="203"/>
        <v>0.29356294429004209</v>
      </c>
      <c r="AT118" s="80">
        <f t="shared" si="203"/>
        <v>0.21459745154847246</v>
      </c>
      <c r="AU118" s="80">
        <f t="shared" si="203"/>
        <v>0</v>
      </c>
      <c r="AV118" s="80">
        <f t="shared" si="203"/>
        <v>0</v>
      </c>
      <c r="AW118" s="80">
        <f t="shared" si="203"/>
        <v>0</v>
      </c>
    </row>
    <row r="119" spans="2:49" hidden="1" outlineLevel="1" x14ac:dyDescent="0.2">
      <c r="B119" s="4" t="s">
        <v>343</v>
      </c>
      <c r="G119" s="80">
        <f t="shared" ref="G119:AH119" si="204">IFERROR(G107/G$112, 0)</f>
        <v>0.10288065843621398</v>
      </c>
      <c r="H119" s="80">
        <f t="shared" si="204"/>
        <v>0.30280090840272517</v>
      </c>
      <c r="I119" s="80">
        <f t="shared" si="204"/>
        <v>0.41916167664670656</v>
      </c>
      <c r="J119" s="80">
        <f t="shared" si="204"/>
        <v>0.44712108769048275</v>
      </c>
      <c r="K119" s="80">
        <f t="shared" si="204"/>
        <v>0.47512904739558892</v>
      </c>
      <c r="L119" s="80">
        <f t="shared" si="204"/>
        <v>0.53833332654134081</v>
      </c>
      <c r="M119" s="80">
        <f t="shared" si="204"/>
        <v>0.58351211399101321</v>
      </c>
      <c r="N119" s="80">
        <f t="shared" si="204"/>
        <v>0.59609381501673409</v>
      </c>
      <c r="O119" s="80">
        <f t="shared" si="204"/>
        <v>0.60218876258121679</v>
      </c>
      <c r="P119" s="80">
        <f t="shared" si="204"/>
        <v>0.63576144459077866</v>
      </c>
      <c r="Q119" s="80">
        <f t="shared" si="204"/>
        <v>0.66486953946520788</v>
      </c>
      <c r="R119" s="80">
        <f t="shared" si="204"/>
        <v>0.6771673090435274</v>
      </c>
      <c r="S119" s="80">
        <f t="shared" si="204"/>
        <v>0.68690898807126244</v>
      </c>
      <c r="T119" s="80">
        <f t="shared" si="204"/>
        <v>0.70763374183813454</v>
      </c>
      <c r="U119" s="80">
        <f t="shared" si="204"/>
        <v>0.72421886957366521</v>
      </c>
      <c r="V119" s="80">
        <f t="shared" si="204"/>
        <v>0.73146180327188925</v>
      </c>
      <c r="W119" s="80">
        <f t="shared" si="204"/>
        <v>0</v>
      </c>
      <c r="X119" s="80">
        <f t="shared" si="204"/>
        <v>0</v>
      </c>
      <c r="Y119" s="80">
        <f t="shared" si="204"/>
        <v>0</v>
      </c>
      <c r="Z119" s="80">
        <f t="shared" si="204"/>
        <v>0</v>
      </c>
      <c r="AA119" s="80">
        <f t="shared" si="204"/>
        <v>0</v>
      </c>
      <c r="AB119" s="80">
        <f t="shared" si="204"/>
        <v>0</v>
      </c>
      <c r="AC119" s="80">
        <f t="shared" si="204"/>
        <v>0</v>
      </c>
      <c r="AD119" s="80">
        <f t="shared" si="204"/>
        <v>0</v>
      </c>
      <c r="AE119" s="80">
        <f t="shared" si="204"/>
        <v>0</v>
      </c>
      <c r="AF119" s="80">
        <f t="shared" si="204"/>
        <v>0</v>
      </c>
      <c r="AG119" s="80">
        <f t="shared" si="204"/>
        <v>0</v>
      </c>
      <c r="AH119" s="80">
        <f t="shared" si="204"/>
        <v>0</v>
      </c>
      <c r="AJ119" s="34"/>
      <c r="AK119" s="34"/>
      <c r="AL119" s="34"/>
      <c r="AM119" s="34"/>
      <c r="AN119" s="34"/>
      <c r="AO119" s="34"/>
      <c r="AP119" s="80">
        <f t="shared" ref="AP119:AW119" si="205">IFERROR(AP107/AP$112, 0)</f>
        <v>0</v>
      </c>
      <c r="AQ119" s="80">
        <f t="shared" si="205"/>
        <v>0.34833175000719691</v>
      </c>
      <c r="AR119" s="80">
        <f t="shared" si="205"/>
        <v>0.55530910320385396</v>
      </c>
      <c r="AS119" s="80">
        <f t="shared" si="205"/>
        <v>0.64810739055959443</v>
      </c>
      <c r="AT119" s="80">
        <f t="shared" si="205"/>
        <v>0.71400231677411585</v>
      </c>
      <c r="AU119" s="80">
        <f t="shared" si="205"/>
        <v>0</v>
      </c>
      <c r="AV119" s="80">
        <f t="shared" si="205"/>
        <v>0</v>
      </c>
      <c r="AW119" s="80">
        <f t="shared" si="205"/>
        <v>0</v>
      </c>
    </row>
    <row r="120" spans="2:49" hidden="1" outlineLevel="1" x14ac:dyDescent="0.2">
      <c r="B120" s="4" t="s">
        <v>344</v>
      </c>
      <c r="G120" s="80">
        <f t="shared" ref="G120:AH120" si="206">IFERROR(G108/G$112, 0)</f>
        <v>1.5432098765432098E-2</v>
      </c>
      <c r="H120" s="80">
        <f t="shared" si="206"/>
        <v>4.5420136260408778E-2</v>
      </c>
      <c r="I120" s="80">
        <f t="shared" si="206"/>
        <v>6.2874251497005984E-2</v>
      </c>
      <c r="J120" s="80">
        <f t="shared" si="206"/>
        <v>6.7068163153572405E-2</v>
      </c>
      <c r="K120" s="80">
        <f t="shared" si="206"/>
        <v>8.0771938057250109E-2</v>
      </c>
      <c r="L120" s="80">
        <f t="shared" si="206"/>
        <v>9.1516665512027959E-2</v>
      </c>
      <c r="M120" s="80">
        <f t="shared" si="206"/>
        <v>9.9197059378472244E-2</v>
      </c>
      <c r="N120" s="80">
        <f t="shared" si="206"/>
        <v>0.10133594855284482</v>
      </c>
      <c r="O120" s="80">
        <f t="shared" si="206"/>
        <v>0.11441586489043118</v>
      </c>
      <c r="P120" s="80">
        <f t="shared" si="206"/>
        <v>0.12079467447224795</v>
      </c>
      <c r="Q120" s="80">
        <f t="shared" si="206"/>
        <v>0.12632521249838952</v>
      </c>
      <c r="R120" s="80">
        <f t="shared" si="206"/>
        <v>0.12866178871827019</v>
      </c>
      <c r="S120" s="80">
        <f t="shared" si="206"/>
        <v>0.13738179761425248</v>
      </c>
      <c r="T120" s="80">
        <f t="shared" si="206"/>
        <v>0.14152674836762691</v>
      </c>
      <c r="U120" s="80">
        <f t="shared" si="206"/>
        <v>0.14484377391473305</v>
      </c>
      <c r="V120" s="80">
        <f t="shared" si="206"/>
        <v>0.14629236065437787</v>
      </c>
      <c r="W120" s="80">
        <f t="shared" si="206"/>
        <v>0</v>
      </c>
      <c r="X120" s="80">
        <f t="shared" si="206"/>
        <v>0</v>
      </c>
      <c r="Y120" s="80">
        <f t="shared" si="206"/>
        <v>0</v>
      </c>
      <c r="Z120" s="80">
        <f t="shared" si="206"/>
        <v>0</v>
      </c>
      <c r="AA120" s="80">
        <f t="shared" si="206"/>
        <v>0</v>
      </c>
      <c r="AB120" s="80">
        <f t="shared" si="206"/>
        <v>0</v>
      </c>
      <c r="AC120" s="80">
        <f t="shared" si="206"/>
        <v>0</v>
      </c>
      <c r="AD120" s="80">
        <f t="shared" si="206"/>
        <v>0</v>
      </c>
      <c r="AE120" s="80">
        <f t="shared" si="206"/>
        <v>0</v>
      </c>
      <c r="AF120" s="80">
        <f t="shared" si="206"/>
        <v>0</v>
      </c>
      <c r="AG120" s="80">
        <f t="shared" si="206"/>
        <v>0</v>
      </c>
      <c r="AH120" s="80">
        <f t="shared" si="206"/>
        <v>0</v>
      </c>
      <c r="AJ120" s="34"/>
      <c r="AK120" s="34"/>
      <c r="AL120" s="34"/>
      <c r="AM120" s="34"/>
      <c r="AN120" s="34"/>
      <c r="AO120" s="34"/>
      <c r="AP120" s="80">
        <f t="shared" ref="AP120:AW120" si="207">IFERROR(AP108/AP$112, 0)</f>
        <v>0</v>
      </c>
      <c r="AQ120" s="80">
        <f t="shared" si="207"/>
        <v>5.2249762501079537E-2</v>
      </c>
      <c r="AR120" s="80">
        <f t="shared" si="207"/>
        <v>9.4402547544655172E-2</v>
      </c>
      <c r="AS120" s="80">
        <f t="shared" si="207"/>
        <v>0.12314040420632295</v>
      </c>
      <c r="AT120" s="80">
        <f t="shared" si="207"/>
        <v>0.14280046335482316</v>
      </c>
      <c r="AU120" s="80">
        <f t="shared" si="207"/>
        <v>0</v>
      </c>
      <c r="AV120" s="80">
        <f t="shared" si="207"/>
        <v>0</v>
      </c>
      <c r="AW120" s="80">
        <f t="shared" si="207"/>
        <v>0</v>
      </c>
    </row>
    <row r="121" spans="2:49" hidden="1" outlineLevel="1" x14ac:dyDescent="0.2">
      <c r="B121" s="4" t="s">
        <v>345</v>
      </c>
      <c r="G121" s="80">
        <f t="shared" ref="G121:AH121" si="208">IFERROR(G109/G$112, 0)</f>
        <v>-5.1440329218106996E-3</v>
      </c>
      <c r="H121" s="80">
        <f t="shared" si="208"/>
        <v>-1.5140045420136259E-2</v>
      </c>
      <c r="I121" s="80">
        <f t="shared" si="208"/>
        <v>-2.0958083832335328E-2</v>
      </c>
      <c r="J121" s="80">
        <f t="shared" si="208"/>
        <v>-2.2356054384524135E-2</v>
      </c>
      <c r="K121" s="80">
        <f t="shared" si="208"/>
        <v>-2.3756452369779447E-2</v>
      </c>
      <c r="L121" s="80">
        <f t="shared" si="208"/>
        <v>-2.6916666327067042E-2</v>
      </c>
      <c r="M121" s="80">
        <f t="shared" si="208"/>
        <v>-2.9175605699550661E-2</v>
      </c>
      <c r="N121" s="80">
        <f t="shared" si="208"/>
        <v>-2.9804690750836711E-2</v>
      </c>
      <c r="O121" s="80">
        <f t="shared" si="208"/>
        <v>-3.0109438129060841E-2</v>
      </c>
      <c r="P121" s="80">
        <f t="shared" si="208"/>
        <v>-3.1788072229538937E-2</v>
      </c>
      <c r="Q121" s="80">
        <f t="shared" si="208"/>
        <v>-3.3243476973260397E-2</v>
      </c>
      <c r="R121" s="80">
        <f t="shared" si="208"/>
        <v>-3.3858365452176367E-2</v>
      </c>
      <c r="S121" s="80">
        <f t="shared" si="208"/>
        <v>-3.4345449403563121E-2</v>
      </c>
      <c r="T121" s="80">
        <f t="shared" si="208"/>
        <v>-3.5381687091906727E-2</v>
      </c>
      <c r="U121" s="80">
        <f t="shared" si="208"/>
        <v>-3.6210943478683262E-2</v>
      </c>
      <c r="V121" s="80">
        <f t="shared" si="208"/>
        <v>-3.6573090163594467E-2</v>
      </c>
      <c r="W121" s="80">
        <f t="shared" si="208"/>
        <v>0</v>
      </c>
      <c r="X121" s="80">
        <f t="shared" si="208"/>
        <v>0</v>
      </c>
      <c r="Y121" s="80">
        <f t="shared" si="208"/>
        <v>0</v>
      </c>
      <c r="Z121" s="80">
        <f t="shared" si="208"/>
        <v>0</v>
      </c>
      <c r="AA121" s="80">
        <f t="shared" si="208"/>
        <v>0</v>
      </c>
      <c r="AB121" s="80">
        <f t="shared" si="208"/>
        <v>0</v>
      </c>
      <c r="AC121" s="80">
        <f t="shared" si="208"/>
        <v>0</v>
      </c>
      <c r="AD121" s="80">
        <f t="shared" si="208"/>
        <v>0</v>
      </c>
      <c r="AE121" s="80">
        <f t="shared" si="208"/>
        <v>0</v>
      </c>
      <c r="AF121" s="80">
        <f t="shared" si="208"/>
        <v>0</v>
      </c>
      <c r="AG121" s="80">
        <f t="shared" si="208"/>
        <v>0</v>
      </c>
      <c r="AH121" s="80">
        <f t="shared" si="208"/>
        <v>0</v>
      </c>
      <c r="AJ121" s="34"/>
      <c r="AK121" s="34"/>
      <c r="AL121" s="34"/>
      <c r="AM121" s="34"/>
      <c r="AN121" s="34"/>
      <c r="AO121" s="34"/>
      <c r="AP121" s="80">
        <f t="shared" ref="AP121:AW121" si="209">IFERROR(AP109/AP$112, 0)</f>
        <v>0</v>
      </c>
      <c r="AQ121" s="80">
        <f t="shared" si="209"/>
        <v>-1.7416587500359845E-2</v>
      </c>
      <c r="AR121" s="80">
        <f t="shared" si="209"/>
        <v>-2.7765455160192701E-2</v>
      </c>
      <c r="AS121" s="80">
        <f t="shared" si="209"/>
        <v>-3.2405369527979726E-2</v>
      </c>
      <c r="AT121" s="80">
        <f t="shared" si="209"/>
        <v>-3.570011583870579E-2</v>
      </c>
      <c r="AU121" s="80">
        <f t="shared" si="209"/>
        <v>0</v>
      </c>
      <c r="AV121" s="80">
        <f t="shared" si="209"/>
        <v>0</v>
      </c>
      <c r="AW121" s="80">
        <f t="shared" si="209"/>
        <v>0</v>
      </c>
    </row>
    <row r="122" spans="2:49" hidden="1" outlineLevel="1" x14ac:dyDescent="0.2">
      <c r="B122" s="4" t="s">
        <v>346</v>
      </c>
      <c r="G122" s="80">
        <f t="shared" ref="G122:AH122" si="210">IFERROR(G110/G$112, 0)</f>
        <v>-5.1440329218107031E-3</v>
      </c>
      <c r="H122" s="80">
        <f t="shared" si="210"/>
        <v>-1.5140045420136271E-2</v>
      </c>
      <c r="I122" s="80">
        <f t="shared" si="210"/>
        <v>-2.0958083832335349E-2</v>
      </c>
      <c r="J122" s="80">
        <f t="shared" si="210"/>
        <v>-2.2356054384524159E-2</v>
      </c>
      <c r="K122" s="80">
        <f t="shared" si="210"/>
        <v>-2.3756452369779465E-2</v>
      </c>
      <c r="L122" s="80">
        <f t="shared" si="210"/>
        <v>-2.6916666327067063E-2</v>
      </c>
      <c r="M122" s="80">
        <f t="shared" si="210"/>
        <v>-2.9175605699550682E-2</v>
      </c>
      <c r="N122" s="80">
        <f t="shared" si="210"/>
        <v>-2.9804690750836735E-2</v>
      </c>
      <c r="O122" s="80">
        <f t="shared" si="210"/>
        <v>-3.0109438129060865E-2</v>
      </c>
      <c r="P122" s="80">
        <f t="shared" si="210"/>
        <v>-3.1788072229538965E-2</v>
      </c>
      <c r="Q122" s="80">
        <f t="shared" si="210"/>
        <v>-3.3243476973260425E-2</v>
      </c>
      <c r="R122" s="80">
        <f t="shared" si="210"/>
        <v>-3.3858365452176395E-2</v>
      </c>
      <c r="S122" s="80">
        <f t="shared" si="210"/>
        <v>-3.4345449403563155E-2</v>
      </c>
      <c r="T122" s="80">
        <f t="shared" si="210"/>
        <v>-3.5381687091906762E-2</v>
      </c>
      <c r="U122" s="80">
        <f t="shared" si="210"/>
        <v>-3.621094347868329E-2</v>
      </c>
      <c r="V122" s="80">
        <f t="shared" si="210"/>
        <v>-3.6573090163594495E-2</v>
      </c>
      <c r="W122" s="80">
        <f t="shared" si="210"/>
        <v>0</v>
      </c>
      <c r="X122" s="80">
        <f t="shared" si="210"/>
        <v>0</v>
      </c>
      <c r="Y122" s="80">
        <f t="shared" si="210"/>
        <v>0</v>
      </c>
      <c r="Z122" s="80">
        <f t="shared" si="210"/>
        <v>0</v>
      </c>
      <c r="AA122" s="80">
        <f t="shared" si="210"/>
        <v>0</v>
      </c>
      <c r="AB122" s="80">
        <f t="shared" si="210"/>
        <v>0</v>
      </c>
      <c r="AC122" s="80">
        <f t="shared" si="210"/>
        <v>0</v>
      </c>
      <c r="AD122" s="80">
        <f t="shared" si="210"/>
        <v>0</v>
      </c>
      <c r="AE122" s="80">
        <f t="shared" si="210"/>
        <v>0</v>
      </c>
      <c r="AF122" s="80">
        <f t="shared" si="210"/>
        <v>0</v>
      </c>
      <c r="AG122" s="80">
        <f t="shared" si="210"/>
        <v>0</v>
      </c>
      <c r="AH122" s="80">
        <f t="shared" si="210"/>
        <v>0</v>
      </c>
      <c r="AJ122" s="34"/>
      <c r="AK122" s="34"/>
      <c r="AL122" s="34"/>
      <c r="AM122" s="34"/>
      <c r="AN122" s="34"/>
      <c r="AO122" s="34"/>
      <c r="AP122" s="80">
        <f t="shared" ref="AP122:AW122" si="211">IFERROR(AP110/AP$112, 0)</f>
        <v>0</v>
      </c>
      <c r="AQ122" s="80">
        <f t="shared" si="211"/>
        <v>-1.7416587500359862E-2</v>
      </c>
      <c r="AR122" s="80">
        <f t="shared" si="211"/>
        <v>-2.7765455160192725E-2</v>
      </c>
      <c r="AS122" s="80">
        <f t="shared" si="211"/>
        <v>-3.2405369527979747E-2</v>
      </c>
      <c r="AT122" s="80">
        <f t="shared" si="211"/>
        <v>-3.5700115838705825E-2</v>
      </c>
      <c r="AU122" s="80">
        <f t="shared" si="211"/>
        <v>0</v>
      </c>
      <c r="AV122" s="80">
        <f t="shared" si="211"/>
        <v>0</v>
      </c>
      <c r="AW122" s="80">
        <f t="shared" si="211"/>
        <v>0</v>
      </c>
    </row>
    <row r="123" spans="2:49" hidden="1" outlineLevel="1" x14ac:dyDescent="0.2">
      <c r="AJ123" s="34"/>
      <c r="AK123" s="34"/>
      <c r="AL123" s="34"/>
      <c r="AM123" s="34"/>
      <c r="AN123" s="34"/>
      <c r="AO123" s="34"/>
    </row>
    <row r="124" spans="2:49" hidden="1" outlineLevel="1" x14ac:dyDescent="0.2">
      <c r="B124" s="2" t="s">
        <v>162</v>
      </c>
      <c r="AJ124" s="34"/>
      <c r="AK124" s="34"/>
      <c r="AL124" s="34"/>
      <c r="AM124" s="34"/>
      <c r="AN124" s="34"/>
      <c r="AO124" s="34"/>
    </row>
    <row r="125" spans="2:49" hidden="1" outlineLevel="1" x14ac:dyDescent="0.2">
      <c r="B125" s="4" t="s">
        <v>199</v>
      </c>
      <c r="G125" s="9">
        <f t="shared" ref="G125:AH125" si="212">C106</f>
        <v>180</v>
      </c>
      <c r="H125" s="9">
        <f t="shared" si="212"/>
        <v>720</v>
      </c>
      <c r="I125" s="9">
        <f t="shared" si="212"/>
        <v>1260</v>
      </c>
      <c r="J125" s="9">
        <f t="shared" si="212"/>
        <v>1470</v>
      </c>
      <c r="K125" s="9">
        <f t="shared" si="212"/>
        <v>1560.6000000000001</v>
      </c>
      <c r="L125" s="9">
        <f t="shared" si="212"/>
        <v>1621.8000000000002</v>
      </c>
      <c r="M125" s="9">
        <f t="shared" si="212"/>
        <v>1683</v>
      </c>
      <c r="N125" s="9">
        <f t="shared" si="212"/>
        <v>1744.2</v>
      </c>
      <c r="O125" s="9">
        <f t="shared" si="212"/>
        <v>1810.2960000000003</v>
      </c>
      <c r="P125" s="9">
        <f t="shared" si="212"/>
        <v>1872.7200000000003</v>
      </c>
      <c r="Q125" s="9">
        <f t="shared" si="212"/>
        <v>1935.1440000000002</v>
      </c>
      <c r="R125" s="9">
        <f t="shared" si="212"/>
        <v>1997.5680000000002</v>
      </c>
      <c r="S125" s="9">
        <f t="shared" si="212"/>
        <v>2101.1918400000004</v>
      </c>
      <c r="T125" s="9">
        <f t="shared" si="212"/>
        <v>2133.02808</v>
      </c>
      <c r="U125" s="9">
        <f t="shared" si="212"/>
        <v>2133.02808</v>
      </c>
      <c r="V125" s="9">
        <f t="shared" si="212"/>
        <v>2133.02808</v>
      </c>
      <c r="W125" s="9">
        <f t="shared" si="212"/>
        <v>2175.6886416000007</v>
      </c>
      <c r="X125" s="9">
        <f t="shared" si="212"/>
        <v>2175.6886416000007</v>
      </c>
      <c r="Y125" s="9">
        <f t="shared" si="212"/>
        <v>2175.6886416000007</v>
      </c>
      <c r="Z125" s="9">
        <f t="shared" si="212"/>
        <v>2175.6886416000007</v>
      </c>
      <c r="AA125" s="9">
        <f t="shared" si="212"/>
        <v>0</v>
      </c>
      <c r="AB125" s="9">
        <f t="shared" si="212"/>
        <v>0</v>
      </c>
      <c r="AC125" s="9">
        <f t="shared" si="212"/>
        <v>0</v>
      </c>
      <c r="AD125" s="9">
        <f t="shared" si="212"/>
        <v>0</v>
      </c>
      <c r="AE125" s="9">
        <f t="shared" si="212"/>
        <v>0</v>
      </c>
      <c r="AF125" s="9">
        <f t="shared" si="212"/>
        <v>0</v>
      </c>
      <c r="AG125" s="9">
        <f t="shared" si="212"/>
        <v>0</v>
      </c>
      <c r="AH125" s="9">
        <f t="shared" si="212"/>
        <v>0</v>
      </c>
      <c r="AI125" s="20" t="s">
        <v>196</v>
      </c>
      <c r="AJ125" s="34"/>
      <c r="AK125" s="34"/>
      <c r="AL125" s="34"/>
      <c r="AM125" s="34"/>
      <c r="AN125" s="34"/>
      <c r="AO125" s="34"/>
      <c r="AP125" s="9">
        <f t="shared" ref="AP125:AW128" si="213">SUMIFS($B125:$AI125, $B$6:$AI$6, AP$6)</f>
        <v>0</v>
      </c>
      <c r="AQ125" s="9">
        <f t="shared" si="213"/>
        <v>3630</v>
      </c>
      <c r="AR125" s="9">
        <f t="shared" si="213"/>
        <v>6609.6</v>
      </c>
      <c r="AS125" s="9">
        <f t="shared" si="213"/>
        <v>7615.728000000001</v>
      </c>
      <c r="AT125" s="9">
        <f t="shared" si="213"/>
        <v>8500.2760799999996</v>
      </c>
      <c r="AU125" s="9">
        <f t="shared" si="213"/>
        <v>8702.7545664000027</v>
      </c>
      <c r="AV125" s="9">
        <f t="shared" si="213"/>
        <v>0</v>
      </c>
      <c r="AW125" s="9">
        <f t="shared" si="213"/>
        <v>0</v>
      </c>
    </row>
    <row r="126" spans="2:49" hidden="1" outlineLevel="1" x14ac:dyDescent="0.2">
      <c r="B126" s="4" t="s">
        <v>200</v>
      </c>
      <c r="K126" s="9">
        <f t="shared" ref="K126:AH126" si="214">G125+G136+G148+G160</f>
        <v>189</v>
      </c>
      <c r="L126" s="9">
        <f t="shared" si="214"/>
        <v>756</v>
      </c>
      <c r="M126" s="9">
        <f t="shared" si="214"/>
        <v>1323</v>
      </c>
      <c r="N126" s="9">
        <f t="shared" si="214"/>
        <v>1543.5</v>
      </c>
      <c r="O126" s="9">
        <f t="shared" si="214"/>
        <v>1669.8420000000001</v>
      </c>
      <c r="P126" s="9">
        <f t="shared" si="214"/>
        <v>1735.3260000000002</v>
      </c>
      <c r="Q126" s="9">
        <f t="shared" si="214"/>
        <v>1800.81</v>
      </c>
      <c r="R126" s="9">
        <f t="shared" si="214"/>
        <v>1866.2939999999999</v>
      </c>
      <c r="S126" s="9">
        <f t="shared" si="214"/>
        <v>1973.2226400000002</v>
      </c>
      <c r="T126" s="9">
        <f t="shared" si="214"/>
        <v>2041.2648000000002</v>
      </c>
      <c r="U126" s="9">
        <f t="shared" si="214"/>
        <v>2109.3069600000003</v>
      </c>
      <c r="V126" s="9">
        <f t="shared" si="214"/>
        <v>2177.3491200000003</v>
      </c>
      <c r="W126" s="9">
        <f t="shared" si="214"/>
        <v>2311.3110240000005</v>
      </c>
      <c r="X126" s="9">
        <f t="shared" si="214"/>
        <v>2346.3308879999995</v>
      </c>
      <c r="Y126" s="9">
        <f t="shared" si="214"/>
        <v>2346.3308879999995</v>
      </c>
      <c r="Z126" s="9">
        <f t="shared" si="214"/>
        <v>2346.3308879999995</v>
      </c>
      <c r="AA126" s="9">
        <f t="shared" si="214"/>
        <v>2175.6886416000007</v>
      </c>
      <c r="AB126" s="9">
        <f t="shared" si="214"/>
        <v>2175.6886416000007</v>
      </c>
      <c r="AC126" s="9">
        <f t="shared" si="214"/>
        <v>2175.6886416000007</v>
      </c>
      <c r="AD126" s="9">
        <f t="shared" si="214"/>
        <v>2175.6886416000007</v>
      </c>
      <c r="AE126" s="9">
        <f t="shared" si="214"/>
        <v>0</v>
      </c>
      <c r="AF126" s="9">
        <f t="shared" si="214"/>
        <v>0</v>
      </c>
      <c r="AG126" s="9">
        <f t="shared" si="214"/>
        <v>0</v>
      </c>
      <c r="AH126" s="9">
        <f t="shared" si="214"/>
        <v>0</v>
      </c>
      <c r="AI126" s="20" t="s">
        <v>195</v>
      </c>
      <c r="AJ126" s="34"/>
      <c r="AK126" s="34"/>
      <c r="AL126" s="34"/>
      <c r="AM126" s="34"/>
      <c r="AN126" s="34"/>
      <c r="AO126" s="34"/>
      <c r="AP126" s="9">
        <f t="shared" si="213"/>
        <v>0</v>
      </c>
      <c r="AQ126" s="9">
        <f t="shared" si="213"/>
        <v>0</v>
      </c>
      <c r="AR126" s="9">
        <f t="shared" si="213"/>
        <v>3811.5</v>
      </c>
      <c r="AS126" s="9">
        <f t="shared" si="213"/>
        <v>7072.2720000000008</v>
      </c>
      <c r="AT126" s="9">
        <f t="shared" si="213"/>
        <v>8301.1435200000014</v>
      </c>
      <c r="AU126" s="9">
        <f t="shared" si="213"/>
        <v>9350.303688</v>
      </c>
      <c r="AV126" s="9">
        <f t="shared" si="213"/>
        <v>8702.7545664000027</v>
      </c>
      <c r="AW126" s="9">
        <f t="shared" si="213"/>
        <v>0</v>
      </c>
    </row>
    <row r="127" spans="2:49" hidden="1" outlineLevel="1" x14ac:dyDescent="0.2">
      <c r="B127" s="4" t="s">
        <v>201</v>
      </c>
      <c r="O127" s="9">
        <f t="shared" ref="O127:AH127" si="215">K126+K137+K149+K161</f>
        <v>202.23</v>
      </c>
      <c r="P127" s="9">
        <f t="shared" si="215"/>
        <v>808.92</v>
      </c>
      <c r="Q127" s="9">
        <f t="shared" si="215"/>
        <v>1415.61</v>
      </c>
      <c r="R127" s="9">
        <f t="shared" si="215"/>
        <v>1651.5450000000001</v>
      </c>
      <c r="S127" s="9">
        <f t="shared" si="215"/>
        <v>1820.12778</v>
      </c>
      <c r="T127" s="9">
        <f t="shared" si="215"/>
        <v>1891.5053400000002</v>
      </c>
      <c r="U127" s="9">
        <f t="shared" si="215"/>
        <v>1962.8828999999996</v>
      </c>
      <c r="V127" s="9">
        <f t="shared" si="215"/>
        <v>2034.2604599999997</v>
      </c>
      <c r="W127" s="9">
        <f t="shared" si="215"/>
        <v>2170.5449039999999</v>
      </c>
      <c r="X127" s="9">
        <f t="shared" si="215"/>
        <v>2245.3912800000003</v>
      </c>
      <c r="Y127" s="9">
        <f t="shared" si="215"/>
        <v>2320.2376560000002</v>
      </c>
      <c r="Z127" s="9">
        <f t="shared" si="215"/>
        <v>2395.0840320000007</v>
      </c>
      <c r="AA127" s="9">
        <f t="shared" si="215"/>
        <v>2311.3110240000005</v>
      </c>
      <c r="AB127" s="9">
        <f t="shared" si="215"/>
        <v>2346.3308879999995</v>
      </c>
      <c r="AC127" s="9">
        <f t="shared" si="215"/>
        <v>2346.3308879999995</v>
      </c>
      <c r="AD127" s="9">
        <f t="shared" si="215"/>
        <v>2346.3308879999995</v>
      </c>
      <c r="AE127" s="9">
        <f t="shared" si="215"/>
        <v>2175.6886416000007</v>
      </c>
      <c r="AF127" s="9">
        <f t="shared" si="215"/>
        <v>2175.6886416000007</v>
      </c>
      <c r="AG127" s="9">
        <f t="shared" si="215"/>
        <v>2175.6886416000007</v>
      </c>
      <c r="AH127" s="9">
        <f t="shared" si="215"/>
        <v>2175.6886416000007</v>
      </c>
      <c r="AJ127" s="34"/>
      <c r="AK127" s="34"/>
      <c r="AL127" s="34"/>
      <c r="AM127" s="34"/>
      <c r="AN127" s="34"/>
      <c r="AO127" s="34"/>
      <c r="AP127" s="9">
        <f t="shared" si="213"/>
        <v>0</v>
      </c>
      <c r="AQ127" s="9">
        <f t="shared" si="213"/>
        <v>0</v>
      </c>
      <c r="AR127" s="9">
        <f t="shared" si="213"/>
        <v>0</v>
      </c>
      <c r="AS127" s="9">
        <f t="shared" si="213"/>
        <v>4078.3049999999998</v>
      </c>
      <c r="AT127" s="9">
        <f t="shared" si="213"/>
        <v>7708.7764799999995</v>
      </c>
      <c r="AU127" s="9">
        <f t="shared" si="213"/>
        <v>9131.257872000002</v>
      </c>
      <c r="AV127" s="9">
        <f t="shared" si="213"/>
        <v>9350.303688</v>
      </c>
      <c r="AW127" s="9">
        <f t="shared" si="213"/>
        <v>8702.7545664000027</v>
      </c>
    </row>
    <row r="128" spans="2:49" hidden="1" outlineLevel="1" x14ac:dyDescent="0.2">
      <c r="B128" s="4" t="s">
        <v>202</v>
      </c>
      <c r="O128" s="9"/>
      <c r="P128" s="9"/>
      <c r="Q128" s="9"/>
      <c r="R128" s="9"/>
      <c r="S128" s="9">
        <f t="shared" ref="S128:AH128" si="216">O127+O138+O150+O162</f>
        <v>220.43069999999997</v>
      </c>
      <c r="T128" s="9">
        <f t="shared" si="216"/>
        <v>881.72279999999989</v>
      </c>
      <c r="U128" s="9">
        <f t="shared" si="216"/>
        <v>1543.0148999999997</v>
      </c>
      <c r="V128" s="9">
        <f t="shared" si="216"/>
        <v>1800.1840500000001</v>
      </c>
      <c r="W128" s="9">
        <f t="shared" si="216"/>
        <v>2002.1405580000001</v>
      </c>
      <c r="X128" s="9">
        <f t="shared" si="216"/>
        <v>2080.655874</v>
      </c>
      <c r="Y128" s="9">
        <f t="shared" si="216"/>
        <v>2159.1711899999991</v>
      </c>
      <c r="Z128" s="9">
        <f t="shared" si="216"/>
        <v>2237.6865059999996</v>
      </c>
      <c r="AA128" s="9">
        <f t="shared" si="216"/>
        <v>2170.5449039999999</v>
      </c>
      <c r="AB128" s="9">
        <f t="shared" si="216"/>
        <v>2245.3912800000003</v>
      </c>
      <c r="AC128" s="9">
        <f t="shared" si="216"/>
        <v>2320.2376560000002</v>
      </c>
      <c r="AD128" s="9">
        <f t="shared" si="216"/>
        <v>2395.0840320000007</v>
      </c>
      <c r="AE128" s="9">
        <f t="shared" si="216"/>
        <v>2311.3110240000005</v>
      </c>
      <c r="AF128" s="9">
        <f t="shared" si="216"/>
        <v>2346.3308879999995</v>
      </c>
      <c r="AG128" s="9">
        <f t="shared" si="216"/>
        <v>2346.3308879999995</v>
      </c>
      <c r="AH128" s="9">
        <f t="shared" si="216"/>
        <v>2346.3308879999995</v>
      </c>
      <c r="AJ128" s="34"/>
      <c r="AK128" s="34"/>
      <c r="AL128" s="34"/>
      <c r="AM128" s="34"/>
      <c r="AN128" s="34"/>
      <c r="AO128" s="34"/>
      <c r="AP128" s="9">
        <f t="shared" si="213"/>
        <v>0</v>
      </c>
      <c r="AQ128" s="9">
        <f t="shared" si="213"/>
        <v>0</v>
      </c>
      <c r="AR128" s="9">
        <f t="shared" si="213"/>
        <v>0</v>
      </c>
      <c r="AS128" s="9">
        <f t="shared" si="213"/>
        <v>0</v>
      </c>
      <c r="AT128" s="9">
        <f t="shared" si="213"/>
        <v>4445.3524499999994</v>
      </c>
      <c r="AU128" s="9">
        <f t="shared" si="213"/>
        <v>8479.6541279999983</v>
      </c>
      <c r="AV128" s="9">
        <f t="shared" si="213"/>
        <v>9131.257872000002</v>
      </c>
      <c r="AW128" s="9">
        <f t="shared" si="213"/>
        <v>9350.303688</v>
      </c>
    </row>
    <row r="129" spans="2:49" hidden="1" outlineLevel="1" x14ac:dyDescent="0.2">
      <c r="B129" s="4" t="s">
        <v>203</v>
      </c>
      <c r="O129" s="9"/>
      <c r="P129" s="9"/>
      <c r="Q129" s="9"/>
      <c r="R129" s="9"/>
      <c r="W129" s="9">
        <f t="shared" ref="W129:AH129" si="217">S128+S139+S151+S163</f>
        <v>242.47377</v>
      </c>
      <c r="X129" s="9">
        <f t="shared" si="217"/>
        <v>969.89508000000001</v>
      </c>
      <c r="Y129" s="9">
        <f t="shared" si="217"/>
        <v>1697.3163899999995</v>
      </c>
      <c r="Z129" s="9">
        <f t="shared" si="217"/>
        <v>1980.2024550000003</v>
      </c>
      <c r="AA129" s="9">
        <f t="shared" si="217"/>
        <v>2002.1405580000001</v>
      </c>
      <c r="AB129" s="9">
        <f t="shared" si="217"/>
        <v>2080.655874</v>
      </c>
      <c r="AC129" s="9">
        <f t="shared" si="217"/>
        <v>2159.1711899999991</v>
      </c>
      <c r="AD129" s="9">
        <f t="shared" si="217"/>
        <v>2237.6865059999996</v>
      </c>
      <c r="AE129" s="9">
        <f t="shared" si="217"/>
        <v>2170.5449039999999</v>
      </c>
      <c r="AF129" s="9">
        <f t="shared" si="217"/>
        <v>2245.3912800000003</v>
      </c>
      <c r="AG129" s="9">
        <f t="shared" si="217"/>
        <v>2320.2376560000002</v>
      </c>
      <c r="AH129" s="9">
        <f t="shared" si="217"/>
        <v>2395.0840320000007</v>
      </c>
      <c r="AJ129" s="34"/>
      <c r="AK129" s="34"/>
      <c r="AL129" s="34"/>
      <c r="AM129" s="34"/>
      <c r="AN129" s="34"/>
      <c r="AO129" s="34"/>
      <c r="AP129" s="9">
        <f t="shared" ref="AP129:AW130" si="218">SUMIFS($B129:$AI129, $B$6:$AI$6, AP$6)</f>
        <v>0</v>
      </c>
      <c r="AQ129" s="9">
        <f t="shared" si="218"/>
        <v>0</v>
      </c>
      <c r="AR129" s="9">
        <f t="shared" si="218"/>
        <v>0</v>
      </c>
      <c r="AS129" s="9">
        <f t="shared" si="218"/>
        <v>0</v>
      </c>
      <c r="AT129" s="9">
        <f t="shared" si="218"/>
        <v>0</v>
      </c>
      <c r="AU129" s="9">
        <f t="shared" si="218"/>
        <v>4889.8876950000003</v>
      </c>
      <c r="AV129" s="9">
        <f t="shared" si="218"/>
        <v>8479.6541279999983</v>
      </c>
      <c r="AW129" s="9">
        <f t="shared" si="218"/>
        <v>9131.257872000002</v>
      </c>
    </row>
    <row r="130" spans="2:49" hidden="1" outlineLevel="1" x14ac:dyDescent="0.2">
      <c r="B130" s="4" t="s">
        <v>204</v>
      </c>
      <c r="O130" s="9"/>
      <c r="P130" s="9"/>
      <c r="Q130" s="9"/>
      <c r="R130" s="9"/>
      <c r="AA130" s="9">
        <f t="shared" ref="AA130:AH130" si="219">W129+W140+W152+W164</f>
        <v>242.47377</v>
      </c>
      <c r="AB130" s="9">
        <f t="shared" si="219"/>
        <v>969.89508000000001</v>
      </c>
      <c r="AC130" s="9">
        <f t="shared" si="219"/>
        <v>1697.3163899999995</v>
      </c>
      <c r="AD130" s="9">
        <f t="shared" si="219"/>
        <v>1980.2024550000003</v>
      </c>
      <c r="AE130" s="9">
        <f t="shared" si="219"/>
        <v>2002.1405580000001</v>
      </c>
      <c r="AF130" s="9">
        <f t="shared" si="219"/>
        <v>2080.655874</v>
      </c>
      <c r="AG130" s="9">
        <f t="shared" si="219"/>
        <v>2159.1711899999991</v>
      </c>
      <c r="AH130" s="9">
        <f t="shared" si="219"/>
        <v>2237.6865059999996</v>
      </c>
      <c r="AJ130" s="34"/>
      <c r="AK130" s="34"/>
      <c r="AL130" s="34"/>
      <c r="AM130" s="34"/>
      <c r="AN130" s="34"/>
      <c r="AO130" s="34"/>
      <c r="AP130" s="9">
        <f t="shared" si="218"/>
        <v>0</v>
      </c>
      <c r="AQ130" s="9">
        <f t="shared" si="218"/>
        <v>0</v>
      </c>
      <c r="AR130" s="9">
        <f t="shared" si="218"/>
        <v>0</v>
      </c>
      <c r="AS130" s="9">
        <f t="shared" si="218"/>
        <v>0</v>
      </c>
      <c r="AT130" s="9">
        <f t="shared" si="218"/>
        <v>0</v>
      </c>
      <c r="AU130" s="9">
        <f t="shared" si="218"/>
        <v>0</v>
      </c>
      <c r="AV130" s="9">
        <f t="shared" si="218"/>
        <v>4889.8876950000003</v>
      </c>
      <c r="AW130" s="9">
        <f t="shared" si="218"/>
        <v>8479.6541279999983</v>
      </c>
    </row>
    <row r="131" spans="2:49" hidden="1" outlineLevel="1" x14ac:dyDescent="0.2">
      <c r="B131" s="4" t="s">
        <v>205</v>
      </c>
      <c r="O131" s="9"/>
      <c r="P131" s="9"/>
      <c r="Q131" s="9"/>
      <c r="R131" s="9"/>
      <c r="AE131" s="9">
        <f>AA130+AA141+AA153+AA165</f>
        <v>242.47377</v>
      </c>
      <c r="AF131" s="9">
        <f>AB130+AB141+AB153+AB165</f>
        <v>969.89508000000001</v>
      </c>
      <c r="AG131" s="9">
        <f>AC130+AC141+AC153+AC165</f>
        <v>1697.3163899999995</v>
      </c>
      <c r="AH131" s="9">
        <f>AD130+AD141+AD153+AD165</f>
        <v>1980.2024550000003</v>
      </c>
      <c r="AJ131" s="34"/>
      <c r="AK131" s="34"/>
      <c r="AL131" s="34"/>
      <c r="AM131" s="34"/>
      <c r="AN131" s="34"/>
      <c r="AO131" s="34"/>
      <c r="AP131" s="9">
        <f t="shared" ref="AP131:AW131" si="220">SUMIFS($B131:$AI131, $B$6:$AI$6, AP$6)</f>
        <v>0</v>
      </c>
      <c r="AQ131" s="9">
        <f t="shared" si="220"/>
        <v>0</v>
      </c>
      <c r="AR131" s="9">
        <f t="shared" si="220"/>
        <v>0</v>
      </c>
      <c r="AS131" s="9">
        <f t="shared" si="220"/>
        <v>0</v>
      </c>
      <c r="AT131" s="9">
        <f t="shared" si="220"/>
        <v>0</v>
      </c>
      <c r="AU131" s="9">
        <f t="shared" si="220"/>
        <v>0</v>
      </c>
      <c r="AV131" s="9">
        <f t="shared" si="220"/>
        <v>0</v>
      </c>
      <c r="AW131" s="9">
        <f t="shared" si="220"/>
        <v>4889.8876950000003</v>
      </c>
    </row>
    <row r="132" spans="2:49" ht="5.0999999999999996" hidden="1" customHeight="1" outlineLevel="1" x14ac:dyDescent="0.2"/>
    <row r="133" spans="2:49" hidden="1" outlineLevel="1" x14ac:dyDescent="0.2">
      <c r="B133" s="38" t="s">
        <v>53</v>
      </c>
      <c r="C133" s="39">
        <f t="shared" ref="C133:AH133" si="221">SUM(C124:C132)</f>
        <v>0</v>
      </c>
      <c r="D133" s="39">
        <f t="shared" si="221"/>
        <v>0</v>
      </c>
      <c r="E133" s="39">
        <f t="shared" si="221"/>
        <v>0</v>
      </c>
      <c r="F133" s="39">
        <f t="shared" si="221"/>
        <v>0</v>
      </c>
      <c r="G133" s="39">
        <f t="shared" si="221"/>
        <v>180</v>
      </c>
      <c r="H133" s="39">
        <f t="shared" si="221"/>
        <v>720</v>
      </c>
      <c r="I133" s="39">
        <f t="shared" si="221"/>
        <v>1260</v>
      </c>
      <c r="J133" s="39">
        <f t="shared" si="221"/>
        <v>1470</v>
      </c>
      <c r="K133" s="39">
        <f t="shared" si="221"/>
        <v>1749.6000000000001</v>
      </c>
      <c r="L133" s="39">
        <f t="shared" si="221"/>
        <v>2377.8000000000002</v>
      </c>
      <c r="M133" s="39">
        <f t="shared" si="221"/>
        <v>3006</v>
      </c>
      <c r="N133" s="39">
        <f t="shared" si="221"/>
        <v>3287.7</v>
      </c>
      <c r="O133" s="39">
        <f t="shared" si="221"/>
        <v>3682.3680000000004</v>
      </c>
      <c r="P133" s="39">
        <f t="shared" si="221"/>
        <v>4416.9660000000003</v>
      </c>
      <c r="Q133" s="39">
        <f t="shared" si="221"/>
        <v>5151.5640000000003</v>
      </c>
      <c r="R133" s="39">
        <f t="shared" si="221"/>
        <v>5515.4070000000002</v>
      </c>
      <c r="S133" s="39">
        <f t="shared" si="221"/>
        <v>6114.9729600000001</v>
      </c>
      <c r="T133" s="39">
        <f t="shared" si="221"/>
        <v>6947.5210200000001</v>
      </c>
      <c r="U133" s="39">
        <f t="shared" si="221"/>
        <v>7748.2328399999988</v>
      </c>
      <c r="V133" s="39">
        <f t="shared" si="221"/>
        <v>8144.8217100000002</v>
      </c>
      <c r="W133" s="39">
        <f t="shared" si="221"/>
        <v>8902.1588976000021</v>
      </c>
      <c r="X133" s="39">
        <f t="shared" si="221"/>
        <v>9817.9617636000003</v>
      </c>
      <c r="Y133" s="39">
        <f t="shared" si="221"/>
        <v>10698.7447656</v>
      </c>
      <c r="Z133" s="39">
        <f t="shared" si="221"/>
        <v>11134.992522600001</v>
      </c>
      <c r="AA133" s="39">
        <f t="shared" si="221"/>
        <v>8902.1588976000021</v>
      </c>
      <c r="AB133" s="39">
        <f t="shared" si="221"/>
        <v>9817.9617636000003</v>
      </c>
      <c r="AC133" s="39">
        <f t="shared" si="221"/>
        <v>10698.7447656</v>
      </c>
      <c r="AD133" s="39">
        <f t="shared" si="221"/>
        <v>11134.992522600001</v>
      </c>
      <c r="AE133" s="39">
        <f t="shared" si="221"/>
        <v>8902.1588976000021</v>
      </c>
      <c r="AF133" s="39">
        <f t="shared" si="221"/>
        <v>9817.9617636000003</v>
      </c>
      <c r="AG133" s="39">
        <f t="shared" si="221"/>
        <v>10698.7447656</v>
      </c>
      <c r="AH133" s="39">
        <f t="shared" si="221"/>
        <v>11134.992522600001</v>
      </c>
      <c r="AI133" s="40"/>
      <c r="AJ133" s="54"/>
      <c r="AK133" s="54"/>
      <c r="AL133" s="54"/>
      <c r="AM133" s="54"/>
      <c r="AN133" s="54"/>
      <c r="AO133" s="54"/>
      <c r="AP133" s="39">
        <f t="shared" ref="AP133:AW133" si="222">SUM(AP124:AP132)</f>
        <v>0</v>
      </c>
      <c r="AQ133" s="39">
        <f t="shared" si="222"/>
        <v>3630</v>
      </c>
      <c r="AR133" s="39">
        <f t="shared" si="222"/>
        <v>10421.1</v>
      </c>
      <c r="AS133" s="39">
        <f t="shared" si="222"/>
        <v>18766.305</v>
      </c>
      <c r="AT133" s="39">
        <f t="shared" si="222"/>
        <v>28955.54853</v>
      </c>
      <c r="AU133" s="39">
        <f t="shared" si="222"/>
        <v>40553.857949400001</v>
      </c>
      <c r="AV133" s="39">
        <f t="shared" si="222"/>
        <v>40553.857949400001</v>
      </c>
      <c r="AW133" s="39">
        <f t="shared" si="222"/>
        <v>40553.857949400001</v>
      </c>
    </row>
    <row r="134" spans="2:49" hidden="1" outlineLevel="1" x14ac:dyDescent="0.2"/>
    <row r="135" spans="2:49" hidden="1" outlineLevel="1" x14ac:dyDescent="0.2">
      <c r="B135" s="2" t="s">
        <v>161</v>
      </c>
      <c r="AJ135" s="34"/>
      <c r="AK135" s="34"/>
      <c r="AL135" s="34"/>
      <c r="AM135" s="34"/>
      <c r="AN135" s="34"/>
      <c r="AO135" s="34"/>
    </row>
    <row r="136" spans="2:49" hidden="1" outlineLevel="1" x14ac:dyDescent="0.2">
      <c r="B136" s="4" t="s">
        <v>199</v>
      </c>
      <c r="G136" s="9">
        <f t="shared" ref="G136:AH136" si="223">G$125*G145</f>
        <v>27</v>
      </c>
      <c r="H136" s="9">
        <f t="shared" si="223"/>
        <v>108</v>
      </c>
      <c r="I136" s="9">
        <f t="shared" si="223"/>
        <v>189</v>
      </c>
      <c r="J136" s="9">
        <f t="shared" si="223"/>
        <v>220.5</v>
      </c>
      <c r="K136" s="9">
        <f t="shared" si="223"/>
        <v>265.30200000000002</v>
      </c>
      <c r="L136" s="9">
        <f t="shared" si="223"/>
        <v>275.70600000000007</v>
      </c>
      <c r="M136" s="9">
        <f t="shared" si="223"/>
        <v>286.11</v>
      </c>
      <c r="N136" s="9">
        <f t="shared" si="223"/>
        <v>296.51400000000001</v>
      </c>
      <c r="O136" s="9">
        <f t="shared" si="223"/>
        <v>343.95624000000004</v>
      </c>
      <c r="P136" s="9">
        <f t="shared" si="223"/>
        <v>355.81680000000006</v>
      </c>
      <c r="Q136" s="9">
        <f t="shared" si="223"/>
        <v>367.67736000000002</v>
      </c>
      <c r="R136" s="9">
        <f t="shared" si="223"/>
        <v>379.53792000000004</v>
      </c>
      <c r="S136" s="9">
        <f t="shared" si="223"/>
        <v>420.23836800000009</v>
      </c>
      <c r="T136" s="9">
        <f t="shared" si="223"/>
        <v>426.60561600000005</v>
      </c>
      <c r="U136" s="9">
        <f t="shared" si="223"/>
        <v>426.60561600000005</v>
      </c>
      <c r="V136" s="9">
        <f t="shared" si="223"/>
        <v>426.60561600000005</v>
      </c>
      <c r="W136" s="9">
        <f t="shared" si="223"/>
        <v>0</v>
      </c>
      <c r="X136" s="9">
        <f t="shared" si="223"/>
        <v>0</v>
      </c>
      <c r="Y136" s="9">
        <f t="shared" si="223"/>
        <v>0</v>
      </c>
      <c r="Z136" s="9">
        <f t="shared" si="223"/>
        <v>0</v>
      </c>
      <c r="AA136" s="9">
        <f t="shared" si="223"/>
        <v>0</v>
      </c>
      <c r="AB136" s="9">
        <f t="shared" si="223"/>
        <v>0</v>
      </c>
      <c r="AC136" s="9">
        <f t="shared" si="223"/>
        <v>0</v>
      </c>
      <c r="AD136" s="9">
        <f t="shared" si="223"/>
        <v>0</v>
      </c>
      <c r="AE136" s="9">
        <f t="shared" si="223"/>
        <v>0</v>
      </c>
      <c r="AF136" s="9">
        <f t="shared" si="223"/>
        <v>0</v>
      </c>
      <c r="AG136" s="9">
        <f t="shared" si="223"/>
        <v>0</v>
      </c>
      <c r="AH136" s="9">
        <f t="shared" si="223"/>
        <v>0</v>
      </c>
      <c r="AJ136" s="34"/>
      <c r="AK136" s="34"/>
      <c r="AL136" s="34"/>
      <c r="AM136" s="34"/>
      <c r="AN136" s="34"/>
      <c r="AO136" s="34"/>
      <c r="AP136" s="9">
        <f t="shared" ref="AP136:AW142" si="224">SUMIFS($B136:$AI136, $B$6:$AI$6, AP$6)</f>
        <v>0</v>
      </c>
      <c r="AQ136" s="9">
        <f t="shared" si="224"/>
        <v>544.5</v>
      </c>
      <c r="AR136" s="9">
        <f t="shared" si="224"/>
        <v>1123.6320000000001</v>
      </c>
      <c r="AS136" s="9">
        <f t="shared" si="224"/>
        <v>1446.9883200000002</v>
      </c>
      <c r="AT136" s="9">
        <f t="shared" si="224"/>
        <v>1700.0552160000002</v>
      </c>
      <c r="AU136" s="9">
        <f t="shared" si="224"/>
        <v>0</v>
      </c>
      <c r="AV136" s="9">
        <f t="shared" si="224"/>
        <v>0</v>
      </c>
      <c r="AW136" s="9">
        <f t="shared" si="224"/>
        <v>0</v>
      </c>
    </row>
    <row r="137" spans="2:49" hidden="1" outlineLevel="1" x14ac:dyDescent="0.2">
      <c r="B137" s="4" t="s">
        <v>200</v>
      </c>
      <c r="K137" s="9">
        <f t="shared" ref="K137:AH137" si="225">K$126*K145</f>
        <v>32.130000000000003</v>
      </c>
      <c r="L137" s="9">
        <f t="shared" si="225"/>
        <v>128.52000000000001</v>
      </c>
      <c r="M137" s="9">
        <f t="shared" si="225"/>
        <v>224.91000000000003</v>
      </c>
      <c r="N137" s="9">
        <f t="shared" si="225"/>
        <v>262.39500000000004</v>
      </c>
      <c r="O137" s="9">
        <f t="shared" si="225"/>
        <v>317.26998000000003</v>
      </c>
      <c r="P137" s="9">
        <f t="shared" si="225"/>
        <v>329.71194000000003</v>
      </c>
      <c r="Q137" s="9">
        <f t="shared" si="225"/>
        <v>342.15390000000002</v>
      </c>
      <c r="R137" s="9">
        <f t="shared" si="225"/>
        <v>354.59585999999996</v>
      </c>
      <c r="S137" s="9">
        <f t="shared" si="225"/>
        <v>394.64452800000004</v>
      </c>
      <c r="T137" s="9">
        <f t="shared" si="225"/>
        <v>408.25296000000003</v>
      </c>
      <c r="U137" s="9">
        <f t="shared" si="225"/>
        <v>421.86139200000008</v>
      </c>
      <c r="V137" s="9">
        <f t="shared" si="225"/>
        <v>435.46982400000007</v>
      </c>
      <c r="W137" s="9">
        <f t="shared" si="225"/>
        <v>0</v>
      </c>
      <c r="X137" s="9">
        <f t="shared" si="225"/>
        <v>0</v>
      </c>
      <c r="Y137" s="9">
        <f t="shared" si="225"/>
        <v>0</v>
      </c>
      <c r="Z137" s="9">
        <f t="shared" si="225"/>
        <v>0</v>
      </c>
      <c r="AA137" s="9">
        <f t="shared" si="225"/>
        <v>0</v>
      </c>
      <c r="AB137" s="9">
        <f t="shared" si="225"/>
        <v>0</v>
      </c>
      <c r="AC137" s="9">
        <f t="shared" si="225"/>
        <v>0</v>
      </c>
      <c r="AD137" s="9">
        <f t="shared" si="225"/>
        <v>0</v>
      </c>
      <c r="AE137" s="9">
        <f t="shared" si="225"/>
        <v>0</v>
      </c>
      <c r="AF137" s="9">
        <f t="shared" si="225"/>
        <v>0</v>
      </c>
      <c r="AG137" s="9">
        <f t="shared" si="225"/>
        <v>0</v>
      </c>
      <c r="AH137" s="9">
        <f t="shared" si="225"/>
        <v>0</v>
      </c>
      <c r="AJ137" s="34"/>
      <c r="AK137" s="34"/>
      <c r="AL137" s="34"/>
      <c r="AM137" s="34"/>
      <c r="AN137" s="34"/>
      <c r="AO137" s="34"/>
      <c r="AP137" s="9">
        <f t="shared" si="224"/>
        <v>0</v>
      </c>
      <c r="AQ137" s="9">
        <f t="shared" si="224"/>
        <v>0</v>
      </c>
      <c r="AR137" s="9">
        <f t="shared" si="224"/>
        <v>647.95500000000015</v>
      </c>
      <c r="AS137" s="9">
        <f t="shared" si="224"/>
        <v>1343.7316800000001</v>
      </c>
      <c r="AT137" s="9">
        <f t="shared" si="224"/>
        <v>1660.2287040000001</v>
      </c>
      <c r="AU137" s="9">
        <f t="shared" si="224"/>
        <v>0</v>
      </c>
      <c r="AV137" s="9">
        <f t="shared" si="224"/>
        <v>0</v>
      </c>
      <c r="AW137" s="9">
        <f t="shared" si="224"/>
        <v>0</v>
      </c>
    </row>
    <row r="138" spans="2:49" hidden="1" outlineLevel="1" x14ac:dyDescent="0.2">
      <c r="B138" s="4" t="s">
        <v>201</v>
      </c>
      <c r="O138" s="9">
        <f t="shared" ref="O138:AH138" si="226">O$127*O145</f>
        <v>38.423699999999997</v>
      </c>
      <c r="P138" s="9">
        <f t="shared" si="226"/>
        <v>153.69479999999999</v>
      </c>
      <c r="Q138" s="9">
        <f t="shared" si="226"/>
        <v>268.96589999999998</v>
      </c>
      <c r="R138" s="9">
        <f t="shared" si="226"/>
        <v>313.79355000000004</v>
      </c>
      <c r="S138" s="9">
        <f t="shared" si="226"/>
        <v>364.02555600000005</v>
      </c>
      <c r="T138" s="9">
        <f t="shared" si="226"/>
        <v>378.30106800000004</v>
      </c>
      <c r="U138" s="9">
        <f t="shared" si="226"/>
        <v>392.57657999999992</v>
      </c>
      <c r="V138" s="9">
        <f t="shared" si="226"/>
        <v>406.85209199999997</v>
      </c>
      <c r="W138" s="9">
        <f t="shared" si="226"/>
        <v>0</v>
      </c>
      <c r="X138" s="9">
        <f t="shared" si="226"/>
        <v>0</v>
      </c>
      <c r="Y138" s="9">
        <f t="shared" si="226"/>
        <v>0</v>
      </c>
      <c r="Z138" s="9">
        <f t="shared" si="226"/>
        <v>0</v>
      </c>
      <c r="AA138" s="9">
        <f t="shared" si="226"/>
        <v>0</v>
      </c>
      <c r="AB138" s="9">
        <f t="shared" si="226"/>
        <v>0</v>
      </c>
      <c r="AC138" s="9">
        <f t="shared" si="226"/>
        <v>0</v>
      </c>
      <c r="AD138" s="9">
        <f t="shared" si="226"/>
        <v>0</v>
      </c>
      <c r="AE138" s="9">
        <f t="shared" si="226"/>
        <v>0</v>
      </c>
      <c r="AF138" s="9">
        <f t="shared" si="226"/>
        <v>0</v>
      </c>
      <c r="AG138" s="9">
        <f t="shared" si="226"/>
        <v>0</v>
      </c>
      <c r="AH138" s="9">
        <f t="shared" si="226"/>
        <v>0</v>
      </c>
      <c r="AJ138" s="34"/>
      <c r="AK138" s="34"/>
      <c r="AL138" s="34"/>
      <c r="AM138" s="34"/>
      <c r="AN138" s="34"/>
      <c r="AO138" s="34"/>
      <c r="AP138" s="9">
        <f t="shared" si="224"/>
        <v>0</v>
      </c>
      <c r="AQ138" s="9">
        <f t="shared" si="224"/>
        <v>0</v>
      </c>
      <c r="AR138" s="9">
        <f t="shared" si="224"/>
        <v>0</v>
      </c>
      <c r="AS138" s="9">
        <f t="shared" si="224"/>
        <v>774.87795000000006</v>
      </c>
      <c r="AT138" s="9">
        <f t="shared" si="224"/>
        <v>1541.7552959999998</v>
      </c>
      <c r="AU138" s="9">
        <f t="shared" si="224"/>
        <v>0</v>
      </c>
      <c r="AV138" s="9">
        <f t="shared" si="224"/>
        <v>0</v>
      </c>
      <c r="AW138" s="9">
        <f t="shared" si="224"/>
        <v>0</v>
      </c>
    </row>
    <row r="139" spans="2:49" hidden="1" outlineLevel="1" x14ac:dyDescent="0.2">
      <c r="B139" s="4" t="s">
        <v>202</v>
      </c>
      <c r="S139" s="9">
        <f t="shared" ref="S139:AH139" si="227">S$128*S145</f>
        <v>44.08614</v>
      </c>
      <c r="T139" s="9">
        <f t="shared" si="227"/>
        <v>176.34456</v>
      </c>
      <c r="U139" s="9">
        <f t="shared" si="227"/>
        <v>308.60297999999995</v>
      </c>
      <c r="V139" s="9">
        <f t="shared" si="227"/>
        <v>360.03681000000006</v>
      </c>
      <c r="W139" s="9">
        <f t="shared" si="227"/>
        <v>0</v>
      </c>
      <c r="X139" s="9">
        <f t="shared" si="227"/>
        <v>0</v>
      </c>
      <c r="Y139" s="9">
        <f t="shared" si="227"/>
        <v>0</v>
      </c>
      <c r="Z139" s="9">
        <f t="shared" si="227"/>
        <v>0</v>
      </c>
      <c r="AA139" s="9">
        <f t="shared" si="227"/>
        <v>0</v>
      </c>
      <c r="AB139" s="9">
        <f t="shared" si="227"/>
        <v>0</v>
      </c>
      <c r="AC139" s="9">
        <f t="shared" si="227"/>
        <v>0</v>
      </c>
      <c r="AD139" s="9">
        <f t="shared" si="227"/>
        <v>0</v>
      </c>
      <c r="AE139" s="9">
        <f t="shared" si="227"/>
        <v>0</v>
      </c>
      <c r="AF139" s="9">
        <f t="shared" si="227"/>
        <v>0</v>
      </c>
      <c r="AG139" s="9">
        <f t="shared" si="227"/>
        <v>0</v>
      </c>
      <c r="AH139" s="9">
        <f t="shared" si="227"/>
        <v>0</v>
      </c>
      <c r="AJ139" s="34"/>
      <c r="AK139" s="34"/>
      <c r="AL139" s="34"/>
      <c r="AM139" s="34"/>
      <c r="AN139" s="34"/>
      <c r="AO139" s="34"/>
      <c r="AP139" s="9">
        <f t="shared" si="224"/>
        <v>0</v>
      </c>
      <c r="AQ139" s="9">
        <f t="shared" si="224"/>
        <v>0</v>
      </c>
      <c r="AR139" s="9">
        <f t="shared" si="224"/>
        <v>0</v>
      </c>
      <c r="AS139" s="9">
        <f t="shared" si="224"/>
        <v>0</v>
      </c>
      <c r="AT139" s="9">
        <f t="shared" si="224"/>
        <v>889.07049000000006</v>
      </c>
      <c r="AU139" s="9">
        <f t="shared" si="224"/>
        <v>0</v>
      </c>
      <c r="AV139" s="9">
        <f t="shared" si="224"/>
        <v>0</v>
      </c>
      <c r="AW139" s="9">
        <f t="shared" si="224"/>
        <v>0</v>
      </c>
    </row>
    <row r="140" spans="2:49" hidden="1" outlineLevel="1" x14ac:dyDescent="0.2">
      <c r="B140" s="4" t="s">
        <v>203</v>
      </c>
      <c r="W140" s="9">
        <f t="shared" ref="W140:AH140" si="228">W$129*W145</f>
        <v>0</v>
      </c>
      <c r="X140" s="9">
        <f t="shared" si="228"/>
        <v>0</v>
      </c>
      <c r="Y140" s="9">
        <f t="shared" si="228"/>
        <v>0</v>
      </c>
      <c r="Z140" s="9">
        <f t="shared" si="228"/>
        <v>0</v>
      </c>
      <c r="AA140" s="9">
        <f t="shared" si="228"/>
        <v>0</v>
      </c>
      <c r="AB140" s="9">
        <f t="shared" si="228"/>
        <v>0</v>
      </c>
      <c r="AC140" s="9">
        <f t="shared" si="228"/>
        <v>0</v>
      </c>
      <c r="AD140" s="9">
        <f t="shared" si="228"/>
        <v>0</v>
      </c>
      <c r="AE140" s="9">
        <f t="shared" si="228"/>
        <v>0</v>
      </c>
      <c r="AF140" s="9">
        <f t="shared" si="228"/>
        <v>0</v>
      </c>
      <c r="AG140" s="9">
        <f t="shared" si="228"/>
        <v>0</v>
      </c>
      <c r="AH140" s="9">
        <f t="shared" si="228"/>
        <v>0</v>
      </c>
      <c r="AJ140" s="34"/>
      <c r="AK140" s="34"/>
      <c r="AL140" s="34"/>
      <c r="AM140" s="34"/>
      <c r="AN140" s="34"/>
      <c r="AO140" s="34"/>
      <c r="AP140" s="9">
        <f t="shared" si="224"/>
        <v>0</v>
      </c>
      <c r="AQ140" s="9">
        <f t="shared" si="224"/>
        <v>0</v>
      </c>
      <c r="AR140" s="9">
        <f t="shared" si="224"/>
        <v>0</v>
      </c>
      <c r="AS140" s="9">
        <f t="shared" si="224"/>
        <v>0</v>
      </c>
      <c r="AT140" s="9">
        <f t="shared" si="224"/>
        <v>0</v>
      </c>
      <c r="AU140" s="9">
        <f t="shared" si="224"/>
        <v>0</v>
      </c>
      <c r="AV140" s="9">
        <f t="shared" si="224"/>
        <v>0</v>
      </c>
      <c r="AW140" s="9">
        <f t="shared" si="224"/>
        <v>0</v>
      </c>
    </row>
    <row r="141" spans="2:49" hidden="1" outlineLevel="1" x14ac:dyDescent="0.2">
      <c r="B141" s="4" t="s">
        <v>204</v>
      </c>
      <c r="AA141" s="9">
        <f t="shared" ref="AA141:AH141" si="229">AA$130*AA145</f>
        <v>0</v>
      </c>
      <c r="AB141" s="9">
        <f t="shared" si="229"/>
        <v>0</v>
      </c>
      <c r="AC141" s="9">
        <f t="shared" si="229"/>
        <v>0</v>
      </c>
      <c r="AD141" s="9">
        <f t="shared" si="229"/>
        <v>0</v>
      </c>
      <c r="AE141" s="9">
        <f t="shared" si="229"/>
        <v>0</v>
      </c>
      <c r="AF141" s="9">
        <f t="shared" si="229"/>
        <v>0</v>
      </c>
      <c r="AG141" s="9">
        <f t="shared" si="229"/>
        <v>0</v>
      </c>
      <c r="AH141" s="9">
        <f t="shared" si="229"/>
        <v>0</v>
      </c>
      <c r="AJ141" s="34"/>
      <c r="AK141" s="34"/>
      <c r="AL141" s="34"/>
      <c r="AM141" s="34"/>
      <c r="AN141" s="34"/>
      <c r="AO141" s="34"/>
      <c r="AP141" s="9">
        <f t="shared" si="224"/>
        <v>0</v>
      </c>
      <c r="AQ141" s="9">
        <f t="shared" si="224"/>
        <v>0</v>
      </c>
      <c r="AR141" s="9">
        <f t="shared" si="224"/>
        <v>0</v>
      </c>
      <c r="AS141" s="9">
        <f t="shared" si="224"/>
        <v>0</v>
      </c>
      <c r="AT141" s="9">
        <f t="shared" si="224"/>
        <v>0</v>
      </c>
      <c r="AU141" s="9">
        <f t="shared" si="224"/>
        <v>0</v>
      </c>
      <c r="AV141" s="9">
        <f t="shared" si="224"/>
        <v>0</v>
      </c>
      <c r="AW141" s="9">
        <f t="shared" si="224"/>
        <v>0</v>
      </c>
    </row>
    <row r="142" spans="2:49" hidden="1" outlineLevel="1" x14ac:dyDescent="0.2">
      <c r="B142" s="4" t="s">
        <v>205</v>
      </c>
      <c r="AE142" s="9">
        <f>AE$131*AE145</f>
        <v>0</v>
      </c>
      <c r="AF142" s="9">
        <f>AF$131*AF145</f>
        <v>0</v>
      </c>
      <c r="AG142" s="9">
        <f>AG$131*AG145</f>
        <v>0</v>
      </c>
      <c r="AH142" s="9">
        <f>AH$131*AH145</f>
        <v>0</v>
      </c>
      <c r="AJ142" s="34"/>
      <c r="AK142" s="34"/>
      <c r="AL142" s="34"/>
      <c r="AM142" s="34"/>
      <c r="AN142" s="34"/>
      <c r="AO142" s="34"/>
      <c r="AP142" s="9">
        <f t="shared" si="224"/>
        <v>0</v>
      </c>
      <c r="AQ142" s="9">
        <f t="shared" si="224"/>
        <v>0</v>
      </c>
      <c r="AR142" s="9">
        <f t="shared" si="224"/>
        <v>0</v>
      </c>
      <c r="AS142" s="9">
        <f t="shared" si="224"/>
        <v>0</v>
      </c>
      <c r="AT142" s="9">
        <f t="shared" si="224"/>
        <v>0</v>
      </c>
      <c r="AU142" s="9">
        <f t="shared" si="224"/>
        <v>0</v>
      </c>
      <c r="AV142" s="9">
        <f t="shared" si="224"/>
        <v>0</v>
      </c>
      <c r="AW142" s="9">
        <f t="shared" si="224"/>
        <v>0</v>
      </c>
    </row>
    <row r="143" spans="2:49" ht="5.0999999999999996" hidden="1" customHeight="1" outlineLevel="1" x14ac:dyDescent="0.2"/>
    <row r="144" spans="2:49" hidden="1" outlineLevel="1" x14ac:dyDescent="0.2">
      <c r="B144" s="38" t="s">
        <v>53</v>
      </c>
      <c r="C144" s="39">
        <f>SUM(C135:C143)</f>
        <v>0</v>
      </c>
      <c r="D144" s="39">
        <f t="shared" ref="D144:AH144" si="230">SUM(D135:D143)</f>
        <v>0</v>
      </c>
      <c r="E144" s="39">
        <f t="shared" si="230"/>
        <v>0</v>
      </c>
      <c r="F144" s="39">
        <f t="shared" si="230"/>
        <v>0</v>
      </c>
      <c r="G144" s="39">
        <f t="shared" si="230"/>
        <v>27</v>
      </c>
      <c r="H144" s="39">
        <f t="shared" si="230"/>
        <v>108</v>
      </c>
      <c r="I144" s="39">
        <f t="shared" si="230"/>
        <v>189</v>
      </c>
      <c r="J144" s="39">
        <f t="shared" si="230"/>
        <v>220.5</v>
      </c>
      <c r="K144" s="39">
        <f t="shared" si="230"/>
        <v>297.43200000000002</v>
      </c>
      <c r="L144" s="39">
        <f t="shared" si="230"/>
        <v>404.22600000000011</v>
      </c>
      <c r="M144" s="39">
        <f t="shared" si="230"/>
        <v>511.02000000000004</v>
      </c>
      <c r="N144" s="39">
        <f t="shared" si="230"/>
        <v>558.90900000000011</v>
      </c>
      <c r="O144" s="39">
        <f t="shared" si="230"/>
        <v>699.64992000000007</v>
      </c>
      <c r="P144" s="39">
        <f t="shared" si="230"/>
        <v>839.22354000000007</v>
      </c>
      <c r="Q144" s="39">
        <f t="shared" si="230"/>
        <v>978.79716000000008</v>
      </c>
      <c r="R144" s="39">
        <f t="shared" si="230"/>
        <v>1047.92733</v>
      </c>
      <c r="S144" s="39">
        <f t="shared" si="230"/>
        <v>1222.994592</v>
      </c>
      <c r="T144" s="39">
        <f t="shared" si="230"/>
        <v>1389.5042040000001</v>
      </c>
      <c r="U144" s="39">
        <f t="shared" si="230"/>
        <v>1549.6465679999999</v>
      </c>
      <c r="V144" s="39">
        <f t="shared" si="230"/>
        <v>1628.9643420000002</v>
      </c>
      <c r="W144" s="39">
        <f t="shared" si="230"/>
        <v>0</v>
      </c>
      <c r="X144" s="39">
        <f t="shared" si="230"/>
        <v>0</v>
      </c>
      <c r="Y144" s="39">
        <f t="shared" si="230"/>
        <v>0</v>
      </c>
      <c r="Z144" s="39">
        <f t="shared" si="230"/>
        <v>0</v>
      </c>
      <c r="AA144" s="39">
        <f t="shared" si="230"/>
        <v>0</v>
      </c>
      <c r="AB144" s="39">
        <f t="shared" si="230"/>
        <v>0</v>
      </c>
      <c r="AC144" s="39">
        <f t="shared" si="230"/>
        <v>0</v>
      </c>
      <c r="AD144" s="39">
        <f t="shared" si="230"/>
        <v>0</v>
      </c>
      <c r="AE144" s="39">
        <f t="shared" si="230"/>
        <v>0</v>
      </c>
      <c r="AF144" s="39">
        <f t="shared" si="230"/>
        <v>0</v>
      </c>
      <c r="AG144" s="39">
        <f t="shared" si="230"/>
        <v>0</v>
      </c>
      <c r="AH144" s="39">
        <f t="shared" si="230"/>
        <v>0</v>
      </c>
      <c r="AI144" s="40"/>
      <c r="AJ144" s="54"/>
      <c r="AK144" s="54"/>
      <c r="AL144" s="54"/>
      <c r="AM144" s="54"/>
      <c r="AN144" s="54"/>
      <c r="AO144" s="54"/>
      <c r="AP144" s="39">
        <f t="shared" ref="AP144:AW144" si="231">SUM(AP135:AP143)</f>
        <v>0</v>
      </c>
      <c r="AQ144" s="39">
        <f t="shared" si="231"/>
        <v>544.5</v>
      </c>
      <c r="AR144" s="39">
        <f t="shared" si="231"/>
        <v>1771.5870000000002</v>
      </c>
      <c r="AS144" s="39">
        <f t="shared" si="231"/>
        <v>3565.5979500000003</v>
      </c>
      <c r="AT144" s="39">
        <f t="shared" si="231"/>
        <v>5791.1097060000002</v>
      </c>
      <c r="AU144" s="39">
        <f t="shared" si="231"/>
        <v>0</v>
      </c>
      <c r="AV144" s="39">
        <f t="shared" si="231"/>
        <v>0</v>
      </c>
      <c r="AW144" s="39">
        <f t="shared" si="231"/>
        <v>0</v>
      </c>
    </row>
    <row r="145" spans="2:49" hidden="1" outlineLevel="1" x14ac:dyDescent="0.2">
      <c r="B145" s="4" t="s">
        <v>188</v>
      </c>
      <c r="C145" s="93"/>
      <c r="D145" s="93"/>
      <c r="E145" s="93"/>
      <c r="F145" s="93"/>
      <c r="G145" s="93">
        <f>Drivers!G47</f>
        <v>0.15</v>
      </c>
      <c r="H145" s="93">
        <f>Drivers!H47</f>
        <v>0.15</v>
      </c>
      <c r="I145" s="93">
        <f>Drivers!I47</f>
        <v>0.15</v>
      </c>
      <c r="J145" s="93">
        <f>Drivers!J47</f>
        <v>0.15</v>
      </c>
      <c r="K145" s="93">
        <f>Drivers!K47</f>
        <v>0.17</v>
      </c>
      <c r="L145" s="93">
        <f>Drivers!L47</f>
        <v>0.17</v>
      </c>
      <c r="M145" s="93">
        <f>Drivers!M47</f>
        <v>0.17</v>
      </c>
      <c r="N145" s="93">
        <f>Drivers!N47</f>
        <v>0.17</v>
      </c>
      <c r="O145" s="93">
        <f>Drivers!O47</f>
        <v>0.19</v>
      </c>
      <c r="P145" s="93">
        <f>Drivers!P47</f>
        <v>0.19</v>
      </c>
      <c r="Q145" s="93">
        <f>Drivers!Q47</f>
        <v>0.19</v>
      </c>
      <c r="R145" s="93">
        <f>Drivers!R47</f>
        <v>0.19</v>
      </c>
      <c r="S145" s="93">
        <f>Drivers!S47</f>
        <v>0.2</v>
      </c>
      <c r="T145" s="93">
        <f>Drivers!T47</f>
        <v>0.2</v>
      </c>
      <c r="U145" s="93">
        <f>Drivers!U47</f>
        <v>0.2</v>
      </c>
      <c r="V145" s="93">
        <f>Drivers!V47</f>
        <v>0.2</v>
      </c>
      <c r="W145" s="93">
        <f>Drivers!W47</f>
        <v>0</v>
      </c>
      <c r="X145" s="93">
        <f>Drivers!X47</f>
        <v>0</v>
      </c>
      <c r="Y145" s="93">
        <f>Drivers!Y47</f>
        <v>0</v>
      </c>
      <c r="Z145" s="93">
        <f>Drivers!Z47</f>
        <v>0</v>
      </c>
      <c r="AA145" s="93">
        <f>Drivers!AA47</f>
        <v>0</v>
      </c>
      <c r="AB145" s="93">
        <f>Drivers!AB47</f>
        <v>0</v>
      </c>
      <c r="AC145" s="93">
        <f>Drivers!AC47</f>
        <v>0</v>
      </c>
      <c r="AD145" s="93">
        <f>Drivers!AD47</f>
        <v>0</v>
      </c>
      <c r="AE145" s="93">
        <f>Drivers!AE47</f>
        <v>0</v>
      </c>
      <c r="AF145" s="93">
        <f>Drivers!AF47</f>
        <v>0</v>
      </c>
      <c r="AG145" s="93">
        <f>Drivers!AG47</f>
        <v>0</v>
      </c>
      <c r="AH145" s="93">
        <f>Drivers!AH47</f>
        <v>0</v>
      </c>
      <c r="AJ145" s="34"/>
      <c r="AK145" s="34"/>
      <c r="AL145" s="34"/>
      <c r="AM145" s="34"/>
      <c r="AN145" s="34"/>
      <c r="AO145" s="34"/>
      <c r="AP145" s="93"/>
      <c r="AQ145" s="93"/>
      <c r="AR145" s="93"/>
      <c r="AS145" s="93"/>
      <c r="AT145" s="93"/>
      <c r="AU145" s="93"/>
      <c r="AV145" s="93"/>
      <c r="AW145" s="93"/>
    </row>
    <row r="146" spans="2:49" hidden="1" outlineLevel="1" x14ac:dyDescent="0.2">
      <c r="AJ146" s="34"/>
      <c r="AK146" s="34"/>
      <c r="AL146" s="34"/>
      <c r="AM146" s="34"/>
      <c r="AN146" s="34"/>
      <c r="AO146" s="34"/>
    </row>
    <row r="147" spans="2:49" hidden="1" outlineLevel="1" x14ac:dyDescent="0.2">
      <c r="B147" s="2" t="s">
        <v>197</v>
      </c>
      <c r="AJ147" s="34"/>
      <c r="AK147" s="34"/>
      <c r="AL147" s="34"/>
      <c r="AM147" s="34"/>
      <c r="AN147" s="34"/>
      <c r="AO147" s="34"/>
    </row>
    <row r="148" spans="2:49" hidden="1" outlineLevel="1" x14ac:dyDescent="0.2">
      <c r="B148" s="4" t="s">
        <v>199</v>
      </c>
      <c r="G148" s="9">
        <f t="shared" ref="G148:AH148" si="232">G125*G157</f>
        <v>-9</v>
      </c>
      <c r="H148" s="9">
        <f t="shared" si="232"/>
        <v>-36</v>
      </c>
      <c r="I148" s="9">
        <f t="shared" si="232"/>
        <v>-63</v>
      </c>
      <c r="J148" s="9">
        <f t="shared" si="232"/>
        <v>-73.5</v>
      </c>
      <c r="K148" s="9">
        <f t="shared" si="232"/>
        <v>-78.030000000000015</v>
      </c>
      <c r="L148" s="9">
        <f t="shared" si="232"/>
        <v>-81.090000000000018</v>
      </c>
      <c r="M148" s="9">
        <f t="shared" si="232"/>
        <v>-84.15</v>
      </c>
      <c r="N148" s="9">
        <f t="shared" si="232"/>
        <v>-87.210000000000008</v>
      </c>
      <c r="O148" s="9">
        <f t="shared" si="232"/>
        <v>-90.514800000000022</v>
      </c>
      <c r="P148" s="9">
        <f t="shared" si="232"/>
        <v>-93.636000000000024</v>
      </c>
      <c r="Q148" s="9">
        <f t="shared" si="232"/>
        <v>-96.757200000000012</v>
      </c>
      <c r="R148" s="9">
        <f t="shared" si="232"/>
        <v>-99.878400000000013</v>
      </c>
      <c r="S148" s="9">
        <f t="shared" si="232"/>
        <v>-105.05959200000002</v>
      </c>
      <c r="T148" s="9">
        <f t="shared" si="232"/>
        <v>-106.65140400000001</v>
      </c>
      <c r="U148" s="9">
        <f t="shared" si="232"/>
        <v>-106.65140400000001</v>
      </c>
      <c r="V148" s="9">
        <f t="shared" si="232"/>
        <v>-106.65140400000001</v>
      </c>
      <c r="W148" s="9">
        <f t="shared" si="232"/>
        <v>0</v>
      </c>
      <c r="X148" s="9">
        <f t="shared" si="232"/>
        <v>0</v>
      </c>
      <c r="Y148" s="9">
        <f t="shared" si="232"/>
        <v>0</v>
      </c>
      <c r="Z148" s="9">
        <f t="shared" si="232"/>
        <v>0</v>
      </c>
      <c r="AA148" s="9">
        <f t="shared" si="232"/>
        <v>0</v>
      </c>
      <c r="AB148" s="9">
        <f t="shared" si="232"/>
        <v>0</v>
      </c>
      <c r="AC148" s="9">
        <f t="shared" si="232"/>
        <v>0</v>
      </c>
      <c r="AD148" s="9">
        <f t="shared" si="232"/>
        <v>0</v>
      </c>
      <c r="AE148" s="9">
        <f t="shared" si="232"/>
        <v>0</v>
      </c>
      <c r="AF148" s="9">
        <f t="shared" si="232"/>
        <v>0</v>
      </c>
      <c r="AG148" s="9">
        <f t="shared" si="232"/>
        <v>0</v>
      </c>
      <c r="AH148" s="9">
        <f t="shared" si="232"/>
        <v>0</v>
      </c>
      <c r="AJ148" s="34"/>
      <c r="AK148" s="34"/>
      <c r="AL148" s="34"/>
      <c r="AM148" s="34"/>
      <c r="AN148" s="34"/>
      <c r="AO148" s="34"/>
      <c r="AP148" s="9">
        <f t="shared" ref="AP148:AW154" si="233">SUMIFS($B148:$AI148, $B$6:$AI$6, AP$6)</f>
        <v>0</v>
      </c>
      <c r="AQ148" s="9">
        <f t="shared" si="233"/>
        <v>-181.5</v>
      </c>
      <c r="AR148" s="9">
        <f t="shared" si="233"/>
        <v>-330.48</v>
      </c>
      <c r="AS148" s="9">
        <f t="shared" si="233"/>
        <v>-380.78640000000007</v>
      </c>
      <c r="AT148" s="9">
        <f t="shared" si="233"/>
        <v>-425.01380400000005</v>
      </c>
      <c r="AU148" s="9">
        <f t="shared" si="233"/>
        <v>0</v>
      </c>
      <c r="AV148" s="9">
        <f t="shared" si="233"/>
        <v>0</v>
      </c>
      <c r="AW148" s="9">
        <f t="shared" si="233"/>
        <v>0</v>
      </c>
    </row>
    <row r="149" spans="2:49" hidden="1" outlineLevel="1" x14ac:dyDescent="0.2">
      <c r="B149" s="4" t="s">
        <v>200</v>
      </c>
      <c r="K149" s="9">
        <f t="shared" ref="K149:AH149" si="234">K$126*K157</f>
        <v>-9.4500000000000011</v>
      </c>
      <c r="L149" s="9">
        <f t="shared" si="234"/>
        <v>-37.800000000000004</v>
      </c>
      <c r="M149" s="9">
        <f t="shared" si="234"/>
        <v>-66.150000000000006</v>
      </c>
      <c r="N149" s="9">
        <f t="shared" si="234"/>
        <v>-77.175000000000011</v>
      </c>
      <c r="O149" s="9">
        <f t="shared" si="234"/>
        <v>-83.492100000000008</v>
      </c>
      <c r="P149" s="9">
        <f t="shared" si="234"/>
        <v>-86.766300000000015</v>
      </c>
      <c r="Q149" s="9">
        <f t="shared" si="234"/>
        <v>-90.040500000000009</v>
      </c>
      <c r="R149" s="9">
        <f t="shared" si="234"/>
        <v>-93.314700000000002</v>
      </c>
      <c r="S149" s="9">
        <f t="shared" si="234"/>
        <v>-98.661132000000009</v>
      </c>
      <c r="T149" s="9">
        <f t="shared" si="234"/>
        <v>-102.06324000000001</v>
      </c>
      <c r="U149" s="9">
        <f t="shared" si="234"/>
        <v>-105.46534800000002</v>
      </c>
      <c r="V149" s="9">
        <f t="shared" si="234"/>
        <v>-108.86745600000002</v>
      </c>
      <c r="W149" s="9">
        <f t="shared" si="234"/>
        <v>0</v>
      </c>
      <c r="X149" s="9">
        <f t="shared" si="234"/>
        <v>0</v>
      </c>
      <c r="Y149" s="9">
        <f t="shared" si="234"/>
        <v>0</v>
      </c>
      <c r="Z149" s="9">
        <f t="shared" si="234"/>
        <v>0</v>
      </c>
      <c r="AA149" s="9">
        <f t="shared" si="234"/>
        <v>0</v>
      </c>
      <c r="AB149" s="9">
        <f t="shared" si="234"/>
        <v>0</v>
      </c>
      <c r="AC149" s="9">
        <f t="shared" si="234"/>
        <v>0</v>
      </c>
      <c r="AD149" s="9">
        <f t="shared" si="234"/>
        <v>0</v>
      </c>
      <c r="AE149" s="9">
        <f t="shared" si="234"/>
        <v>0</v>
      </c>
      <c r="AF149" s="9">
        <f t="shared" si="234"/>
        <v>0</v>
      </c>
      <c r="AG149" s="9">
        <f t="shared" si="234"/>
        <v>0</v>
      </c>
      <c r="AH149" s="9">
        <f t="shared" si="234"/>
        <v>0</v>
      </c>
      <c r="AJ149" s="34"/>
      <c r="AK149" s="34"/>
      <c r="AL149" s="34"/>
      <c r="AM149" s="34"/>
      <c r="AN149" s="34"/>
      <c r="AO149" s="34"/>
      <c r="AP149" s="9">
        <f t="shared" si="233"/>
        <v>0</v>
      </c>
      <c r="AQ149" s="9">
        <f t="shared" si="233"/>
        <v>0</v>
      </c>
      <c r="AR149" s="9">
        <f t="shared" si="233"/>
        <v>-190.57500000000002</v>
      </c>
      <c r="AS149" s="9">
        <f t="shared" si="233"/>
        <v>-353.61360000000002</v>
      </c>
      <c r="AT149" s="9">
        <f t="shared" si="233"/>
        <v>-415.05717600000003</v>
      </c>
      <c r="AU149" s="9">
        <f t="shared" si="233"/>
        <v>0</v>
      </c>
      <c r="AV149" s="9">
        <f t="shared" si="233"/>
        <v>0</v>
      </c>
      <c r="AW149" s="9">
        <f t="shared" si="233"/>
        <v>0</v>
      </c>
    </row>
    <row r="150" spans="2:49" hidden="1" outlineLevel="1" x14ac:dyDescent="0.2">
      <c r="B150" s="4" t="s">
        <v>201</v>
      </c>
      <c r="O150" s="9">
        <f t="shared" ref="O150:AH150" si="235">O$127*O157</f>
        <v>-10.111499999999999</v>
      </c>
      <c r="P150" s="9">
        <f t="shared" si="235"/>
        <v>-40.445999999999998</v>
      </c>
      <c r="Q150" s="9">
        <f t="shared" si="235"/>
        <v>-70.780500000000004</v>
      </c>
      <c r="R150" s="9">
        <f t="shared" si="235"/>
        <v>-82.577250000000006</v>
      </c>
      <c r="S150" s="9">
        <f t="shared" si="235"/>
        <v>-91.006389000000013</v>
      </c>
      <c r="T150" s="9">
        <f t="shared" si="235"/>
        <v>-94.575267000000011</v>
      </c>
      <c r="U150" s="9">
        <f t="shared" si="235"/>
        <v>-98.14414499999998</v>
      </c>
      <c r="V150" s="9">
        <f t="shared" si="235"/>
        <v>-101.71302299999999</v>
      </c>
      <c r="W150" s="9">
        <f t="shared" si="235"/>
        <v>0</v>
      </c>
      <c r="X150" s="9">
        <f t="shared" si="235"/>
        <v>0</v>
      </c>
      <c r="Y150" s="9">
        <f t="shared" si="235"/>
        <v>0</v>
      </c>
      <c r="Z150" s="9">
        <f t="shared" si="235"/>
        <v>0</v>
      </c>
      <c r="AA150" s="9">
        <f t="shared" si="235"/>
        <v>0</v>
      </c>
      <c r="AB150" s="9">
        <f t="shared" si="235"/>
        <v>0</v>
      </c>
      <c r="AC150" s="9">
        <f t="shared" si="235"/>
        <v>0</v>
      </c>
      <c r="AD150" s="9">
        <f t="shared" si="235"/>
        <v>0</v>
      </c>
      <c r="AE150" s="9">
        <f t="shared" si="235"/>
        <v>0</v>
      </c>
      <c r="AF150" s="9">
        <f t="shared" si="235"/>
        <v>0</v>
      </c>
      <c r="AG150" s="9">
        <f t="shared" si="235"/>
        <v>0</v>
      </c>
      <c r="AH150" s="9">
        <f t="shared" si="235"/>
        <v>0</v>
      </c>
      <c r="AJ150" s="34"/>
      <c r="AK150" s="34"/>
      <c r="AL150" s="34"/>
      <c r="AM150" s="34"/>
      <c r="AN150" s="34"/>
      <c r="AO150" s="34"/>
      <c r="AP150" s="9">
        <f t="shared" si="233"/>
        <v>0</v>
      </c>
      <c r="AQ150" s="9">
        <f t="shared" si="233"/>
        <v>0</v>
      </c>
      <c r="AR150" s="9">
        <f t="shared" si="233"/>
        <v>0</v>
      </c>
      <c r="AS150" s="9">
        <f t="shared" si="233"/>
        <v>-203.91525000000001</v>
      </c>
      <c r="AT150" s="9">
        <f t="shared" si="233"/>
        <v>-385.43882399999995</v>
      </c>
      <c r="AU150" s="9">
        <f t="shared" si="233"/>
        <v>0</v>
      </c>
      <c r="AV150" s="9">
        <f t="shared" si="233"/>
        <v>0</v>
      </c>
      <c r="AW150" s="9">
        <f t="shared" si="233"/>
        <v>0</v>
      </c>
    </row>
    <row r="151" spans="2:49" hidden="1" outlineLevel="1" x14ac:dyDescent="0.2">
      <c r="B151" s="4" t="s">
        <v>202</v>
      </c>
      <c r="S151" s="9">
        <f t="shared" ref="S151:AH151" si="236">S$128*S157</f>
        <v>-11.021535</v>
      </c>
      <c r="T151" s="9">
        <f t="shared" si="236"/>
        <v>-44.08614</v>
      </c>
      <c r="U151" s="9">
        <f t="shared" si="236"/>
        <v>-77.150744999999986</v>
      </c>
      <c r="V151" s="9">
        <f t="shared" si="236"/>
        <v>-90.009202500000015</v>
      </c>
      <c r="W151" s="9">
        <f t="shared" si="236"/>
        <v>0</v>
      </c>
      <c r="X151" s="9">
        <f t="shared" si="236"/>
        <v>0</v>
      </c>
      <c r="Y151" s="9">
        <f t="shared" si="236"/>
        <v>0</v>
      </c>
      <c r="Z151" s="9">
        <f t="shared" si="236"/>
        <v>0</v>
      </c>
      <c r="AA151" s="9">
        <f t="shared" si="236"/>
        <v>0</v>
      </c>
      <c r="AB151" s="9">
        <f t="shared" si="236"/>
        <v>0</v>
      </c>
      <c r="AC151" s="9">
        <f t="shared" si="236"/>
        <v>0</v>
      </c>
      <c r="AD151" s="9">
        <f t="shared" si="236"/>
        <v>0</v>
      </c>
      <c r="AE151" s="9">
        <f t="shared" si="236"/>
        <v>0</v>
      </c>
      <c r="AF151" s="9">
        <f t="shared" si="236"/>
        <v>0</v>
      </c>
      <c r="AG151" s="9">
        <f t="shared" si="236"/>
        <v>0</v>
      </c>
      <c r="AH151" s="9">
        <f t="shared" si="236"/>
        <v>0</v>
      </c>
      <c r="AJ151" s="34"/>
      <c r="AK151" s="34"/>
      <c r="AL151" s="34"/>
      <c r="AM151" s="34"/>
      <c r="AN151" s="34"/>
      <c r="AO151" s="34"/>
      <c r="AP151" s="9">
        <f t="shared" si="233"/>
        <v>0</v>
      </c>
      <c r="AQ151" s="9">
        <f t="shared" si="233"/>
        <v>0</v>
      </c>
      <c r="AR151" s="9">
        <f t="shared" si="233"/>
        <v>0</v>
      </c>
      <c r="AS151" s="9">
        <f t="shared" si="233"/>
        <v>0</v>
      </c>
      <c r="AT151" s="9">
        <f t="shared" si="233"/>
        <v>-222.26762250000002</v>
      </c>
      <c r="AU151" s="9">
        <f t="shared" si="233"/>
        <v>0</v>
      </c>
      <c r="AV151" s="9">
        <f t="shared" si="233"/>
        <v>0</v>
      </c>
      <c r="AW151" s="9">
        <f t="shared" si="233"/>
        <v>0</v>
      </c>
    </row>
    <row r="152" spans="2:49" hidden="1" outlineLevel="1" x14ac:dyDescent="0.2">
      <c r="B152" s="4" t="s">
        <v>203</v>
      </c>
      <c r="W152" s="9">
        <f t="shared" ref="W152:AH152" si="237">W$129*W157</f>
        <v>0</v>
      </c>
      <c r="X152" s="9">
        <f t="shared" si="237"/>
        <v>0</v>
      </c>
      <c r="Y152" s="9">
        <f t="shared" si="237"/>
        <v>0</v>
      </c>
      <c r="Z152" s="9">
        <f t="shared" si="237"/>
        <v>0</v>
      </c>
      <c r="AA152" s="9">
        <f t="shared" si="237"/>
        <v>0</v>
      </c>
      <c r="AB152" s="9">
        <f t="shared" si="237"/>
        <v>0</v>
      </c>
      <c r="AC152" s="9">
        <f t="shared" si="237"/>
        <v>0</v>
      </c>
      <c r="AD152" s="9">
        <f t="shared" si="237"/>
        <v>0</v>
      </c>
      <c r="AE152" s="9">
        <f t="shared" si="237"/>
        <v>0</v>
      </c>
      <c r="AF152" s="9">
        <f t="shared" si="237"/>
        <v>0</v>
      </c>
      <c r="AG152" s="9">
        <f t="shared" si="237"/>
        <v>0</v>
      </c>
      <c r="AH152" s="9">
        <f t="shared" si="237"/>
        <v>0</v>
      </c>
      <c r="AJ152" s="34"/>
      <c r="AK152" s="34"/>
      <c r="AL152" s="34"/>
      <c r="AM152" s="34"/>
      <c r="AN152" s="34"/>
      <c r="AO152" s="34"/>
      <c r="AP152" s="9">
        <f t="shared" si="233"/>
        <v>0</v>
      </c>
      <c r="AQ152" s="9">
        <f t="shared" si="233"/>
        <v>0</v>
      </c>
      <c r="AR152" s="9">
        <f t="shared" si="233"/>
        <v>0</v>
      </c>
      <c r="AS152" s="9">
        <f t="shared" si="233"/>
        <v>0</v>
      </c>
      <c r="AT152" s="9">
        <f t="shared" si="233"/>
        <v>0</v>
      </c>
      <c r="AU152" s="9">
        <f t="shared" si="233"/>
        <v>0</v>
      </c>
      <c r="AV152" s="9">
        <f t="shared" si="233"/>
        <v>0</v>
      </c>
      <c r="AW152" s="9">
        <f t="shared" si="233"/>
        <v>0</v>
      </c>
    </row>
    <row r="153" spans="2:49" hidden="1" outlineLevel="1" x14ac:dyDescent="0.2">
      <c r="B153" s="4" t="s">
        <v>204</v>
      </c>
      <c r="AA153" s="9">
        <f t="shared" ref="AA153:AH153" si="238">AA$130*AA157</f>
        <v>0</v>
      </c>
      <c r="AB153" s="9">
        <f t="shared" si="238"/>
        <v>0</v>
      </c>
      <c r="AC153" s="9">
        <f t="shared" si="238"/>
        <v>0</v>
      </c>
      <c r="AD153" s="9">
        <f t="shared" si="238"/>
        <v>0</v>
      </c>
      <c r="AE153" s="9">
        <f t="shared" si="238"/>
        <v>0</v>
      </c>
      <c r="AF153" s="9">
        <f t="shared" si="238"/>
        <v>0</v>
      </c>
      <c r="AG153" s="9">
        <f t="shared" si="238"/>
        <v>0</v>
      </c>
      <c r="AH153" s="9">
        <f t="shared" si="238"/>
        <v>0</v>
      </c>
      <c r="AJ153" s="34"/>
      <c r="AK153" s="34"/>
      <c r="AL153" s="34"/>
      <c r="AM153" s="34"/>
      <c r="AN153" s="34"/>
      <c r="AO153" s="34"/>
      <c r="AP153" s="9">
        <f t="shared" si="233"/>
        <v>0</v>
      </c>
      <c r="AQ153" s="9">
        <f t="shared" si="233"/>
        <v>0</v>
      </c>
      <c r="AR153" s="9">
        <f t="shared" si="233"/>
        <v>0</v>
      </c>
      <c r="AS153" s="9">
        <f t="shared" si="233"/>
        <v>0</v>
      </c>
      <c r="AT153" s="9">
        <f t="shared" si="233"/>
        <v>0</v>
      </c>
      <c r="AU153" s="9">
        <f t="shared" si="233"/>
        <v>0</v>
      </c>
      <c r="AV153" s="9">
        <f t="shared" si="233"/>
        <v>0</v>
      </c>
      <c r="AW153" s="9">
        <f t="shared" si="233"/>
        <v>0</v>
      </c>
    </row>
    <row r="154" spans="2:49" hidden="1" outlineLevel="1" x14ac:dyDescent="0.2">
      <c r="B154" s="4" t="s">
        <v>205</v>
      </c>
      <c r="AE154" s="9">
        <f>AE$131*AE157</f>
        <v>0</v>
      </c>
      <c r="AF154" s="9">
        <f>AF$131*AF157</f>
        <v>0</v>
      </c>
      <c r="AG154" s="9">
        <f>AG$131*AG157</f>
        <v>0</v>
      </c>
      <c r="AH154" s="9">
        <f>AH$131*AH157</f>
        <v>0</v>
      </c>
      <c r="AJ154" s="34"/>
      <c r="AK154" s="34"/>
      <c r="AL154" s="34"/>
      <c r="AM154" s="34"/>
      <c r="AN154" s="34"/>
      <c r="AO154" s="34"/>
      <c r="AP154" s="9">
        <f t="shared" si="233"/>
        <v>0</v>
      </c>
      <c r="AQ154" s="9">
        <f t="shared" si="233"/>
        <v>0</v>
      </c>
      <c r="AR154" s="9">
        <f t="shared" si="233"/>
        <v>0</v>
      </c>
      <c r="AS154" s="9">
        <f t="shared" si="233"/>
        <v>0</v>
      </c>
      <c r="AT154" s="9">
        <f t="shared" si="233"/>
        <v>0</v>
      </c>
      <c r="AU154" s="9">
        <f t="shared" si="233"/>
        <v>0</v>
      </c>
      <c r="AV154" s="9">
        <f t="shared" si="233"/>
        <v>0</v>
      </c>
      <c r="AW154" s="9">
        <f t="shared" si="233"/>
        <v>0</v>
      </c>
    </row>
    <row r="155" spans="2:49" ht="5.0999999999999996" hidden="1" customHeight="1" outlineLevel="1" x14ac:dyDescent="0.2"/>
    <row r="156" spans="2:49" hidden="1" outlineLevel="1" x14ac:dyDescent="0.2">
      <c r="B156" s="38" t="s">
        <v>53</v>
      </c>
      <c r="C156" s="39">
        <f>SUM(C147:C155)</f>
        <v>0</v>
      </c>
      <c r="D156" s="39">
        <f t="shared" ref="D156" si="239">SUM(D147:D155)</f>
        <v>0</v>
      </c>
      <c r="E156" s="39">
        <f t="shared" ref="E156" si="240">SUM(E147:E155)</f>
        <v>0</v>
      </c>
      <c r="F156" s="39">
        <f t="shared" ref="F156" si="241">SUM(F147:F155)</f>
        <v>0</v>
      </c>
      <c r="G156" s="39">
        <f t="shared" ref="G156" si="242">SUM(G147:G155)</f>
        <v>-9</v>
      </c>
      <c r="H156" s="39">
        <f t="shared" ref="H156" si="243">SUM(H147:H155)</f>
        <v>-36</v>
      </c>
      <c r="I156" s="39">
        <f t="shared" ref="I156" si="244">SUM(I147:I155)</f>
        <v>-63</v>
      </c>
      <c r="J156" s="39">
        <f t="shared" ref="J156" si="245">SUM(J147:J155)</f>
        <v>-73.5</v>
      </c>
      <c r="K156" s="39">
        <f t="shared" ref="K156" si="246">SUM(K147:K155)</f>
        <v>-87.480000000000018</v>
      </c>
      <c r="L156" s="39">
        <f t="shared" ref="L156" si="247">SUM(L147:L155)</f>
        <v>-118.89000000000001</v>
      </c>
      <c r="M156" s="39">
        <f t="shared" ref="M156" si="248">SUM(M147:M155)</f>
        <v>-150.30000000000001</v>
      </c>
      <c r="N156" s="39">
        <f t="shared" ref="N156" si="249">SUM(N147:N155)</f>
        <v>-164.38500000000002</v>
      </c>
      <c r="O156" s="39">
        <f t="shared" ref="O156" si="250">SUM(O147:O155)</f>
        <v>-184.11840000000004</v>
      </c>
      <c r="P156" s="39">
        <f t="shared" ref="P156" si="251">SUM(P147:P155)</f>
        <v>-220.84830000000002</v>
      </c>
      <c r="Q156" s="39">
        <f t="shared" ref="Q156" si="252">SUM(Q147:Q155)</f>
        <v>-257.57820000000004</v>
      </c>
      <c r="R156" s="39">
        <f t="shared" ref="R156" si="253">SUM(R147:R155)</f>
        <v>-275.77035000000001</v>
      </c>
      <c r="S156" s="39">
        <f t="shared" ref="S156" si="254">SUM(S147:S155)</f>
        <v>-305.748648</v>
      </c>
      <c r="T156" s="39">
        <f t="shared" ref="T156" si="255">SUM(T147:T155)</f>
        <v>-347.37605100000002</v>
      </c>
      <c r="U156" s="39">
        <f t="shared" ref="U156" si="256">SUM(U147:U155)</f>
        <v>-387.41164199999997</v>
      </c>
      <c r="V156" s="39">
        <f t="shared" ref="V156" si="257">SUM(V147:V155)</f>
        <v>-407.24108550000005</v>
      </c>
      <c r="W156" s="39">
        <f t="shared" ref="W156" si="258">SUM(W147:W155)</f>
        <v>0</v>
      </c>
      <c r="X156" s="39">
        <f t="shared" ref="X156" si="259">SUM(X147:X155)</f>
        <v>0</v>
      </c>
      <c r="Y156" s="39">
        <f t="shared" ref="Y156" si="260">SUM(Y147:Y155)</f>
        <v>0</v>
      </c>
      <c r="Z156" s="39">
        <f t="shared" ref="Z156" si="261">SUM(Z147:Z155)</f>
        <v>0</v>
      </c>
      <c r="AA156" s="39">
        <f t="shared" ref="AA156" si="262">SUM(AA147:AA155)</f>
        <v>0</v>
      </c>
      <c r="AB156" s="39">
        <f t="shared" ref="AB156" si="263">SUM(AB147:AB155)</f>
        <v>0</v>
      </c>
      <c r="AC156" s="39">
        <f t="shared" ref="AC156" si="264">SUM(AC147:AC155)</f>
        <v>0</v>
      </c>
      <c r="AD156" s="39">
        <f t="shared" ref="AD156" si="265">SUM(AD147:AD155)</f>
        <v>0</v>
      </c>
      <c r="AE156" s="39">
        <f t="shared" ref="AE156" si="266">SUM(AE147:AE155)</f>
        <v>0</v>
      </c>
      <c r="AF156" s="39">
        <f t="shared" ref="AF156" si="267">SUM(AF147:AF155)</f>
        <v>0</v>
      </c>
      <c r="AG156" s="39">
        <f t="shared" ref="AG156" si="268">SUM(AG147:AG155)</f>
        <v>0</v>
      </c>
      <c r="AH156" s="39">
        <f t="shared" ref="AH156" si="269">SUM(AH147:AH155)</f>
        <v>0</v>
      </c>
      <c r="AI156" s="40"/>
      <c r="AJ156" s="54"/>
      <c r="AK156" s="54"/>
      <c r="AL156" s="54"/>
      <c r="AM156" s="54"/>
      <c r="AN156" s="54"/>
      <c r="AO156" s="54"/>
      <c r="AP156" s="39">
        <f t="shared" ref="AP156:AW156" si="270">SUM(AP147:AP155)</f>
        <v>0</v>
      </c>
      <c r="AQ156" s="39">
        <f t="shared" si="270"/>
        <v>-181.5</v>
      </c>
      <c r="AR156" s="39">
        <f t="shared" si="270"/>
        <v>-521.05500000000006</v>
      </c>
      <c r="AS156" s="39">
        <f t="shared" si="270"/>
        <v>-938.31525000000011</v>
      </c>
      <c r="AT156" s="39">
        <f t="shared" si="270"/>
        <v>-1447.7774265</v>
      </c>
      <c r="AU156" s="39">
        <f t="shared" si="270"/>
        <v>0</v>
      </c>
      <c r="AV156" s="39">
        <f t="shared" si="270"/>
        <v>0</v>
      </c>
      <c r="AW156" s="39">
        <f t="shared" si="270"/>
        <v>0</v>
      </c>
    </row>
    <row r="157" spans="2:49" hidden="1" outlineLevel="1" x14ac:dyDescent="0.2">
      <c r="B157" s="4" t="s">
        <v>189</v>
      </c>
      <c r="C157" s="93"/>
      <c r="D157" s="93"/>
      <c r="E157" s="93"/>
      <c r="F157" s="93"/>
      <c r="G157" s="93">
        <f>Drivers!G48</f>
        <v>-0.05</v>
      </c>
      <c r="H157" s="93">
        <f>Drivers!H48</f>
        <v>-0.05</v>
      </c>
      <c r="I157" s="93">
        <f>Drivers!I48</f>
        <v>-0.05</v>
      </c>
      <c r="J157" s="93">
        <f>Drivers!J48</f>
        <v>-0.05</v>
      </c>
      <c r="K157" s="93">
        <f>Drivers!K48</f>
        <v>-0.05</v>
      </c>
      <c r="L157" s="93">
        <f>Drivers!L48</f>
        <v>-0.05</v>
      </c>
      <c r="M157" s="93">
        <f>Drivers!M48</f>
        <v>-0.05</v>
      </c>
      <c r="N157" s="93">
        <f>Drivers!N48</f>
        <v>-0.05</v>
      </c>
      <c r="O157" s="93">
        <f>Drivers!O48</f>
        <v>-0.05</v>
      </c>
      <c r="P157" s="93">
        <f>Drivers!P48</f>
        <v>-0.05</v>
      </c>
      <c r="Q157" s="93">
        <f>Drivers!Q48</f>
        <v>-0.05</v>
      </c>
      <c r="R157" s="93">
        <f>Drivers!R48</f>
        <v>-0.05</v>
      </c>
      <c r="S157" s="93">
        <f>Drivers!S48</f>
        <v>-0.05</v>
      </c>
      <c r="T157" s="93">
        <f>Drivers!T48</f>
        <v>-0.05</v>
      </c>
      <c r="U157" s="93">
        <f>Drivers!U48</f>
        <v>-0.05</v>
      </c>
      <c r="V157" s="93">
        <f>Drivers!V48</f>
        <v>-0.05</v>
      </c>
      <c r="W157" s="93">
        <f>Drivers!W48</f>
        <v>0</v>
      </c>
      <c r="X157" s="93">
        <f>Drivers!X48</f>
        <v>0</v>
      </c>
      <c r="Y157" s="93">
        <f>Drivers!Y48</f>
        <v>0</v>
      </c>
      <c r="Z157" s="93">
        <f>Drivers!Z48</f>
        <v>0</v>
      </c>
      <c r="AA157" s="93">
        <f>Drivers!AA48</f>
        <v>0</v>
      </c>
      <c r="AB157" s="93">
        <f>Drivers!AB48</f>
        <v>0</v>
      </c>
      <c r="AC157" s="93">
        <f>Drivers!AC48</f>
        <v>0</v>
      </c>
      <c r="AD157" s="93">
        <f>Drivers!AD48</f>
        <v>0</v>
      </c>
      <c r="AE157" s="93">
        <f>Drivers!AE48</f>
        <v>0</v>
      </c>
      <c r="AF157" s="93">
        <f>Drivers!AF48</f>
        <v>0</v>
      </c>
      <c r="AG157" s="93">
        <f>Drivers!AG48</f>
        <v>0</v>
      </c>
      <c r="AH157" s="93">
        <f>Drivers!AH48</f>
        <v>0</v>
      </c>
      <c r="AJ157" s="34"/>
      <c r="AK157" s="34"/>
      <c r="AL157" s="34"/>
      <c r="AM157" s="34"/>
      <c r="AN157" s="34"/>
      <c r="AO157" s="34"/>
      <c r="AP157" s="93"/>
      <c r="AQ157" s="93"/>
      <c r="AR157" s="93"/>
      <c r="AS157" s="93"/>
      <c r="AT157" s="93"/>
      <c r="AU157" s="93"/>
      <c r="AV157" s="93"/>
      <c r="AW157" s="93"/>
    </row>
    <row r="158" spans="2:49" hidden="1" outlineLevel="1" x14ac:dyDescent="0.2">
      <c r="AJ158" s="34"/>
      <c r="AK158" s="34"/>
      <c r="AL158" s="34"/>
      <c r="AM158" s="34"/>
      <c r="AN158" s="34"/>
      <c r="AO158" s="34"/>
    </row>
    <row r="159" spans="2:49" hidden="1" outlineLevel="1" x14ac:dyDescent="0.2">
      <c r="B159" s="2" t="s">
        <v>198</v>
      </c>
      <c r="AJ159" s="34"/>
      <c r="AK159" s="34"/>
      <c r="AL159" s="34"/>
      <c r="AM159" s="34"/>
      <c r="AN159" s="34"/>
      <c r="AO159" s="34"/>
    </row>
    <row r="160" spans="2:49" hidden="1" outlineLevel="1" x14ac:dyDescent="0.2">
      <c r="B160" s="4" t="s">
        <v>199</v>
      </c>
      <c r="G160" s="9">
        <f t="shared" ref="G160:AH160" si="271">G$125*G169</f>
        <v>-9.0000000000000071</v>
      </c>
      <c r="H160" s="9">
        <f t="shared" si="271"/>
        <v>-36.000000000000028</v>
      </c>
      <c r="I160" s="9">
        <f t="shared" si="271"/>
        <v>-63.000000000000057</v>
      </c>
      <c r="J160" s="9">
        <f t="shared" si="271"/>
        <v>-73.500000000000071</v>
      </c>
      <c r="K160" s="9">
        <f t="shared" si="271"/>
        <v>-78.030000000000072</v>
      </c>
      <c r="L160" s="9">
        <f t="shared" si="271"/>
        <v>-81.090000000000074</v>
      </c>
      <c r="M160" s="9">
        <f t="shared" si="271"/>
        <v>-84.150000000000077</v>
      </c>
      <c r="N160" s="9">
        <f t="shared" si="271"/>
        <v>-87.210000000000079</v>
      </c>
      <c r="O160" s="9">
        <f t="shared" si="271"/>
        <v>-90.514800000000093</v>
      </c>
      <c r="P160" s="9">
        <f t="shared" si="271"/>
        <v>-93.636000000000095</v>
      </c>
      <c r="Q160" s="9">
        <f t="shared" si="271"/>
        <v>-96.757200000000097</v>
      </c>
      <c r="R160" s="9">
        <f t="shared" si="271"/>
        <v>-99.878400000000099</v>
      </c>
      <c r="S160" s="9">
        <f t="shared" si="271"/>
        <v>-105.05959200000011</v>
      </c>
      <c r="T160" s="9">
        <f t="shared" si="271"/>
        <v>-106.6514040000001</v>
      </c>
      <c r="U160" s="9">
        <f t="shared" si="271"/>
        <v>-106.6514040000001</v>
      </c>
      <c r="V160" s="9">
        <f t="shared" si="271"/>
        <v>-106.6514040000001</v>
      </c>
      <c r="W160" s="9">
        <f t="shared" si="271"/>
        <v>0</v>
      </c>
      <c r="X160" s="9">
        <f t="shared" si="271"/>
        <v>0</v>
      </c>
      <c r="Y160" s="9">
        <f t="shared" si="271"/>
        <v>0</v>
      </c>
      <c r="Z160" s="9">
        <f t="shared" si="271"/>
        <v>0</v>
      </c>
      <c r="AA160" s="9">
        <f t="shared" si="271"/>
        <v>0</v>
      </c>
      <c r="AB160" s="9">
        <f t="shared" si="271"/>
        <v>0</v>
      </c>
      <c r="AC160" s="9">
        <f t="shared" si="271"/>
        <v>0</v>
      </c>
      <c r="AD160" s="9">
        <f t="shared" si="271"/>
        <v>0</v>
      </c>
      <c r="AE160" s="9">
        <f t="shared" si="271"/>
        <v>0</v>
      </c>
      <c r="AF160" s="9">
        <f t="shared" si="271"/>
        <v>0</v>
      </c>
      <c r="AG160" s="9">
        <f t="shared" si="271"/>
        <v>0</v>
      </c>
      <c r="AH160" s="9">
        <f t="shared" si="271"/>
        <v>0</v>
      </c>
      <c r="AJ160" s="34"/>
      <c r="AK160" s="34"/>
      <c r="AL160" s="34"/>
      <c r="AM160" s="34"/>
      <c r="AN160" s="34"/>
      <c r="AO160" s="34"/>
      <c r="AP160" s="9">
        <f t="shared" ref="AP160:AW166" si="272">SUMIFS($B160:$AI160, $B$6:$AI$6, AP$6)</f>
        <v>0</v>
      </c>
      <c r="AQ160" s="9">
        <f t="shared" si="272"/>
        <v>-181.50000000000017</v>
      </c>
      <c r="AR160" s="9">
        <f t="shared" si="272"/>
        <v>-330.4800000000003</v>
      </c>
      <c r="AS160" s="9">
        <f t="shared" si="272"/>
        <v>-380.78640000000036</v>
      </c>
      <c r="AT160" s="9">
        <f t="shared" si="272"/>
        <v>-425.01380400000039</v>
      </c>
      <c r="AU160" s="9">
        <f t="shared" si="272"/>
        <v>0</v>
      </c>
      <c r="AV160" s="9">
        <f t="shared" si="272"/>
        <v>0</v>
      </c>
      <c r="AW160" s="9">
        <f t="shared" si="272"/>
        <v>0</v>
      </c>
    </row>
    <row r="161" spans="1:49" hidden="1" outlineLevel="1" x14ac:dyDescent="0.2">
      <c r="B161" s="4" t="s">
        <v>200</v>
      </c>
      <c r="K161" s="9">
        <f t="shared" ref="K161:AH161" si="273">K$126*K169</f>
        <v>-9.4500000000000082</v>
      </c>
      <c r="L161" s="9">
        <f t="shared" si="273"/>
        <v>-37.800000000000033</v>
      </c>
      <c r="M161" s="9">
        <f t="shared" si="273"/>
        <v>-66.150000000000063</v>
      </c>
      <c r="N161" s="9">
        <f t="shared" si="273"/>
        <v>-77.175000000000068</v>
      </c>
      <c r="O161" s="9">
        <f t="shared" si="273"/>
        <v>-83.492100000000079</v>
      </c>
      <c r="P161" s="9">
        <f t="shared" si="273"/>
        <v>-86.766300000000086</v>
      </c>
      <c r="Q161" s="9">
        <f t="shared" si="273"/>
        <v>-90.04050000000008</v>
      </c>
      <c r="R161" s="9">
        <f t="shared" si="273"/>
        <v>-93.314700000000073</v>
      </c>
      <c r="S161" s="9">
        <f t="shared" si="273"/>
        <v>-98.661132000000094</v>
      </c>
      <c r="T161" s="9">
        <f t="shared" si="273"/>
        <v>-102.06324000000009</v>
      </c>
      <c r="U161" s="9">
        <f t="shared" si="273"/>
        <v>-105.46534800000011</v>
      </c>
      <c r="V161" s="9">
        <f t="shared" si="273"/>
        <v>-108.86745600000012</v>
      </c>
      <c r="W161" s="9">
        <f t="shared" si="273"/>
        <v>0</v>
      </c>
      <c r="X161" s="9">
        <f t="shared" si="273"/>
        <v>0</v>
      </c>
      <c r="Y161" s="9">
        <f t="shared" si="273"/>
        <v>0</v>
      </c>
      <c r="Z161" s="9">
        <f t="shared" si="273"/>
        <v>0</v>
      </c>
      <c r="AA161" s="9">
        <f t="shared" si="273"/>
        <v>0</v>
      </c>
      <c r="AB161" s="9">
        <f t="shared" si="273"/>
        <v>0</v>
      </c>
      <c r="AC161" s="9">
        <f t="shared" si="273"/>
        <v>0</v>
      </c>
      <c r="AD161" s="9">
        <f t="shared" si="273"/>
        <v>0</v>
      </c>
      <c r="AE161" s="9">
        <f t="shared" si="273"/>
        <v>0</v>
      </c>
      <c r="AF161" s="9">
        <f t="shared" si="273"/>
        <v>0</v>
      </c>
      <c r="AG161" s="9">
        <f t="shared" si="273"/>
        <v>0</v>
      </c>
      <c r="AH161" s="9">
        <f t="shared" si="273"/>
        <v>0</v>
      </c>
      <c r="AJ161" s="34"/>
      <c r="AK161" s="34"/>
      <c r="AL161" s="34"/>
      <c r="AM161" s="34"/>
      <c r="AN161" s="34"/>
      <c r="AO161" s="34"/>
      <c r="AP161" s="9">
        <f t="shared" si="272"/>
        <v>0</v>
      </c>
      <c r="AQ161" s="9">
        <f t="shared" si="272"/>
        <v>0</v>
      </c>
      <c r="AR161" s="9">
        <f t="shared" si="272"/>
        <v>-190.57500000000016</v>
      </c>
      <c r="AS161" s="9">
        <f t="shared" si="272"/>
        <v>-353.6136000000003</v>
      </c>
      <c r="AT161" s="9">
        <f t="shared" si="272"/>
        <v>-415.05717600000042</v>
      </c>
      <c r="AU161" s="9">
        <f t="shared" si="272"/>
        <v>0</v>
      </c>
      <c r="AV161" s="9">
        <f t="shared" si="272"/>
        <v>0</v>
      </c>
      <c r="AW161" s="9">
        <f t="shared" si="272"/>
        <v>0</v>
      </c>
    </row>
    <row r="162" spans="1:49" hidden="1" outlineLevel="1" x14ac:dyDescent="0.2">
      <c r="B162" s="4" t="s">
        <v>201</v>
      </c>
      <c r="O162" s="9">
        <f t="shared" ref="O162:AH162" si="274">O$127*O169</f>
        <v>-10.111500000000008</v>
      </c>
      <c r="P162" s="9">
        <f t="shared" si="274"/>
        <v>-40.446000000000033</v>
      </c>
      <c r="Q162" s="9">
        <f t="shared" si="274"/>
        <v>-70.78050000000006</v>
      </c>
      <c r="R162" s="9">
        <f t="shared" si="274"/>
        <v>-82.577250000000078</v>
      </c>
      <c r="S162" s="9">
        <f t="shared" si="274"/>
        <v>-91.006389000000084</v>
      </c>
      <c r="T162" s="9">
        <f t="shared" si="274"/>
        <v>-94.575267000000096</v>
      </c>
      <c r="U162" s="9">
        <f t="shared" si="274"/>
        <v>-98.144145000000066</v>
      </c>
      <c r="V162" s="9">
        <f t="shared" si="274"/>
        <v>-101.71302300000008</v>
      </c>
      <c r="W162" s="9">
        <f t="shared" si="274"/>
        <v>0</v>
      </c>
      <c r="X162" s="9">
        <f t="shared" si="274"/>
        <v>0</v>
      </c>
      <c r="Y162" s="9">
        <f t="shared" si="274"/>
        <v>0</v>
      </c>
      <c r="Z162" s="9">
        <f t="shared" si="274"/>
        <v>0</v>
      </c>
      <c r="AA162" s="9">
        <f t="shared" si="274"/>
        <v>0</v>
      </c>
      <c r="AB162" s="9">
        <f t="shared" si="274"/>
        <v>0</v>
      </c>
      <c r="AC162" s="9">
        <f t="shared" si="274"/>
        <v>0</v>
      </c>
      <c r="AD162" s="9">
        <f t="shared" si="274"/>
        <v>0</v>
      </c>
      <c r="AE162" s="9">
        <f t="shared" si="274"/>
        <v>0</v>
      </c>
      <c r="AF162" s="9">
        <f t="shared" si="274"/>
        <v>0</v>
      </c>
      <c r="AG162" s="9">
        <f t="shared" si="274"/>
        <v>0</v>
      </c>
      <c r="AH162" s="9">
        <f t="shared" si="274"/>
        <v>0</v>
      </c>
      <c r="AJ162" s="34"/>
      <c r="AK162" s="34"/>
      <c r="AL162" s="34"/>
      <c r="AM162" s="34"/>
      <c r="AN162" s="34"/>
      <c r="AO162" s="34"/>
      <c r="AP162" s="9">
        <f t="shared" si="272"/>
        <v>0</v>
      </c>
      <c r="AQ162" s="9">
        <f t="shared" si="272"/>
        <v>0</v>
      </c>
      <c r="AR162" s="9">
        <f t="shared" si="272"/>
        <v>0</v>
      </c>
      <c r="AS162" s="9">
        <f t="shared" si="272"/>
        <v>-203.91525000000019</v>
      </c>
      <c r="AT162" s="9">
        <f t="shared" si="272"/>
        <v>-385.43882400000035</v>
      </c>
      <c r="AU162" s="9">
        <f t="shared" si="272"/>
        <v>0</v>
      </c>
      <c r="AV162" s="9">
        <f t="shared" si="272"/>
        <v>0</v>
      </c>
      <c r="AW162" s="9">
        <f t="shared" si="272"/>
        <v>0</v>
      </c>
    </row>
    <row r="163" spans="1:49" hidden="1" outlineLevel="1" x14ac:dyDescent="0.2">
      <c r="B163" s="4" t="s">
        <v>202</v>
      </c>
      <c r="S163" s="9">
        <f t="shared" ref="S163:AH163" si="275">S$128*S169</f>
        <v>-11.021535000000009</v>
      </c>
      <c r="T163" s="9">
        <f t="shared" si="275"/>
        <v>-44.086140000000036</v>
      </c>
      <c r="U163" s="9">
        <f t="shared" si="275"/>
        <v>-77.150745000000057</v>
      </c>
      <c r="V163" s="9">
        <f t="shared" si="275"/>
        <v>-90.009202500000086</v>
      </c>
      <c r="W163" s="9">
        <f t="shared" si="275"/>
        <v>0</v>
      </c>
      <c r="X163" s="9">
        <f t="shared" si="275"/>
        <v>0</v>
      </c>
      <c r="Y163" s="9">
        <f t="shared" si="275"/>
        <v>0</v>
      </c>
      <c r="Z163" s="9">
        <f t="shared" si="275"/>
        <v>0</v>
      </c>
      <c r="AA163" s="9">
        <f t="shared" si="275"/>
        <v>0</v>
      </c>
      <c r="AB163" s="9">
        <f t="shared" si="275"/>
        <v>0</v>
      </c>
      <c r="AC163" s="9">
        <f t="shared" si="275"/>
        <v>0</v>
      </c>
      <c r="AD163" s="9">
        <f t="shared" si="275"/>
        <v>0</v>
      </c>
      <c r="AE163" s="9">
        <f t="shared" si="275"/>
        <v>0</v>
      </c>
      <c r="AF163" s="9">
        <f t="shared" si="275"/>
        <v>0</v>
      </c>
      <c r="AG163" s="9">
        <f t="shared" si="275"/>
        <v>0</v>
      </c>
      <c r="AH163" s="9">
        <f t="shared" si="275"/>
        <v>0</v>
      </c>
      <c r="AJ163" s="34"/>
      <c r="AK163" s="34"/>
      <c r="AL163" s="34"/>
      <c r="AM163" s="34"/>
      <c r="AN163" s="34"/>
      <c r="AO163" s="34"/>
      <c r="AP163" s="9">
        <f t="shared" si="272"/>
        <v>0</v>
      </c>
      <c r="AQ163" s="9">
        <f t="shared" si="272"/>
        <v>0</v>
      </c>
      <c r="AR163" s="9">
        <f t="shared" si="272"/>
        <v>0</v>
      </c>
      <c r="AS163" s="9">
        <f t="shared" si="272"/>
        <v>0</v>
      </c>
      <c r="AT163" s="9">
        <f t="shared" si="272"/>
        <v>-222.26762250000019</v>
      </c>
      <c r="AU163" s="9">
        <f t="shared" si="272"/>
        <v>0</v>
      </c>
      <c r="AV163" s="9">
        <f t="shared" si="272"/>
        <v>0</v>
      </c>
      <c r="AW163" s="9">
        <f t="shared" si="272"/>
        <v>0</v>
      </c>
    </row>
    <row r="164" spans="1:49" hidden="1" outlineLevel="1" x14ac:dyDescent="0.2">
      <c r="B164" s="4" t="s">
        <v>203</v>
      </c>
      <c r="W164" s="9">
        <f t="shared" ref="W164:AH164" si="276">W$129*W169</f>
        <v>0</v>
      </c>
      <c r="X164" s="9">
        <f t="shared" si="276"/>
        <v>0</v>
      </c>
      <c r="Y164" s="9">
        <f t="shared" si="276"/>
        <v>0</v>
      </c>
      <c r="Z164" s="9">
        <f t="shared" si="276"/>
        <v>0</v>
      </c>
      <c r="AA164" s="9">
        <f t="shared" si="276"/>
        <v>0</v>
      </c>
      <c r="AB164" s="9">
        <f t="shared" si="276"/>
        <v>0</v>
      </c>
      <c r="AC164" s="9">
        <f t="shared" si="276"/>
        <v>0</v>
      </c>
      <c r="AD164" s="9">
        <f t="shared" si="276"/>
        <v>0</v>
      </c>
      <c r="AE164" s="9">
        <f t="shared" si="276"/>
        <v>0</v>
      </c>
      <c r="AF164" s="9">
        <f t="shared" si="276"/>
        <v>0</v>
      </c>
      <c r="AG164" s="9">
        <f t="shared" si="276"/>
        <v>0</v>
      </c>
      <c r="AH164" s="9">
        <f t="shared" si="276"/>
        <v>0</v>
      </c>
      <c r="AJ164" s="34"/>
      <c r="AK164" s="34"/>
      <c r="AL164" s="34"/>
      <c r="AM164" s="34"/>
      <c r="AN164" s="34"/>
      <c r="AO164" s="34"/>
      <c r="AP164" s="9">
        <f t="shared" si="272"/>
        <v>0</v>
      </c>
      <c r="AQ164" s="9">
        <f t="shared" si="272"/>
        <v>0</v>
      </c>
      <c r="AR164" s="9">
        <f t="shared" si="272"/>
        <v>0</v>
      </c>
      <c r="AS164" s="9">
        <f t="shared" si="272"/>
        <v>0</v>
      </c>
      <c r="AT164" s="9">
        <f t="shared" si="272"/>
        <v>0</v>
      </c>
      <c r="AU164" s="9">
        <f t="shared" si="272"/>
        <v>0</v>
      </c>
      <c r="AV164" s="9">
        <f t="shared" si="272"/>
        <v>0</v>
      </c>
      <c r="AW164" s="9">
        <f t="shared" si="272"/>
        <v>0</v>
      </c>
    </row>
    <row r="165" spans="1:49" hidden="1" outlineLevel="1" x14ac:dyDescent="0.2">
      <c r="B165" s="4" t="s">
        <v>204</v>
      </c>
      <c r="AA165" s="9">
        <f t="shared" ref="AA165:AH165" si="277">AA$130*AA169</f>
        <v>0</v>
      </c>
      <c r="AB165" s="9">
        <f t="shared" si="277"/>
        <v>0</v>
      </c>
      <c r="AC165" s="9">
        <f t="shared" si="277"/>
        <v>0</v>
      </c>
      <c r="AD165" s="9">
        <f t="shared" si="277"/>
        <v>0</v>
      </c>
      <c r="AE165" s="9">
        <f t="shared" si="277"/>
        <v>0</v>
      </c>
      <c r="AF165" s="9">
        <f t="shared" si="277"/>
        <v>0</v>
      </c>
      <c r="AG165" s="9">
        <f t="shared" si="277"/>
        <v>0</v>
      </c>
      <c r="AH165" s="9">
        <f t="shared" si="277"/>
        <v>0</v>
      </c>
      <c r="AJ165" s="34"/>
      <c r="AK165" s="34"/>
      <c r="AL165" s="34"/>
      <c r="AM165" s="34"/>
      <c r="AN165" s="34"/>
      <c r="AO165" s="34"/>
      <c r="AP165" s="9">
        <f t="shared" si="272"/>
        <v>0</v>
      </c>
      <c r="AQ165" s="9">
        <f t="shared" si="272"/>
        <v>0</v>
      </c>
      <c r="AR165" s="9">
        <f t="shared" si="272"/>
        <v>0</v>
      </c>
      <c r="AS165" s="9">
        <f t="shared" si="272"/>
        <v>0</v>
      </c>
      <c r="AT165" s="9">
        <f t="shared" si="272"/>
        <v>0</v>
      </c>
      <c r="AU165" s="9">
        <f t="shared" si="272"/>
        <v>0</v>
      </c>
      <c r="AV165" s="9">
        <f t="shared" si="272"/>
        <v>0</v>
      </c>
      <c r="AW165" s="9">
        <f t="shared" si="272"/>
        <v>0</v>
      </c>
    </row>
    <row r="166" spans="1:49" hidden="1" outlineLevel="1" x14ac:dyDescent="0.2">
      <c r="B166" s="4" t="s">
        <v>205</v>
      </c>
      <c r="AE166" s="9">
        <f>AE$131*AE169</f>
        <v>0</v>
      </c>
      <c r="AF166" s="9">
        <f>AF$131*AF169</f>
        <v>0</v>
      </c>
      <c r="AG166" s="9">
        <f>AG$131*AG169</f>
        <v>0</v>
      </c>
      <c r="AH166" s="9">
        <f>AH$131*AH169</f>
        <v>0</v>
      </c>
      <c r="AJ166" s="34"/>
      <c r="AK166" s="34"/>
      <c r="AL166" s="34"/>
      <c r="AM166" s="34"/>
      <c r="AN166" s="34"/>
      <c r="AO166" s="34"/>
      <c r="AP166" s="9">
        <f t="shared" si="272"/>
        <v>0</v>
      </c>
      <c r="AQ166" s="9">
        <f t="shared" si="272"/>
        <v>0</v>
      </c>
      <c r="AR166" s="9">
        <f t="shared" si="272"/>
        <v>0</v>
      </c>
      <c r="AS166" s="9">
        <f t="shared" si="272"/>
        <v>0</v>
      </c>
      <c r="AT166" s="9">
        <f t="shared" si="272"/>
        <v>0</v>
      </c>
      <c r="AU166" s="9">
        <f t="shared" si="272"/>
        <v>0</v>
      </c>
      <c r="AV166" s="9">
        <f t="shared" si="272"/>
        <v>0</v>
      </c>
      <c r="AW166" s="9">
        <f t="shared" si="272"/>
        <v>0</v>
      </c>
    </row>
    <row r="167" spans="1:49" ht="5.0999999999999996" hidden="1" customHeight="1" outlineLevel="1" x14ac:dyDescent="0.2"/>
    <row r="168" spans="1:49" hidden="1" outlineLevel="1" x14ac:dyDescent="0.2">
      <c r="B168" s="38" t="s">
        <v>53</v>
      </c>
      <c r="C168" s="39">
        <f>SUM(C159:C167)</f>
        <v>0</v>
      </c>
      <c r="D168" s="39">
        <f t="shared" ref="D168" si="278">SUM(D159:D167)</f>
        <v>0</v>
      </c>
      <c r="E168" s="39">
        <f t="shared" ref="E168" si="279">SUM(E159:E167)</f>
        <v>0</v>
      </c>
      <c r="F168" s="39">
        <f t="shared" ref="F168" si="280">SUM(F159:F167)</f>
        <v>0</v>
      </c>
      <c r="G168" s="39">
        <f t="shared" ref="G168" si="281">SUM(G159:G167)</f>
        <v>-9.0000000000000071</v>
      </c>
      <c r="H168" s="39">
        <f t="shared" ref="H168" si="282">SUM(H159:H167)</f>
        <v>-36.000000000000028</v>
      </c>
      <c r="I168" s="39">
        <f t="shared" ref="I168" si="283">SUM(I159:I167)</f>
        <v>-63.000000000000057</v>
      </c>
      <c r="J168" s="39">
        <f t="shared" ref="J168" si="284">SUM(J159:J167)</f>
        <v>-73.500000000000071</v>
      </c>
      <c r="K168" s="39">
        <f t="shared" ref="K168" si="285">SUM(K159:K167)</f>
        <v>-87.480000000000075</v>
      </c>
      <c r="L168" s="39">
        <f t="shared" ref="L168" si="286">SUM(L159:L167)</f>
        <v>-118.8900000000001</v>
      </c>
      <c r="M168" s="39">
        <f t="shared" ref="M168" si="287">SUM(M159:M167)</f>
        <v>-150.30000000000013</v>
      </c>
      <c r="N168" s="39">
        <f t="shared" ref="N168" si="288">SUM(N159:N167)</f>
        <v>-164.38500000000016</v>
      </c>
      <c r="O168" s="39">
        <f t="shared" ref="O168" si="289">SUM(O159:O167)</f>
        <v>-184.11840000000018</v>
      </c>
      <c r="P168" s="39">
        <f t="shared" ref="P168" si="290">SUM(P159:P167)</f>
        <v>-220.84830000000022</v>
      </c>
      <c r="Q168" s="39">
        <f t="shared" ref="Q168" si="291">SUM(Q159:Q167)</f>
        <v>-257.57820000000027</v>
      </c>
      <c r="R168" s="39">
        <f t="shared" ref="R168" si="292">SUM(R159:R167)</f>
        <v>-275.77035000000024</v>
      </c>
      <c r="S168" s="39">
        <f t="shared" ref="S168" si="293">SUM(S159:S167)</f>
        <v>-305.74864800000029</v>
      </c>
      <c r="T168" s="39">
        <f t="shared" ref="T168" si="294">SUM(T159:T167)</f>
        <v>-347.37605100000036</v>
      </c>
      <c r="U168" s="39">
        <f t="shared" ref="U168" si="295">SUM(U159:U167)</f>
        <v>-387.41164200000026</v>
      </c>
      <c r="V168" s="39">
        <f t="shared" ref="V168" si="296">SUM(V159:V167)</f>
        <v>-407.24108550000034</v>
      </c>
      <c r="W168" s="39">
        <f t="shared" ref="W168" si="297">SUM(W159:W167)</f>
        <v>0</v>
      </c>
      <c r="X168" s="39">
        <f t="shared" ref="X168" si="298">SUM(X159:X167)</f>
        <v>0</v>
      </c>
      <c r="Y168" s="39">
        <f t="shared" ref="Y168" si="299">SUM(Y159:Y167)</f>
        <v>0</v>
      </c>
      <c r="Z168" s="39">
        <f t="shared" ref="Z168" si="300">SUM(Z159:Z167)</f>
        <v>0</v>
      </c>
      <c r="AA168" s="39">
        <f t="shared" ref="AA168" si="301">SUM(AA159:AA167)</f>
        <v>0</v>
      </c>
      <c r="AB168" s="39">
        <f t="shared" ref="AB168" si="302">SUM(AB159:AB167)</f>
        <v>0</v>
      </c>
      <c r="AC168" s="39">
        <f t="shared" ref="AC168" si="303">SUM(AC159:AC167)</f>
        <v>0</v>
      </c>
      <c r="AD168" s="39">
        <f t="shared" ref="AD168" si="304">SUM(AD159:AD167)</f>
        <v>0</v>
      </c>
      <c r="AE168" s="39">
        <f t="shared" ref="AE168" si="305">SUM(AE159:AE167)</f>
        <v>0</v>
      </c>
      <c r="AF168" s="39">
        <f t="shared" ref="AF168" si="306">SUM(AF159:AF167)</f>
        <v>0</v>
      </c>
      <c r="AG168" s="39">
        <f t="shared" ref="AG168" si="307">SUM(AG159:AG167)</f>
        <v>0</v>
      </c>
      <c r="AH168" s="39">
        <f t="shared" ref="AH168" si="308">SUM(AH159:AH167)</f>
        <v>0</v>
      </c>
      <c r="AI168" s="40"/>
      <c r="AJ168" s="54"/>
      <c r="AK168" s="54"/>
      <c r="AL168" s="54"/>
      <c r="AM168" s="54"/>
      <c r="AN168" s="54"/>
      <c r="AO168" s="54"/>
      <c r="AP168" s="39">
        <f t="shared" ref="AP168:AW168" si="309">SUM(AP159:AP167)</f>
        <v>0</v>
      </c>
      <c r="AQ168" s="39">
        <f t="shared" si="309"/>
        <v>-181.50000000000017</v>
      </c>
      <c r="AR168" s="39">
        <f t="shared" si="309"/>
        <v>-521.05500000000052</v>
      </c>
      <c r="AS168" s="39">
        <f t="shared" si="309"/>
        <v>-938.31525000000079</v>
      </c>
      <c r="AT168" s="39">
        <f t="shared" si="309"/>
        <v>-1447.7774265000014</v>
      </c>
      <c r="AU168" s="39">
        <f t="shared" si="309"/>
        <v>0</v>
      </c>
      <c r="AV168" s="39">
        <f t="shared" si="309"/>
        <v>0</v>
      </c>
      <c r="AW168" s="39">
        <f t="shared" si="309"/>
        <v>0</v>
      </c>
    </row>
    <row r="169" spans="1:49" hidden="1" outlineLevel="1" x14ac:dyDescent="0.2">
      <c r="B169" s="4" t="s">
        <v>190</v>
      </c>
      <c r="C169" s="93"/>
      <c r="D169" s="93"/>
      <c r="E169" s="93"/>
      <c r="F169" s="93"/>
      <c r="G169" s="93">
        <f>Drivers!G49</f>
        <v>-5.0000000000000044E-2</v>
      </c>
      <c r="H169" s="93">
        <f>Drivers!H49</f>
        <v>-5.0000000000000044E-2</v>
      </c>
      <c r="I169" s="93">
        <f>Drivers!I49</f>
        <v>-5.0000000000000044E-2</v>
      </c>
      <c r="J169" s="93">
        <f>Drivers!J49</f>
        <v>-5.0000000000000044E-2</v>
      </c>
      <c r="K169" s="93">
        <f>Drivers!K49</f>
        <v>-5.0000000000000044E-2</v>
      </c>
      <c r="L169" s="93">
        <f>Drivers!L49</f>
        <v>-5.0000000000000044E-2</v>
      </c>
      <c r="M169" s="93">
        <f>Drivers!M49</f>
        <v>-5.0000000000000044E-2</v>
      </c>
      <c r="N169" s="93">
        <f>Drivers!N49</f>
        <v>-5.0000000000000044E-2</v>
      </c>
      <c r="O169" s="93">
        <f>Drivers!O49</f>
        <v>-5.0000000000000044E-2</v>
      </c>
      <c r="P169" s="93">
        <f>Drivers!P49</f>
        <v>-5.0000000000000044E-2</v>
      </c>
      <c r="Q169" s="93">
        <f>Drivers!Q49</f>
        <v>-5.0000000000000044E-2</v>
      </c>
      <c r="R169" s="93">
        <f>Drivers!R49</f>
        <v>-5.0000000000000044E-2</v>
      </c>
      <c r="S169" s="93">
        <f>Drivers!S49</f>
        <v>-5.0000000000000044E-2</v>
      </c>
      <c r="T169" s="93">
        <f>Drivers!T49</f>
        <v>-5.0000000000000044E-2</v>
      </c>
      <c r="U169" s="93">
        <f>Drivers!U49</f>
        <v>-5.0000000000000044E-2</v>
      </c>
      <c r="V169" s="93">
        <f>Drivers!V49</f>
        <v>-5.0000000000000044E-2</v>
      </c>
      <c r="W169" s="93">
        <f>Drivers!W49</f>
        <v>0</v>
      </c>
      <c r="X169" s="93">
        <f>Drivers!X49</f>
        <v>0</v>
      </c>
      <c r="Y169" s="93">
        <f>Drivers!Y49</f>
        <v>0</v>
      </c>
      <c r="Z169" s="93">
        <f>Drivers!Z49</f>
        <v>0</v>
      </c>
      <c r="AA169" s="93">
        <f>Drivers!AA49</f>
        <v>0</v>
      </c>
      <c r="AB169" s="93">
        <f>Drivers!AB49</f>
        <v>0</v>
      </c>
      <c r="AC169" s="93">
        <f>Drivers!AC49</f>
        <v>0</v>
      </c>
      <c r="AD169" s="93">
        <f>Drivers!AD49</f>
        <v>0</v>
      </c>
      <c r="AE169" s="93">
        <f>Drivers!AE49</f>
        <v>0</v>
      </c>
      <c r="AF169" s="93">
        <f>Drivers!AF49</f>
        <v>0</v>
      </c>
      <c r="AG169" s="93">
        <f>Drivers!AG49</f>
        <v>0</v>
      </c>
      <c r="AH169" s="93">
        <f>Drivers!AH49</f>
        <v>0</v>
      </c>
      <c r="AJ169" s="34"/>
      <c r="AK169" s="34"/>
      <c r="AL169" s="34"/>
      <c r="AM169" s="34"/>
      <c r="AN169" s="34"/>
      <c r="AO169" s="34"/>
      <c r="AP169" s="93"/>
      <c r="AQ169" s="93"/>
      <c r="AR169" s="93"/>
      <c r="AS169" s="93"/>
      <c r="AT169" s="93"/>
      <c r="AU169" s="93"/>
      <c r="AV169" s="93"/>
      <c r="AW169" s="93"/>
    </row>
    <row r="170" spans="1:49" hidden="1" outlineLevel="1" x14ac:dyDescent="0.2">
      <c r="AJ170" s="34"/>
      <c r="AK170" s="34"/>
      <c r="AL170" s="34"/>
      <c r="AM170" s="34"/>
      <c r="AN170" s="34"/>
      <c r="AO170" s="34"/>
    </row>
    <row r="171" spans="1:49" collapsed="1" x14ac:dyDescent="0.2">
      <c r="AJ171" s="34"/>
      <c r="AK171" s="34"/>
      <c r="AL171" s="34"/>
      <c r="AM171" s="34"/>
      <c r="AN171" s="34"/>
      <c r="AO171" s="34"/>
    </row>
    <row r="172" spans="1:49" x14ac:dyDescent="0.2">
      <c r="A172" s="50" t="s">
        <v>78</v>
      </c>
      <c r="B172" s="16" t="s">
        <v>23</v>
      </c>
      <c r="AJ172" s="34"/>
      <c r="AK172" s="34"/>
      <c r="AL172" s="34"/>
      <c r="AM172" s="34"/>
      <c r="AN172" s="34"/>
      <c r="AO172" s="34"/>
    </row>
    <row r="173" spans="1:49" hidden="1" outlineLevel="1" x14ac:dyDescent="0.2">
      <c r="AJ173" s="34"/>
      <c r="AK173" s="34"/>
      <c r="AL173" s="34"/>
      <c r="AM173" s="34"/>
      <c r="AN173" s="34"/>
      <c r="AO173" s="34"/>
    </row>
    <row r="174" spans="1:49" hidden="1" outlineLevel="1" x14ac:dyDescent="0.2">
      <c r="B174" s="2" t="s">
        <v>123</v>
      </c>
      <c r="AJ174" s="34"/>
      <c r="AK174" s="34"/>
      <c r="AL174" s="34"/>
      <c r="AM174" s="34"/>
      <c r="AN174" s="34"/>
      <c r="AO174" s="34"/>
    </row>
    <row r="175" spans="1:49" hidden="1" outlineLevel="1" x14ac:dyDescent="0.2">
      <c r="B175" s="4" t="s">
        <v>314</v>
      </c>
      <c r="C175" s="46">
        <v>0</v>
      </c>
      <c r="D175" s="9">
        <f t="shared" ref="D175:AH175" si="310">C180</f>
        <v>180</v>
      </c>
      <c r="E175" s="9">
        <f t="shared" si="310"/>
        <v>900</v>
      </c>
      <c r="F175" s="9">
        <f t="shared" si="310"/>
        <v>2160</v>
      </c>
      <c r="G175" s="9">
        <f t="shared" si="310"/>
        <v>3630</v>
      </c>
      <c r="H175" s="9">
        <f t="shared" si="310"/>
        <v>5199.6000000000004</v>
      </c>
      <c r="I175" s="9">
        <f t="shared" si="310"/>
        <v>6857.4000000000005</v>
      </c>
      <c r="J175" s="9">
        <f t="shared" si="310"/>
        <v>8603.4000000000015</v>
      </c>
      <c r="K175" s="9">
        <f t="shared" si="310"/>
        <v>10421.100000000002</v>
      </c>
      <c r="L175" s="9">
        <f t="shared" si="310"/>
        <v>12353.868000000004</v>
      </c>
      <c r="M175" s="9">
        <f t="shared" si="310"/>
        <v>14393.034000000005</v>
      </c>
      <c r="N175" s="9">
        <f t="shared" si="310"/>
        <v>16538.598000000005</v>
      </c>
      <c r="O175" s="9">
        <f t="shared" si="310"/>
        <v>18766.305000000008</v>
      </c>
      <c r="P175" s="9">
        <f t="shared" si="310"/>
        <v>21198.909960000008</v>
      </c>
      <c r="Q175" s="9">
        <f t="shared" si="310"/>
        <v>23729.464980000004</v>
      </c>
      <c r="R175" s="9">
        <f t="shared" si="310"/>
        <v>26326.133820000003</v>
      </c>
      <c r="S175" s="9">
        <f t="shared" si="310"/>
        <v>28955.548530000004</v>
      </c>
      <c r="T175" s="9">
        <f t="shared" si="310"/>
        <v>31742.734467600003</v>
      </c>
      <c r="U175" s="9">
        <f t="shared" si="310"/>
        <v>34613.175211200003</v>
      </c>
      <c r="V175" s="9">
        <f t="shared" si="310"/>
        <v>37563.687136799999</v>
      </c>
      <c r="W175" s="9">
        <f t="shared" si="310"/>
        <v>40553.857949400001</v>
      </c>
      <c r="X175" s="9">
        <f t="shared" si="310"/>
        <v>40553.857949400001</v>
      </c>
      <c r="Y175" s="9">
        <f t="shared" si="310"/>
        <v>40553.857949400001</v>
      </c>
      <c r="Z175" s="9">
        <f t="shared" si="310"/>
        <v>40553.857949400001</v>
      </c>
      <c r="AA175" s="9">
        <f t="shared" si="310"/>
        <v>40553.857949400001</v>
      </c>
      <c r="AB175" s="9">
        <f t="shared" si="310"/>
        <v>40553.857949400001</v>
      </c>
      <c r="AC175" s="9">
        <f t="shared" si="310"/>
        <v>40553.857949400001</v>
      </c>
      <c r="AD175" s="9">
        <f t="shared" si="310"/>
        <v>40553.857949400001</v>
      </c>
      <c r="AE175" s="9">
        <f t="shared" si="310"/>
        <v>40553.857949400001</v>
      </c>
      <c r="AF175" s="9">
        <f t="shared" si="310"/>
        <v>40553.857949400001</v>
      </c>
      <c r="AG175" s="9">
        <f t="shared" si="310"/>
        <v>40553.857949400001</v>
      </c>
      <c r="AH175" s="9">
        <f t="shared" si="310"/>
        <v>40553.857949400001</v>
      </c>
      <c r="AI175" s="20"/>
      <c r="AJ175" s="34"/>
      <c r="AK175" s="34"/>
      <c r="AL175" s="34"/>
      <c r="AM175" s="34"/>
      <c r="AN175" s="34"/>
      <c r="AO175" s="34"/>
      <c r="AP175" s="46">
        <f>C175</f>
        <v>0</v>
      </c>
      <c r="AQ175" s="9">
        <f t="shared" ref="AQ175" si="311">AP180</f>
        <v>3630</v>
      </c>
      <c r="AR175" s="9">
        <f t="shared" ref="AR175" si="312">AQ180</f>
        <v>10421.1</v>
      </c>
      <c r="AS175" s="9">
        <f t="shared" ref="AS175" si="313">AR180</f>
        <v>18766.305</v>
      </c>
      <c r="AT175" s="9">
        <f t="shared" ref="AT175" si="314">AS180</f>
        <v>28955.54853</v>
      </c>
      <c r="AU175" s="9">
        <f t="shared" ref="AU175" si="315">AT180</f>
        <v>40553.857949400008</v>
      </c>
      <c r="AV175" s="9">
        <f t="shared" ref="AV175" si="316">AU180</f>
        <v>40553.857949400008</v>
      </c>
      <c r="AW175" s="9">
        <f t="shared" ref="AW175" si="317">AV180</f>
        <v>40553.857949400008</v>
      </c>
    </row>
    <row r="176" spans="1:49" hidden="1" outlineLevel="1" x14ac:dyDescent="0.2">
      <c r="B176" s="4" t="s">
        <v>77</v>
      </c>
      <c r="C176" s="10">
        <f t="shared" ref="C176:AH176" si="318">C83</f>
        <v>180</v>
      </c>
      <c r="D176" s="10">
        <f t="shared" si="318"/>
        <v>720</v>
      </c>
      <c r="E176" s="10">
        <f t="shared" si="318"/>
        <v>1260</v>
      </c>
      <c r="F176" s="10">
        <f t="shared" si="318"/>
        <v>1470</v>
      </c>
      <c r="G176" s="10">
        <f t="shared" si="318"/>
        <v>1560.6000000000001</v>
      </c>
      <c r="H176" s="10">
        <f t="shared" si="318"/>
        <v>1621.8000000000002</v>
      </c>
      <c r="I176" s="10">
        <f t="shared" si="318"/>
        <v>1683</v>
      </c>
      <c r="J176" s="10">
        <f t="shared" si="318"/>
        <v>1744.2</v>
      </c>
      <c r="K176" s="10">
        <f t="shared" si="318"/>
        <v>1810.2960000000003</v>
      </c>
      <c r="L176" s="10">
        <f t="shared" si="318"/>
        <v>1872.7200000000003</v>
      </c>
      <c r="M176" s="10">
        <f t="shared" si="318"/>
        <v>1935.1440000000002</v>
      </c>
      <c r="N176" s="10">
        <f t="shared" si="318"/>
        <v>1997.5680000000002</v>
      </c>
      <c r="O176" s="10">
        <f t="shared" si="318"/>
        <v>2101.1918400000004</v>
      </c>
      <c r="P176" s="10">
        <f t="shared" si="318"/>
        <v>2133.02808</v>
      </c>
      <c r="Q176" s="10">
        <f t="shared" si="318"/>
        <v>2133.02808</v>
      </c>
      <c r="R176" s="10">
        <f t="shared" si="318"/>
        <v>2133.02808</v>
      </c>
      <c r="S176" s="10">
        <f t="shared" si="318"/>
        <v>2175.6886416000007</v>
      </c>
      <c r="T176" s="10">
        <f t="shared" si="318"/>
        <v>2175.6886416000007</v>
      </c>
      <c r="U176" s="10">
        <f t="shared" si="318"/>
        <v>2175.6886416000007</v>
      </c>
      <c r="V176" s="10">
        <f t="shared" si="318"/>
        <v>2175.6886416000007</v>
      </c>
      <c r="W176" s="10">
        <f t="shared" si="318"/>
        <v>0</v>
      </c>
      <c r="X176" s="10">
        <f t="shared" si="318"/>
        <v>0</v>
      </c>
      <c r="Y176" s="10">
        <f t="shared" si="318"/>
        <v>0</v>
      </c>
      <c r="Z176" s="10">
        <f t="shared" si="318"/>
        <v>0</v>
      </c>
      <c r="AA176" s="10">
        <f t="shared" si="318"/>
        <v>0</v>
      </c>
      <c r="AB176" s="10">
        <f t="shared" si="318"/>
        <v>0</v>
      </c>
      <c r="AC176" s="10">
        <f t="shared" si="318"/>
        <v>0</v>
      </c>
      <c r="AD176" s="10">
        <f t="shared" si="318"/>
        <v>0</v>
      </c>
      <c r="AE176" s="10">
        <f t="shared" si="318"/>
        <v>0</v>
      </c>
      <c r="AF176" s="10">
        <f t="shared" si="318"/>
        <v>0</v>
      </c>
      <c r="AG176" s="10">
        <f t="shared" si="318"/>
        <v>0</v>
      </c>
      <c r="AH176" s="10">
        <f t="shared" si="318"/>
        <v>0</v>
      </c>
      <c r="AI176" s="20"/>
      <c r="AJ176" s="34"/>
      <c r="AK176" s="34"/>
      <c r="AL176" s="34"/>
      <c r="AM176" s="34"/>
      <c r="AN176" s="34"/>
      <c r="AO176" s="34"/>
      <c r="AP176" s="10">
        <f t="shared" ref="AP176:AW176" si="319">AP83</f>
        <v>3630</v>
      </c>
      <c r="AQ176" s="10">
        <f t="shared" si="319"/>
        <v>6609.6</v>
      </c>
      <c r="AR176" s="10">
        <f t="shared" si="319"/>
        <v>7615.728000000001</v>
      </c>
      <c r="AS176" s="10">
        <f t="shared" si="319"/>
        <v>8500.2760799999996</v>
      </c>
      <c r="AT176" s="10">
        <f t="shared" si="319"/>
        <v>8702.7545664000027</v>
      </c>
      <c r="AU176" s="10">
        <f t="shared" si="319"/>
        <v>0</v>
      </c>
      <c r="AV176" s="10">
        <f t="shared" si="319"/>
        <v>0</v>
      </c>
      <c r="AW176" s="10">
        <f t="shared" si="319"/>
        <v>0</v>
      </c>
    </row>
    <row r="177" spans="2:49" hidden="1" outlineLevel="1" x14ac:dyDescent="0.2">
      <c r="B177" s="4" t="s">
        <v>192</v>
      </c>
      <c r="C177" s="10"/>
      <c r="D177" s="10"/>
      <c r="E177" s="10"/>
      <c r="F177" s="10"/>
      <c r="G177" s="10">
        <f t="shared" ref="G177:AH177" si="320">G144</f>
        <v>27</v>
      </c>
      <c r="H177" s="10">
        <f t="shared" si="320"/>
        <v>108</v>
      </c>
      <c r="I177" s="10">
        <f t="shared" si="320"/>
        <v>189</v>
      </c>
      <c r="J177" s="10">
        <f t="shared" si="320"/>
        <v>220.5</v>
      </c>
      <c r="K177" s="10">
        <f t="shared" si="320"/>
        <v>297.43200000000002</v>
      </c>
      <c r="L177" s="10">
        <f t="shared" si="320"/>
        <v>404.22600000000011</v>
      </c>
      <c r="M177" s="10">
        <f t="shared" si="320"/>
        <v>511.02000000000004</v>
      </c>
      <c r="N177" s="10">
        <f t="shared" si="320"/>
        <v>558.90900000000011</v>
      </c>
      <c r="O177" s="10">
        <f t="shared" si="320"/>
        <v>699.64992000000007</v>
      </c>
      <c r="P177" s="10">
        <f t="shared" si="320"/>
        <v>839.22354000000007</v>
      </c>
      <c r="Q177" s="10">
        <f t="shared" si="320"/>
        <v>978.79716000000008</v>
      </c>
      <c r="R177" s="10">
        <f t="shared" si="320"/>
        <v>1047.92733</v>
      </c>
      <c r="S177" s="10">
        <f t="shared" si="320"/>
        <v>1222.994592</v>
      </c>
      <c r="T177" s="10">
        <f t="shared" si="320"/>
        <v>1389.5042040000001</v>
      </c>
      <c r="U177" s="10">
        <f t="shared" si="320"/>
        <v>1549.6465679999999</v>
      </c>
      <c r="V177" s="10">
        <f t="shared" si="320"/>
        <v>1628.9643420000002</v>
      </c>
      <c r="W177" s="10">
        <f t="shared" si="320"/>
        <v>0</v>
      </c>
      <c r="X177" s="10">
        <f t="shared" si="320"/>
        <v>0</v>
      </c>
      <c r="Y177" s="10">
        <f t="shared" si="320"/>
        <v>0</v>
      </c>
      <c r="Z177" s="10">
        <f t="shared" si="320"/>
        <v>0</v>
      </c>
      <c r="AA177" s="10">
        <f t="shared" si="320"/>
        <v>0</v>
      </c>
      <c r="AB177" s="10">
        <f t="shared" si="320"/>
        <v>0</v>
      </c>
      <c r="AC177" s="10">
        <f t="shared" si="320"/>
        <v>0</v>
      </c>
      <c r="AD177" s="10">
        <f t="shared" si="320"/>
        <v>0</v>
      </c>
      <c r="AE177" s="10">
        <f t="shared" si="320"/>
        <v>0</v>
      </c>
      <c r="AF177" s="10">
        <f t="shared" si="320"/>
        <v>0</v>
      </c>
      <c r="AG177" s="10">
        <f t="shared" si="320"/>
        <v>0</v>
      </c>
      <c r="AH177" s="10">
        <f t="shared" si="320"/>
        <v>0</v>
      </c>
      <c r="AI177" s="20"/>
      <c r="AJ177" s="34"/>
      <c r="AK177" s="34"/>
      <c r="AL177" s="34"/>
      <c r="AM177" s="34"/>
      <c r="AN177" s="34"/>
      <c r="AO177" s="34"/>
      <c r="AP177" s="10">
        <f t="shared" ref="AP177:AW177" si="321">AP144</f>
        <v>0</v>
      </c>
      <c r="AQ177" s="10">
        <f t="shared" si="321"/>
        <v>544.5</v>
      </c>
      <c r="AR177" s="10">
        <f t="shared" si="321"/>
        <v>1771.5870000000002</v>
      </c>
      <c r="AS177" s="10">
        <f t="shared" si="321"/>
        <v>3565.5979500000003</v>
      </c>
      <c r="AT177" s="10">
        <f t="shared" si="321"/>
        <v>5791.1097060000002</v>
      </c>
      <c r="AU177" s="10">
        <f t="shared" si="321"/>
        <v>0</v>
      </c>
      <c r="AV177" s="10">
        <f t="shared" si="321"/>
        <v>0</v>
      </c>
      <c r="AW177" s="10">
        <f t="shared" si="321"/>
        <v>0</v>
      </c>
    </row>
    <row r="178" spans="2:49" hidden="1" outlineLevel="1" x14ac:dyDescent="0.2">
      <c r="B178" s="4" t="s">
        <v>193</v>
      </c>
      <c r="C178" s="10"/>
      <c r="D178" s="10"/>
      <c r="E178" s="10"/>
      <c r="F178" s="10"/>
      <c r="G178" s="10">
        <f t="shared" ref="G178:AH178" si="322">G156</f>
        <v>-9</v>
      </c>
      <c r="H178" s="10">
        <f t="shared" si="322"/>
        <v>-36</v>
      </c>
      <c r="I178" s="10">
        <f t="shared" si="322"/>
        <v>-63</v>
      </c>
      <c r="J178" s="10">
        <f t="shared" si="322"/>
        <v>-73.5</v>
      </c>
      <c r="K178" s="10">
        <f t="shared" si="322"/>
        <v>-87.480000000000018</v>
      </c>
      <c r="L178" s="10">
        <f t="shared" si="322"/>
        <v>-118.89000000000001</v>
      </c>
      <c r="M178" s="10">
        <f t="shared" si="322"/>
        <v>-150.30000000000001</v>
      </c>
      <c r="N178" s="10">
        <f t="shared" si="322"/>
        <v>-164.38500000000002</v>
      </c>
      <c r="O178" s="10">
        <f t="shared" si="322"/>
        <v>-184.11840000000004</v>
      </c>
      <c r="P178" s="10">
        <f t="shared" si="322"/>
        <v>-220.84830000000002</v>
      </c>
      <c r="Q178" s="10">
        <f t="shared" si="322"/>
        <v>-257.57820000000004</v>
      </c>
      <c r="R178" s="10">
        <f t="shared" si="322"/>
        <v>-275.77035000000001</v>
      </c>
      <c r="S178" s="10">
        <f t="shared" si="322"/>
        <v>-305.748648</v>
      </c>
      <c r="T178" s="10">
        <f t="shared" si="322"/>
        <v>-347.37605100000002</v>
      </c>
      <c r="U178" s="10">
        <f t="shared" si="322"/>
        <v>-387.41164199999997</v>
      </c>
      <c r="V178" s="10">
        <f t="shared" si="322"/>
        <v>-407.24108550000005</v>
      </c>
      <c r="W178" s="10">
        <f t="shared" si="322"/>
        <v>0</v>
      </c>
      <c r="X178" s="10">
        <f t="shared" si="322"/>
        <v>0</v>
      </c>
      <c r="Y178" s="10">
        <f t="shared" si="322"/>
        <v>0</v>
      </c>
      <c r="Z178" s="10">
        <f t="shared" si="322"/>
        <v>0</v>
      </c>
      <c r="AA178" s="10">
        <f t="shared" si="322"/>
        <v>0</v>
      </c>
      <c r="AB178" s="10">
        <f t="shared" si="322"/>
        <v>0</v>
      </c>
      <c r="AC178" s="10">
        <f t="shared" si="322"/>
        <v>0</v>
      </c>
      <c r="AD178" s="10">
        <f t="shared" si="322"/>
        <v>0</v>
      </c>
      <c r="AE178" s="10">
        <f t="shared" si="322"/>
        <v>0</v>
      </c>
      <c r="AF178" s="10">
        <f t="shared" si="322"/>
        <v>0</v>
      </c>
      <c r="AG178" s="10">
        <f t="shared" si="322"/>
        <v>0</v>
      </c>
      <c r="AH178" s="10">
        <f t="shared" si="322"/>
        <v>0</v>
      </c>
      <c r="AI178" s="20"/>
      <c r="AJ178" s="34"/>
      <c r="AK178" s="34"/>
      <c r="AL178" s="34"/>
      <c r="AM178" s="34"/>
      <c r="AN178" s="34"/>
      <c r="AO178" s="34"/>
      <c r="AP178" s="10">
        <f t="shared" ref="AP178:AW178" si="323">AP156</f>
        <v>0</v>
      </c>
      <c r="AQ178" s="10">
        <f t="shared" si="323"/>
        <v>-181.5</v>
      </c>
      <c r="AR178" s="10">
        <f t="shared" si="323"/>
        <v>-521.05500000000006</v>
      </c>
      <c r="AS178" s="10">
        <f t="shared" si="323"/>
        <v>-938.31525000000011</v>
      </c>
      <c r="AT178" s="10">
        <f t="shared" si="323"/>
        <v>-1447.7774265</v>
      </c>
      <c r="AU178" s="10">
        <f t="shared" si="323"/>
        <v>0</v>
      </c>
      <c r="AV178" s="10">
        <f t="shared" si="323"/>
        <v>0</v>
      </c>
      <c r="AW178" s="10">
        <f t="shared" si="323"/>
        <v>0</v>
      </c>
    </row>
    <row r="179" spans="2:49" hidden="1" outlineLevel="1" x14ac:dyDescent="0.2">
      <c r="B179" s="4" t="s">
        <v>194</v>
      </c>
      <c r="C179" s="10"/>
      <c r="D179" s="10"/>
      <c r="E179" s="10"/>
      <c r="F179" s="10"/>
      <c r="G179" s="10">
        <f t="shared" ref="G179:AH179" si="324">G168</f>
        <v>-9.0000000000000071</v>
      </c>
      <c r="H179" s="10">
        <f t="shared" si="324"/>
        <v>-36.000000000000028</v>
      </c>
      <c r="I179" s="10">
        <f t="shared" si="324"/>
        <v>-63.000000000000057</v>
      </c>
      <c r="J179" s="10">
        <f t="shared" si="324"/>
        <v>-73.500000000000071</v>
      </c>
      <c r="K179" s="10">
        <f t="shared" si="324"/>
        <v>-87.480000000000075</v>
      </c>
      <c r="L179" s="10">
        <f t="shared" si="324"/>
        <v>-118.8900000000001</v>
      </c>
      <c r="M179" s="10">
        <f t="shared" si="324"/>
        <v>-150.30000000000013</v>
      </c>
      <c r="N179" s="10">
        <f t="shared" si="324"/>
        <v>-164.38500000000016</v>
      </c>
      <c r="O179" s="10">
        <f t="shared" si="324"/>
        <v>-184.11840000000018</v>
      </c>
      <c r="P179" s="10">
        <f t="shared" si="324"/>
        <v>-220.84830000000022</v>
      </c>
      <c r="Q179" s="10">
        <f t="shared" si="324"/>
        <v>-257.57820000000027</v>
      </c>
      <c r="R179" s="10">
        <f t="shared" si="324"/>
        <v>-275.77035000000024</v>
      </c>
      <c r="S179" s="10">
        <f t="shared" si="324"/>
        <v>-305.74864800000029</v>
      </c>
      <c r="T179" s="10">
        <f t="shared" si="324"/>
        <v>-347.37605100000036</v>
      </c>
      <c r="U179" s="10">
        <f t="shared" si="324"/>
        <v>-387.41164200000026</v>
      </c>
      <c r="V179" s="10">
        <f t="shared" si="324"/>
        <v>-407.24108550000034</v>
      </c>
      <c r="W179" s="10">
        <f t="shared" si="324"/>
        <v>0</v>
      </c>
      <c r="X179" s="10">
        <f t="shared" si="324"/>
        <v>0</v>
      </c>
      <c r="Y179" s="10">
        <f t="shared" si="324"/>
        <v>0</v>
      </c>
      <c r="Z179" s="10">
        <f t="shared" si="324"/>
        <v>0</v>
      </c>
      <c r="AA179" s="10">
        <f t="shared" si="324"/>
        <v>0</v>
      </c>
      <c r="AB179" s="10">
        <f t="shared" si="324"/>
        <v>0</v>
      </c>
      <c r="AC179" s="10">
        <f t="shared" si="324"/>
        <v>0</v>
      </c>
      <c r="AD179" s="10">
        <f t="shared" si="324"/>
        <v>0</v>
      </c>
      <c r="AE179" s="10">
        <f t="shared" si="324"/>
        <v>0</v>
      </c>
      <c r="AF179" s="10">
        <f t="shared" si="324"/>
        <v>0</v>
      </c>
      <c r="AG179" s="10">
        <f t="shared" si="324"/>
        <v>0</v>
      </c>
      <c r="AH179" s="10">
        <f t="shared" si="324"/>
        <v>0</v>
      </c>
      <c r="AJ179" s="34"/>
      <c r="AK179" s="34"/>
      <c r="AL179" s="34"/>
      <c r="AM179" s="34"/>
      <c r="AN179" s="34"/>
      <c r="AO179" s="34"/>
      <c r="AP179" s="10">
        <f t="shared" ref="AP179:AW179" si="325">AP168</f>
        <v>0</v>
      </c>
      <c r="AQ179" s="10">
        <f t="shared" si="325"/>
        <v>-181.50000000000017</v>
      </c>
      <c r="AR179" s="10">
        <f t="shared" si="325"/>
        <v>-521.05500000000052</v>
      </c>
      <c r="AS179" s="10">
        <f t="shared" si="325"/>
        <v>-938.31525000000079</v>
      </c>
      <c r="AT179" s="10">
        <f t="shared" si="325"/>
        <v>-1447.7774265000014</v>
      </c>
      <c r="AU179" s="10">
        <f t="shared" si="325"/>
        <v>0</v>
      </c>
      <c r="AV179" s="10">
        <f t="shared" si="325"/>
        <v>0</v>
      </c>
      <c r="AW179" s="10">
        <f t="shared" si="325"/>
        <v>0</v>
      </c>
    </row>
    <row r="180" spans="2:49" hidden="1" outlineLevel="1" x14ac:dyDescent="0.2">
      <c r="B180" s="38" t="s">
        <v>313</v>
      </c>
      <c r="C180" s="39">
        <f t="shared" ref="C180:AH180" si="326">SUM(C175:C179)</f>
        <v>180</v>
      </c>
      <c r="D180" s="39">
        <f t="shared" si="326"/>
        <v>900</v>
      </c>
      <c r="E180" s="39">
        <f t="shared" si="326"/>
        <v>2160</v>
      </c>
      <c r="F180" s="39">
        <f t="shared" si="326"/>
        <v>3630</v>
      </c>
      <c r="G180" s="39">
        <f t="shared" si="326"/>
        <v>5199.6000000000004</v>
      </c>
      <c r="H180" s="39">
        <f t="shared" si="326"/>
        <v>6857.4000000000005</v>
      </c>
      <c r="I180" s="39">
        <f t="shared" si="326"/>
        <v>8603.4000000000015</v>
      </c>
      <c r="J180" s="39">
        <f t="shared" si="326"/>
        <v>10421.100000000002</v>
      </c>
      <c r="K180" s="39">
        <f t="shared" si="326"/>
        <v>12353.868000000004</v>
      </c>
      <c r="L180" s="39">
        <f t="shared" si="326"/>
        <v>14393.034000000005</v>
      </c>
      <c r="M180" s="39">
        <f t="shared" si="326"/>
        <v>16538.598000000005</v>
      </c>
      <c r="N180" s="39">
        <f t="shared" si="326"/>
        <v>18766.305000000008</v>
      </c>
      <c r="O180" s="39">
        <f t="shared" si="326"/>
        <v>21198.909960000008</v>
      </c>
      <c r="P180" s="39">
        <f t="shared" si="326"/>
        <v>23729.464980000004</v>
      </c>
      <c r="Q180" s="39">
        <f t="shared" si="326"/>
        <v>26326.133820000003</v>
      </c>
      <c r="R180" s="39">
        <f t="shared" si="326"/>
        <v>28955.548530000004</v>
      </c>
      <c r="S180" s="39">
        <f t="shared" si="326"/>
        <v>31742.734467600003</v>
      </c>
      <c r="T180" s="39">
        <f t="shared" si="326"/>
        <v>34613.175211200003</v>
      </c>
      <c r="U180" s="39">
        <f t="shared" si="326"/>
        <v>37563.687136799999</v>
      </c>
      <c r="V180" s="39">
        <f t="shared" si="326"/>
        <v>40553.857949400001</v>
      </c>
      <c r="W180" s="39">
        <f t="shared" si="326"/>
        <v>40553.857949400001</v>
      </c>
      <c r="X180" s="39">
        <f t="shared" si="326"/>
        <v>40553.857949400001</v>
      </c>
      <c r="Y180" s="39">
        <f t="shared" si="326"/>
        <v>40553.857949400001</v>
      </c>
      <c r="Z180" s="39">
        <f t="shared" si="326"/>
        <v>40553.857949400001</v>
      </c>
      <c r="AA180" s="39">
        <f t="shared" si="326"/>
        <v>40553.857949400001</v>
      </c>
      <c r="AB180" s="39">
        <f t="shared" si="326"/>
        <v>40553.857949400001</v>
      </c>
      <c r="AC180" s="39">
        <f t="shared" si="326"/>
        <v>40553.857949400001</v>
      </c>
      <c r="AD180" s="39">
        <f t="shared" si="326"/>
        <v>40553.857949400001</v>
      </c>
      <c r="AE180" s="39">
        <f t="shared" si="326"/>
        <v>40553.857949400001</v>
      </c>
      <c r="AF180" s="39">
        <f t="shared" si="326"/>
        <v>40553.857949400001</v>
      </c>
      <c r="AG180" s="39">
        <f t="shared" si="326"/>
        <v>40553.857949400001</v>
      </c>
      <c r="AH180" s="39">
        <f t="shared" si="326"/>
        <v>40553.857949400001</v>
      </c>
      <c r="AI180" s="40"/>
      <c r="AJ180" s="54"/>
      <c r="AK180" s="54"/>
      <c r="AL180" s="54"/>
      <c r="AM180" s="54"/>
      <c r="AN180" s="54"/>
      <c r="AO180" s="54"/>
      <c r="AP180" s="39">
        <f t="shared" ref="AP180:AW180" si="327">SUM(AP175:AP179)</f>
        <v>3630</v>
      </c>
      <c r="AQ180" s="39">
        <f t="shared" si="327"/>
        <v>10421.1</v>
      </c>
      <c r="AR180" s="39">
        <f t="shared" si="327"/>
        <v>18766.305</v>
      </c>
      <c r="AS180" s="39">
        <f t="shared" si="327"/>
        <v>28955.54853</v>
      </c>
      <c r="AT180" s="39">
        <f t="shared" si="327"/>
        <v>40553.857949400008</v>
      </c>
      <c r="AU180" s="39">
        <f t="shared" si="327"/>
        <v>40553.857949400008</v>
      </c>
      <c r="AV180" s="39">
        <f t="shared" si="327"/>
        <v>40553.857949400008</v>
      </c>
      <c r="AW180" s="39">
        <f t="shared" si="327"/>
        <v>40553.857949400008</v>
      </c>
    </row>
    <row r="181" spans="2:49" hidden="1" outlineLevel="1" x14ac:dyDescent="0.2">
      <c r="B181" s="5" t="s">
        <v>312</v>
      </c>
      <c r="C181" s="10">
        <f t="shared" ref="C181:AH181" si="328">AVERAGE(C175, C180)</f>
        <v>90</v>
      </c>
      <c r="D181" s="10">
        <f t="shared" si="328"/>
        <v>540</v>
      </c>
      <c r="E181" s="10">
        <f t="shared" si="328"/>
        <v>1530</v>
      </c>
      <c r="F181" s="10">
        <f t="shared" si="328"/>
        <v>2895</v>
      </c>
      <c r="G181" s="10">
        <f t="shared" si="328"/>
        <v>4414.8</v>
      </c>
      <c r="H181" s="10">
        <f t="shared" si="328"/>
        <v>6028.5</v>
      </c>
      <c r="I181" s="10">
        <f t="shared" si="328"/>
        <v>7730.4000000000015</v>
      </c>
      <c r="J181" s="10">
        <f t="shared" si="328"/>
        <v>9512.2500000000018</v>
      </c>
      <c r="K181" s="10">
        <f t="shared" si="328"/>
        <v>11387.484000000004</v>
      </c>
      <c r="L181" s="10">
        <f t="shared" si="328"/>
        <v>13373.451000000005</v>
      </c>
      <c r="M181" s="10">
        <f t="shared" si="328"/>
        <v>15465.816000000006</v>
      </c>
      <c r="N181" s="10">
        <f t="shared" si="328"/>
        <v>17652.451500000006</v>
      </c>
      <c r="O181" s="10">
        <f t="shared" si="328"/>
        <v>19982.607480000006</v>
      </c>
      <c r="P181" s="10">
        <f t="shared" si="328"/>
        <v>22464.187470000004</v>
      </c>
      <c r="Q181" s="10">
        <f t="shared" si="328"/>
        <v>25027.799400000004</v>
      </c>
      <c r="R181" s="10">
        <f t="shared" si="328"/>
        <v>27640.841175000001</v>
      </c>
      <c r="S181" s="10">
        <f t="shared" si="328"/>
        <v>30349.141498800003</v>
      </c>
      <c r="T181" s="10">
        <f t="shared" si="328"/>
        <v>33177.954839400001</v>
      </c>
      <c r="U181" s="10">
        <f t="shared" si="328"/>
        <v>36088.431173999998</v>
      </c>
      <c r="V181" s="10">
        <f t="shared" si="328"/>
        <v>39058.7725431</v>
      </c>
      <c r="W181" s="10">
        <f t="shared" si="328"/>
        <v>40553.857949400001</v>
      </c>
      <c r="X181" s="10">
        <f t="shared" si="328"/>
        <v>40553.857949400001</v>
      </c>
      <c r="Y181" s="10">
        <f t="shared" si="328"/>
        <v>40553.857949400001</v>
      </c>
      <c r="Z181" s="10">
        <f t="shared" si="328"/>
        <v>40553.857949400001</v>
      </c>
      <c r="AA181" s="10">
        <f t="shared" si="328"/>
        <v>40553.857949400001</v>
      </c>
      <c r="AB181" s="10">
        <f t="shared" si="328"/>
        <v>40553.857949400001</v>
      </c>
      <c r="AC181" s="10">
        <f t="shared" si="328"/>
        <v>40553.857949400001</v>
      </c>
      <c r="AD181" s="10">
        <f t="shared" si="328"/>
        <v>40553.857949400001</v>
      </c>
      <c r="AE181" s="10">
        <f t="shared" si="328"/>
        <v>40553.857949400001</v>
      </c>
      <c r="AF181" s="10">
        <f t="shared" si="328"/>
        <v>40553.857949400001</v>
      </c>
      <c r="AG181" s="10">
        <f t="shared" si="328"/>
        <v>40553.857949400001</v>
      </c>
      <c r="AH181" s="10">
        <f t="shared" si="328"/>
        <v>40553.857949400001</v>
      </c>
      <c r="AJ181" s="34"/>
      <c r="AK181" s="34"/>
      <c r="AL181" s="34"/>
      <c r="AM181" s="34"/>
      <c r="AN181" s="34"/>
      <c r="AO181" s="34"/>
      <c r="AP181" s="10">
        <f t="shared" ref="AP181:AW181" si="329">AVERAGE(AP175, AP180)</f>
        <v>1815</v>
      </c>
      <c r="AQ181" s="10">
        <f t="shared" si="329"/>
        <v>7025.55</v>
      </c>
      <c r="AR181" s="10">
        <f t="shared" si="329"/>
        <v>14593.702499999999</v>
      </c>
      <c r="AS181" s="10">
        <f t="shared" si="329"/>
        <v>23860.926765</v>
      </c>
      <c r="AT181" s="10">
        <f t="shared" si="329"/>
        <v>34754.7032397</v>
      </c>
      <c r="AU181" s="10">
        <f t="shared" si="329"/>
        <v>40553.857949400008</v>
      </c>
      <c r="AV181" s="10">
        <f t="shared" si="329"/>
        <v>40553.857949400008</v>
      </c>
      <c r="AW181" s="10">
        <f t="shared" si="329"/>
        <v>40553.857949400008</v>
      </c>
    </row>
    <row r="182" spans="2:49" hidden="1" outlineLevel="1" x14ac:dyDescent="0.2">
      <c r="B182" s="5" t="s">
        <v>311</v>
      </c>
      <c r="C182" s="10">
        <f t="shared" ref="C182:F182" si="330">C180-C175</f>
        <v>180</v>
      </c>
      <c r="D182" s="10">
        <f t="shared" si="330"/>
        <v>720</v>
      </c>
      <c r="E182" s="10">
        <f t="shared" si="330"/>
        <v>1260</v>
      </c>
      <c r="F182" s="10">
        <f t="shared" si="330"/>
        <v>1470</v>
      </c>
      <c r="G182" s="10">
        <f>G180-G175</f>
        <v>1569.6000000000004</v>
      </c>
      <c r="H182" s="10">
        <f t="shared" ref="H182:AH182" si="331">H180-H175</f>
        <v>1657.8000000000002</v>
      </c>
      <c r="I182" s="10">
        <f t="shared" si="331"/>
        <v>1746.0000000000009</v>
      </c>
      <c r="J182" s="10">
        <f t="shared" si="331"/>
        <v>1817.7000000000007</v>
      </c>
      <c r="K182" s="10">
        <f t="shared" si="331"/>
        <v>1932.7680000000018</v>
      </c>
      <c r="L182" s="10">
        <f t="shared" si="331"/>
        <v>2039.1660000000011</v>
      </c>
      <c r="M182" s="10">
        <f t="shared" si="331"/>
        <v>2145.5640000000003</v>
      </c>
      <c r="N182" s="10">
        <f t="shared" si="331"/>
        <v>2227.7070000000022</v>
      </c>
      <c r="O182" s="10">
        <f t="shared" si="331"/>
        <v>2432.6049600000006</v>
      </c>
      <c r="P182" s="10">
        <f t="shared" si="331"/>
        <v>2530.5550199999961</v>
      </c>
      <c r="Q182" s="10">
        <f t="shared" si="331"/>
        <v>2596.6688399999985</v>
      </c>
      <c r="R182" s="10">
        <f t="shared" si="331"/>
        <v>2629.4147100000009</v>
      </c>
      <c r="S182" s="10">
        <f t="shared" si="331"/>
        <v>2787.1859375999993</v>
      </c>
      <c r="T182" s="10">
        <f t="shared" si="331"/>
        <v>2870.4407436000001</v>
      </c>
      <c r="U182" s="10">
        <f t="shared" si="331"/>
        <v>2950.5119255999962</v>
      </c>
      <c r="V182" s="10">
        <f t="shared" si="331"/>
        <v>2990.1708126000012</v>
      </c>
      <c r="W182" s="10">
        <f t="shared" si="331"/>
        <v>0</v>
      </c>
      <c r="X182" s="10">
        <f t="shared" si="331"/>
        <v>0</v>
      </c>
      <c r="Y182" s="10">
        <f t="shared" si="331"/>
        <v>0</v>
      </c>
      <c r="Z182" s="10">
        <f t="shared" si="331"/>
        <v>0</v>
      </c>
      <c r="AA182" s="10">
        <f t="shared" si="331"/>
        <v>0</v>
      </c>
      <c r="AB182" s="10">
        <f t="shared" si="331"/>
        <v>0</v>
      </c>
      <c r="AC182" s="10">
        <f t="shared" si="331"/>
        <v>0</v>
      </c>
      <c r="AD182" s="10">
        <f t="shared" si="331"/>
        <v>0</v>
      </c>
      <c r="AE182" s="10">
        <f t="shared" si="331"/>
        <v>0</v>
      </c>
      <c r="AF182" s="10">
        <f t="shared" si="331"/>
        <v>0</v>
      </c>
      <c r="AG182" s="10">
        <f t="shared" si="331"/>
        <v>0</v>
      </c>
      <c r="AH182" s="10">
        <f t="shared" si="331"/>
        <v>0</v>
      </c>
      <c r="AJ182" s="34"/>
      <c r="AK182" s="34"/>
      <c r="AL182" s="34"/>
      <c r="AM182" s="34"/>
      <c r="AN182" s="34"/>
      <c r="AO182" s="34"/>
      <c r="AP182" s="10">
        <f t="shared" ref="AP182:AW182" si="332">AP180-AP175</f>
        <v>3630</v>
      </c>
      <c r="AQ182" s="10">
        <f t="shared" si="332"/>
        <v>6791.1</v>
      </c>
      <c r="AR182" s="10">
        <f t="shared" si="332"/>
        <v>8345.2049999999999</v>
      </c>
      <c r="AS182" s="10">
        <f t="shared" si="332"/>
        <v>10189.24353</v>
      </c>
      <c r="AT182" s="10">
        <f t="shared" si="332"/>
        <v>11598.309419400008</v>
      </c>
      <c r="AU182" s="10">
        <f t="shared" si="332"/>
        <v>0</v>
      </c>
      <c r="AV182" s="10">
        <f t="shared" si="332"/>
        <v>0</v>
      </c>
      <c r="AW182" s="10">
        <f t="shared" si="332"/>
        <v>0</v>
      </c>
    </row>
    <row r="183" spans="2:49" hidden="1" outlineLevel="1" x14ac:dyDescent="0.2">
      <c r="B183" s="5" t="s">
        <v>315</v>
      </c>
      <c r="C183" s="10">
        <f t="shared" ref="C183:F183" si="333">SUM(C177:C179)</f>
        <v>0</v>
      </c>
      <c r="D183" s="10">
        <f t="shared" si="333"/>
        <v>0</v>
      </c>
      <c r="E183" s="10">
        <f t="shared" si="333"/>
        <v>0</v>
      </c>
      <c r="F183" s="10">
        <f t="shared" si="333"/>
        <v>0</v>
      </c>
      <c r="G183" s="10">
        <f>SUM(G177:G179)</f>
        <v>8.9999999999999929</v>
      </c>
      <c r="H183" s="10">
        <f t="shared" ref="H183:AH183" si="334">SUM(H177:H179)</f>
        <v>35.999999999999972</v>
      </c>
      <c r="I183" s="10">
        <f t="shared" si="334"/>
        <v>62.999999999999943</v>
      </c>
      <c r="J183" s="10">
        <f t="shared" si="334"/>
        <v>73.499999999999929</v>
      </c>
      <c r="K183" s="10">
        <f t="shared" si="334"/>
        <v>122.47199999999992</v>
      </c>
      <c r="L183" s="10">
        <f t="shared" si="334"/>
        <v>166.44600000000003</v>
      </c>
      <c r="M183" s="10">
        <f t="shared" si="334"/>
        <v>210.4199999999999</v>
      </c>
      <c r="N183" s="10">
        <f t="shared" si="334"/>
        <v>230.13899999999995</v>
      </c>
      <c r="O183" s="10">
        <f t="shared" si="334"/>
        <v>331.41311999999982</v>
      </c>
      <c r="P183" s="10">
        <f t="shared" si="334"/>
        <v>397.52693999999985</v>
      </c>
      <c r="Q183" s="10">
        <f t="shared" si="334"/>
        <v>463.64075999999977</v>
      </c>
      <c r="R183" s="10">
        <f t="shared" si="334"/>
        <v>496.38662999999974</v>
      </c>
      <c r="S183" s="10">
        <f t="shared" si="334"/>
        <v>611.49729599999978</v>
      </c>
      <c r="T183" s="10">
        <f t="shared" si="334"/>
        <v>694.7521019999997</v>
      </c>
      <c r="U183" s="10">
        <f t="shared" si="334"/>
        <v>774.8232839999996</v>
      </c>
      <c r="V183" s="10">
        <f t="shared" si="334"/>
        <v>814.48217099999988</v>
      </c>
      <c r="W183" s="10">
        <f t="shared" si="334"/>
        <v>0</v>
      </c>
      <c r="X183" s="10">
        <f t="shared" si="334"/>
        <v>0</v>
      </c>
      <c r="Y183" s="10">
        <f t="shared" si="334"/>
        <v>0</v>
      </c>
      <c r="Z183" s="10">
        <f t="shared" si="334"/>
        <v>0</v>
      </c>
      <c r="AA183" s="10">
        <f t="shared" si="334"/>
        <v>0</v>
      </c>
      <c r="AB183" s="10">
        <f t="shared" si="334"/>
        <v>0</v>
      </c>
      <c r="AC183" s="10">
        <f t="shared" si="334"/>
        <v>0</v>
      </c>
      <c r="AD183" s="10">
        <f t="shared" si="334"/>
        <v>0</v>
      </c>
      <c r="AE183" s="10">
        <f t="shared" si="334"/>
        <v>0</v>
      </c>
      <c r="AF183" s="10">
        <f t="shared" si="334"/>
        <v>0</v>
      </c>
      <c r="AG183" s="10">
        <f t="shared" si="334"/>
        <v>0</v>
      </c>
      <c r="AH183" s="10">
        <f t="shared" si="334"/>
        <v>0</v>
      </c>
      <c r="AJ183" s="34"/>
      <c r="AK183" s="34"/>
      <c r="AL183" s="34"/>
      <c r="AM183" s="34"/>
      <c r="AN183" s="34"/>
      <c r="AO183" s="34"/>
      <c r="AP183" s="10">
        <f t="shared" ref="AP183:AW183" si="335">SUM(AP177:AP179)</f>
        <v>0</v>
      </c>
      <c r="AQ183" s="10">
        <f t="shared" si="335"/>
        <v>181.49999999999983</v>
      </c>
      <c r="AR183" s="10">
        <f t="shared" si="335"/>
        <v>729.47699999999963</v>
      </c>
      <c r="AS183" s="10">
        <f t="shared" si="335"/>
        <v>1688.9674499999994</v>
      </c>
      <c r="AT183" s="10">
        <f t="shared" si="335"/>
        <v>2895.5548529999987</v>
      </c>
      <c r="AU183" s="10">
        <f t="shared" si="335"/>
        <v>0</v>
      </c>
      <c r="AV183" s="10">
        <f t="shared" si="335"/>
        <v>0</v>
      </c>
      <c r="AW183" s="10">
        <f t="shared" si="335"/>
        <v>0</v>
      </c>
    </row>
    <row r="184" spans="2:49" hidden="1" outlineLevel="1" x14ac:dyDescent="0.2"/>
    <row r="185" spans="2:49" hidden="1" outlineLevel="1" x14ac:dyDescent="0.2">
      <c r="B185" s="2" t="s">
        <v>353</v>
      </c>
    </row>
    <row r="186" spans="2:49" hidden="1" outlineLevel="1" x14ac:dyDescent="0.2">
      <c r="B186" s="4" t="s">
        <v>343</v>
      </c>
      <c r="G186" s="80">
        <f>C180/G180</f>
        <v>3.461804754211862E-2</v>
      </c>
      <c r="H186" s="80">
        <f>D180/H180</f>
        <v>0.13124507830956339</v>
      </c>
      <c r="I186" s="80">
        <f t="shared" ref="I186:AH186" si="336">E180/I180</f>
        <v>0.25106353302182854</v>
      </c>
      <c r="J186" s="80">
        <f t="shared" si="336"/>
        <v>0.34833175000719685</v>
      </c>
      <c r="K186" s="80">
        <f t="shared" si="336"/>
        <v>0.42088842134301568</v>
      </c>
      <c r="L186" s="80">
        <f t="shared" si="336"/>
        <v>0.47643881060796478</v>
      </c>
      <c r="M186" s="80">
        <f t="shared" si="336"/>
        <v>0.52020128912982821</v>
      </c>
      <c r="N186" s="80">
        <f t="shared" si="336"/>
        <v>0.55530910320385385</v>
      </c>
      <c r="O186" s="80">
        <f t="shared" si="336"/>
        <v>0.58275958638016689</v>
      </c>
      <c r="P186" s="80">
        <f t="shared" si="336"/>
        <v>0.60654692434620594</v>
      </c>
      <c r="Q186" s="80">
        <f t="shared" si="336"/>
        <v>0.62821978012721369</v>
      </c>
      <c r="R186" s="80">
        <f t="shared" si="336"/>
        <v>0.64810739055959454</v>
      </c>
      <c r="S186" s="80">
        <f t="shared" si="336"/>
        <v>0.66783502793805816</v>
      </c>
      <c r="T186" s="80">
        <f t="shared" si="336"/>
        <v>0.68556163470150844</v>
      </c>
      <c r="U186" s="80">
        <f t="shared" si="336"/>
        <v>0.70083998208496134</v>
      </c>
      <c r="V186" s="80">
        <f t="shared" si="336"/>
        <v>0.71400231677411607</v>
      </c>
      <c r="W186" s="80">
        <f t="shared" si="336"/>
        <v>0.7827303263528258</v>
      </c>
      <c r="X186" s="80">
        <f t="shared" si="336"/>
        <v>0.85351128009541466</v>
      </c>
      <c r="Y186" s="80">
        <f t="shared" si="336"/>
        <v>0.92626667439800903</v>
      </c>
      <c r="Z186" s="80">
        <f t="shared" si="336"/>
        <v>1</v>
      </c>
      <c r="AA186" s="80">
        <f t="shared" si="336"/>
        <v>1</v>
      </c>
      <c r="AB186" s="80">
        <f t="shared" si="336"/>
        <v>1</v>
      </c>
      <c r="AC186" s="80">
        <f t="shared" si="336"/>
        <v>1</v>
      </c>
      <c r="AD186" s="80">
        <f t="shared" si="336"/>
        <v>1</v>
      </c>
      <c r="AE186" s="80">
        <f t="shared" si="336"/>
        <v>1</v>
      </c>
      <c r="AF186" s="80">
        <f t="shared" si="336"/>
        <v>1</v>
      </c>
      <c r="AG186" s="80">
        <f t="shared" si="336"/>
        <v>1</v>
      </c>
      <c r="AH186" s="80">
        <f t="shared" si="336"/>
        <v>1</v>
      </c>
      <c r="AP186" s="80"/>
      <c r="AQ186" s="80">
        <f>AP180/AQ180</f>
        <v>0.34833175000719691</v>
      </c>
      <c r="AR186" s="80">
        <f t="shared" ref="AR186:AW186" si="337">AQ180/AR180</f>
        <v>0.55530910320385396</v>
      </c>
      <c r="AS186" s="80">
        <f t="shared" si="337"/>
        <v>0.64810739055959443</v>
      </c>
      <c r="AT186" s="80">
        <f t="shared" si="337"/>
        <v>0.71400231677411585</v>
      </c>
      <c r="AU186" s="80">
        <f t="shared" si="337"/>
        <v>1</v>
      </c>
      <c r="AV186" s="80">
        <f t="shared" si="337"/>
        <v>1</v>
      </c>
      <c r="AW186" s="80">
        <f t="shared" si="337"/>
        <v>1</v>
      </c>
    </row>
    <row r="187" spans="2:49" hidden="1" outlineLevel="1" x14ac:dyDescent="0.2">
      <c r="B187" s="4" t="s">
        <v>342</v>
      </c>
      <c r="G187" s="80">
        <f>SUM(D176:G176)/G180</f>
        <v>0.96365105008077545</v>
      </c>
      <c r="H187" s="80">
        <f>SUM(E176:H176)/H180</f>
        <v>0.8621926677749584</v>
      </c>
      <c r="I187" s="80">
        <f t="shared" ref="I187:AH187" si="338">SUM(F176:I176)/I180</f>
        <v>0.73638329032707994</v>
      </c>
      <c r="J187" s="80">
        <f t="shared" si="338"/>
        <v>0.63425166249244314</v>
      </c>
      <c r="K187" s="80">
        <f t="shared" si="338"/>
        <v>0.55523468439196522</v>
      </c>
      <c r="L187" s="80">
        <f t="shared" si="338"/>
        <v>0.49400397442262678</v>
      </c>
      <c r="M187" s="80">
        <f t="shared" si="338"/>
        <v>0.44516228038192829</v>
      </c>
      <c r="N187" s="80">
        <f t="shared" si="338"/>
        <v>0.4058192595718762</v>
      </c>
      <c r="O187" s="80">
        <f t="shared" si="338"/>
        <v>0.37297313186946512</v>
      </c>
      <c r="P187" s="80">
        <f t="shared" si="338"/>
        <v>0.34416839683841871</v>
      </c>
      <c r="Q187" s="80">
        <f t="shared" si="338"/>
        <v>0.31773810986424589</v>
      </c>
      <c r="R187" s="80">
        <f t="shared" si="338"/>
        <v>0.29356294429004204</v>
      </c>
      <c r="S187" s="80">
        <f t="shared" si="338"/>
        <v>0.27013340297926519</v>
      </c>
      <c r="T187" s="80">
        <f t="shared" si="338"/>
        <v>0.24896396792894065</v>
      </c>
      <c r="U187" s="80">
        <f t="shared" si="338"/>
        <v>0.23054430128920894</v>
      </c>
      <c r="V187" s="80">
        <f t="shared" si="338"/>
        <v>0.21459745154847248</v>
      </c>
      <c r="W187" s="80">
        <f t="shared" si="338"/>
        <v>0.16094808866135438</v>
      </c>
      <c r="X187" s="80">
        <f t="shared" si="338"/>
        <v>0.10729872577423624</v>
      </c>
      <c r="Y187" s="80">
        <f t="shared" si="338"/>
        <v>5.3649362887118121E-2</v>
      </c>
      <c r="Z187" s="80">
        <f t="shared" si="338"/>
        <v>0</v>
      </c>
      <c r="AA187" s="80">
        <f t="shared" si="338"/>
        <v>0</v>
      </c>
      <c r="AB187" s="80">
        <f t="shared" si="338"/>
        <v>0</v>
      </c>
      <c r="AC187" s="80">
        <f t="shared" si="338"/>
        <v>0</v>
      </c>
      <c r="AD187" s="80">
        <f t="shared" si="338"/>
        <v>0</v>
      </c>
      <c r="AE187" s="80">
        <f t="shared" si="338"/>
        <v>0</v>
      </c>
      <c r="AF187" s="80">
        <f t="shared" si="338"/>
        <v>0</v>
      </c>
      <c r="AG187" s="80">
        <f t="shared" si="338"/>
        <v>0</v>
      </c>
      <c r="AH187" s="80">
        <f t="shared" si="338"/>
        <v>0</v>
      </c>
      <c r="AP187" s="80"/>
      <c r="AQ187" s="80">
        <f>SUM(AQ176)/AQ180</f>
        <v>0.63425166249244325</v>
      </c>
      <c r="AR187" s="80">
        <f t="shared" ref="AR187:AW187" si="339">SUM(AR176)/AR180</f>
        <v>0.40581925957187637</v>
      </c>
      <c r="AS187" s="80">
        <f t="shared" si="339"/>
        <v>0.29356294429004209</v>
      </c>
      <c r="AT187" s="80">
        <f t="shared" si="339"/>
        <v>0.21459745154847246</v>
      </c>
      <c r="AU187" s="80">
        <f t="shared" si="339"/>
        <v>0</v>
      </c>
      <c r="AV187" s="80">
        <f t="shared" si="339"/>
        <v>0</v>
      </c>
      <c r="AW187" s="80">
        <f t="shared" si="339"/>
        <v>0</v>
      </c>
    </row>
    <row r="188" spans="2:49" hidden="1" outlineLevel="1" x14ac:dyDescent="0.2">
      <c r="B188" s="4" t="s">
        <v>344</v>
      </c>
      <c r="G188" s="80">
        <f>SUM(D177:G177)/G180</f>
        <v>5.192707131317793E-3</v>
      </c>
      <c r="H188" s="80">
        <f>SUM(E177:H177)/H180</f>
        <v>1.9686761746434508E-2</v>
      </c>
      <c r="I188" s="80">
        <f t="shared" ref="I188:AH188" si="340">SUM(F177:I177)/I180</f>
        <v>3.7659529953274283E-2</v>
      </c>
      <c r="J188" s="80">
        <f t="shared" si="340"/>
        <v>5.224976250107953E-2</v>
      </c>
      <c r="K188" s="80">
        <f t="shared" si="340"/>
        <v>6.5965736399320421E-2</v>
      </c>
      <c r="L188" s="80">
        <f t="shared" si="340"/>
        <v>7.72010960302046E-2</v>
      </c>
      <c r="M188" s="80">
        <f t="shared" si="340"/>
        <v>8.665655940122613E-2</v>
      </c>
      <c r="N188" s="80">
        <f t="shared" si="340"/>
        <v>9.4402547544655144E-2</v>
      </c>
      <c r="O188" s="80">
        <f t="shared" si="340"/>
        <v>0.10254324038838455</v>
      </c>
      <c r="P188" s="80">
        <f t="shared" si="340"/>
        <v>0.10993937124999605</v>
      </c>
      <c r="Q188" s="80">
        <f t="shared" si="340"/>
        <v>0.11686408802126191</v>
      </c>
      <c r="R188" s="80">
        <f t="shared" si="340"/>
        <v>0.12314040420632294</v>
      </c>
      <c r="S188" s="80">
        <f t="shared" si="340"/>
        <v>0.12881507187648272</v>
      </c>
      <c r="T188" s="80">
        <f t="shared" si="340"/>
        <v>0.1340305608397018</v>
      </c>
      <c r="U188" s="80">
        <f t="shared" si="340"/>
        <v>0.13869971483432603</v>
      </c>
      <c r="V188" s="80">
        <f t="shared" si="340"/>
        <v>0.14280046335482319</v>
      </c>
      <c r="W188" s="80">
        <f t="shared" si="340"/>
        <v>0.1126431699716398</v>
      </c>
      <c r="X188" s="80">
        <f t="shared" si="340"/>
        <v>7.8379988260698349E-2</v>
      </c>
      <c r="Y188" s="80">
        <f t="shared" si="340"/>
        <v>4.0167925429745725E-2</v>
      </c>
      <c r="Z188" s="80">
        <f t="shared" si="340"/>
        <v>0</v>
      </c>
      <c r="AA188" s="80">
        <f t="shared" si="340"/>
        <v>0</v>
      </c>
      <c r="AB188" s="80">
        <f t="shared" si="340"/>
        <v>0</v>
      </c>
      <c r="AC188" s="80">
        <f t="shared" si="340"/>
        <v>0</v>
      </c>
      <c r="AD188" s="80">
        <f t="shared" si="340"/>
        <v>0</v>
      </c>
      <c r="AE188" s="80">
        <f t="shared" si="340"/>
        <v>0</v>
      </c>
      <c r="AF188" s="80">
        <f t="shared" si="340"/>
        <v>0</v>
      </c>
      <c r="AG188" s="80">
        <f t="shared" si="340"/>
        <v>0</v>
      </c>
      <c r="AH188" s="80">
        <f t="shared" si="340"/>
        <v>0</v>
      </c>
      <c r="AP188" s="80"/>
      <c r="AQ188" s="80">
        <f>SUM(AQ177)/AQ180</f>
        <v>5.2249762501079537E-2</v>
      </c>
      <c r="AR188" s="80">
        <f t="shared" ref="AR188:AW188" si="341">SUM(AR177)/AR180</f>
        <v>9.4402547544655172E-2</v>
      </c>
      <c r="AS188" s="80">
        <f t="shared" si="341"/>
        <v>0.12314040420632295</v>
      </c>
      <c r="AT188" s="80">
        <f t="shared" si="341"/>
        <v>0.14280046335482316</v>
      </c>
      <c r="AU188" s="80">
        <f t="shared" si="341"/>
        <v>0</v>
      </c>
      <c r="AV188" s="80">
        <f t="shared" si="341"/>
        <v>0</v>
      </c>
      <c r="AW188" s="80">
        <f t="shared" si="341"/>
        <v>0</v>
      </c>
    </row>
    <row r="189" spans="2:49" hidden="1" outlineLevel="1" x14ac:dyDescent="0.2">
      <c r="B189" s="4" t="s">
        <v>345</v>
      </c>
      <c r="G189" s="80">
        <f>SUM(D178:G178)/G180</f>
        <v>-1.7309023771059312E-3</v>
      </c>
      <c r="H189" s="80">
        <f>SUM(E178:H178)/H180</f>
        <v>-6.5622539154781686E-3</v>
      </c>
      <c r="I189" s="80">
        <f t="shared" ref="I189:AH189" si="342">SUM(F178:I178)/I180</f>
        <v>-1.2553176651091427E-2</v>
      </c>
      <c r="J189" s="80">
        <f t="shared" si="342"/>
        <v>-1.7416587500359845E-2</v>
      </c>
      <c r="K189" s="80">
        <f t="shared" si="342"/>
        <v>-2.1044421067150786E-2</v>
      </c>
      <c r="L189" s="80">
        <f t="shared" si="342"/>
        <v>-2.3821940530398239E-2</v>
      </c>
      <c r="M189" s="80">
        <f t="shared" si="342"/>
        <v>-2.6010064456491407E-2</v>
      </c>
      <c r="N189" s="80">
        <f t="shared" si="342"/>
        <v>-2.776545516019269E-2</v>
      </c>
      <c r="O189" s="80">
        <f t="shared" si="342"/>
        <v>-2.9137979319008338E-2</v>
      </c>
      <c r="P189" s="80">
        <f t="shared" si="342"/>
        <v>-3.0327346217310289E-2</v>
      </c>
      <c r="Q189" s="80">
        <f t="shared" si="342"/>
        <v>-3.1410989006360676E-2</v>
      </c>
      <c r="R189" s="80">
        <f t="shared" si="342"/>
        <v>-3.2405369527979719E-2</v>
      </c>
      <c r="S189" s="80">
        <f t="shared" si="342"/>
        <v>-3.3391751396902897E-2</v>
      </c>
      <c r="T189" s="80">
        <f t="shared" si="342"/>
        <v>-3.4278081735075419E-2</v>
      </c>
      <c r="U189" s="80">
        <f t="shared" si="342"/>
        <v>-3.5041999104248059E-2</v>
      </c>
      <c r="V189" s="80">
        <f t="shared" si="342"/>
        <v>-3.5700115838705797E-2</v>
      </c>
      <c r="W189" s="80">
        <f t="shared" si="342"/>
        <v>-2.8160792492909949E-2</v>
      </c>
      <c r="X189" s="80">
        <f t="shared" si="342"/>
        <v>-1.9594997065174587E-2</v>
      </c>
      <c r="Y189" s="80">
        <f t="shared" si="342"/>
        <v>-1.0041981357436431E-2</v>
      </c>
      <c r="Z189" s="80">
        <f t="shared" si="342"/>
        <v>0</v>
      </c>
      <c r="AA189" s="80">
        <f t="shared" si="342"/>
        <v>0</v>
      </c>
      <c r="AB189" s="80">
        <f t="shared" si="342"/>
        <v>0</v>
      </c>
      <c r="AC189" s="80">
        <f t="shared" si="342"/>
        <v>0</v>
      </c>
      <c r="AD189" s="80">
        <f t="shared" si="342"/>
        <v>0</v>
      </c>
      <c r="AE189" s="80">
        <f t="shared" si="342"/>
        <v>0</v>
      </c>
      <c r="AF189" s="80">
        <f t="shared" si="342"/>
        <v>0</v>
      </c>
      <c r="AG189" s="80">
        <f t="shared" si="342"/>
        <v>0</v>
      </c>
      <c r="AH189" s="80">
        <f t="shared" si="342"/>
        <v>0</v>
      </c>
      <c r="AP189" s="80"/>
      <c r="AQ189" s="80">
        <f>SUM(AQ178)/AQ180</f>
        <v>-1.7416587500359845E-2</v>
      </c>
      <c r="AR189" s="80">
        <f t="shared" ref="AR189:AW189" si="343">SUM(AR178)/AR180</f>
        <v>-2.7765455160192701E-2</v>
      </c>
      <c r="AS189" s="80">
        <f t="shared" si="343"/>
        <v>-3.2405369527979726E-2</v>
      </c>
      <c r="AT189" s="80">
        <f t="shared" si="343"/>
        <v>-3.570011583870579E-2</v>
      </c>
      <c r="AU189" s="80">
        <f t="shared" si="343"/>
        <v>0</v>
      </c>
      <c r="AV189" s="80">
        <f t="shared" si="343"/>
        <v>0</v>
      </c>
      <c r="AW189" s="80">
        <f t="shared" si="343"/>
        <v>0</v>
      </c>
    </row>
    <row r="190" spans="2:49" hidden="1" outlineLevel="1" x14ac:dyDescent="0.2">
      <c r="B190" s="4" t="s">
        <v>354</v>
      </c>
      <c r="G190" s="80">
        <f>SUM(D179:G179)/G180</f>
        <v>-1.7309023771059325E-3</v>
      </c>
      <c r="H190" s="80">
        <f>SUM(E179:H179)/H180</f>
        <v>-6.5622539154781738E-3</v>
      </c>
      <c r="I190" s="80">
        <f t="shared" ref="I190:AH190" si="344">SUM(F179:I179)/I180</f>
        <v>-1.2553176651091437E-2</v>
      </c>
      <c r="J190" s="80">
        <f t="shared" si="344"/>
        <v>-1.7416587500359858E-2</v>
      </c>
      <c r="K190" s="80">
        <f t="shared" si="344"/>
        <v>-2.1044421067150803E-2</v>
      </c>
      <c r="L190" s="80">
        <f t="shared" si="344"/>
        <v>-2.382194053039826E-2</v>
      </c>
      <c r="M190" s="80">
        <f t="shared" si="344"/>
        <v>-2.6010064456491427E-2</v>
      </c>
      <c r="N190" s="80">
        <f t="shared" si="344"/>
        <v>-2.7765455160192711E-2</v>
      </c>
      <c r="O190" s="80">
        <f t="shared" si="344"/>
        <v>-2.9137979319008359E-2</v>
      </c>
      <c r="P190" s="80">
        <f t="shared" si="344"/>
        <v>-3.0327346217310314E-2</v>
      </c>
      <c r="Q190" s="80">
        <f t="shared" si="344"/>
        <v>-3.1410989006360704E-2</v>
      </c>
      <c r="R190" s="80">
        <f t="shared" si="344"/>
        <v>-3.2405369527979747E-2</v>
      </c>
      <c r="S190" s="80">
        <f t="shared" si="344"/>
        <v>-3.3391751396902924E-2</v>
      </c>
      <c r="T190" s="80">
        <f t="shared" si="344"/>
        <v>-3.4278081735075454E-2</v>
      </c>
      <c r="U190" s="80">
        <f t="shared" si="344"/>
        <v>-3.5041999104248094E-2</v>
      </c>
      <c r="V190" s="80">
        <f t="shared" si="344"/>
        <v>-3.5700115838705825E-2</v>
      </c>
      <c r="W190" s="80">
        <f t="shared" si="344"/>
        <v>-2.8160792492909974E-2</v>
      </c>
      <c r="X190" s="80">
        <f t="shared" si="344"/>
        <v>-1.9594997065174598E-2</v>
      </c>
      <c r="Y190" s="80">
        <f t="shared" si="344"/>
        <v>-1.0041981357436438E-2</v>
      </c>
      <c r="Z190" s="80">
        <f t="shared" si="344"/>
        <v>0</v>
      </c>
      <c r="AA190" s="80">
        <f t="shared" si="344"/>
        <v>0</v>
      </c>
      <c r="AB190" s="80">
        <f t="shared" si="344"/>
        <v>0</v>
      </c>
      <c r="AC190" s="80">
        <f t="shared" si="344"/>
        <v>0</v>
      </c>
      <c r="AD190" s="80">
        <f t="shared" si="344"/>
        <v>0</v>
      </c>
      <c r="AE190" s="80">
        <f t="shared" si="344"/>
        <v>0</v>
      </c>
      <c r="AF190" s="80">
        <f t="shared" si="344"/>
        <v>0</v>
      </c>
      <c r="AG190" s="80">
        <f t="shared" si="344"/>
        <v>0</v>
      </c>
      <c r="AH190" s="80">
        <f t="shared" si="344"/>
        <v>0</v>
      </c>
      <c r="AP190" s="80"/>
      <c r="AQ190" s="80">
        <f>SUM(AQ179)/AQ180</f>
        <v>-1.7416587500359862E-2</v>
      </c>
      <c r="AR190" s="80">
        <f t="shared" ref="AR190:AW190" si="345">SUM(AR179)/AR180</f>
        <v>-2.7765455160192725E-2</v>
      </c>
      <c r="AS190" s="80">
        <f t="shared" si="345"/>
        <v>-3.2405369527979747E-2</v>
      </c>
      <c r="AT190" s="80">
        <f t="shared" si="345"/>
        <v>-3.5700115838705825E-2</v>
      </c>
      <c r="AU190" s="80">
        <f t="shared" si="345"/>
        <v>0</v>
      </c>
      <c r="AV190" s="80">
        <f t="shared" si="345"/>
        <v>0</v>
      </c>
      <c r="AW190" s="80">
        <f t="shared" si="345"/>
        <v>0</v>
      </c>
    </row>
    <row r="191" spans="2:49" hidden="1" outlineLevel="1" x14ac:dyDescent="0.2"/>
    <row r="192" spans="2:49" hidden="1" outlineLevel="1" x14ac:dyDescent="0.2">
      <c r="B192" s="2" t="s">
        <v>54</v>
      </c>
      <c r="F192" s="101"/>
      <c r="G192" s="101"/>
      <c r="H192" s="101"/>
      <c r="I192" s="101"/>
      <c r="J192" s="101"/>
      <c r="AJ192" s="34"/>
      <c r="AK192" s="34"/>
      <c r="AL192" s="34"/>
      <c r="AM192" s="34"/>
      <c r="AN192" s="34"/>
      <c r="AO192" s="34"/>
    </row>
    <row r="193" spans="2:49" hidden="1" outlineLevel="1" x14ac:dyDescent="0.2">
      <c r="B193" s="4" t="s">
        <v>352</v>
      </c>
      <c r="C193" s="102"/>
      <c r="D193" s="102"/>
      <c r="E193" s="102"/>
      <c r="F193" s="102"/>
      <c r="G193" s="102">
        <f t="shared" ref="G193:P195" si="346">IFERROR(G181/C181-1, 0)</f>
        <v>48.053333333333335</v>
      </c>
      <c r="H193" s="102">
        <f t="shared" si="346"/>
        <v>10.16388888888889</v>
      </c>
      <c r="I193" s="102">
        <f t="shared" si="346"/>
        <v>4.0525490196078442</v>
      </c>
      <c r="J193" s="102">
        <f t="shared" si="346"/>
        <v>2.2857512953367882</v>
      </c>
      <c r="K193" s="102">
        <f t="shared" si="346"/>
        <v>1.5793884207665134</v>
      </c>
      <c r="L193" s="102">
        <f t="shared" si="346"/>
        <v>1.2183712366260271</v>
      </c>
      <c r="M193" s="102">
        <f t="shared" si="346"/>
        <v>1.0006488668115496</v>
      </c>
      <c r="N193" s="102">
        <f t="shared" si="346"/>
        <v>0.85575983600094641</v>
      </c>
      <c r="O193" s="102">
        <f t="shared" si="346"/>
        <v>0.75478687653918985</v>
      </c>
      <c r="P193" s="102">
        <f t="shared" si="346"/>
        <v>0.67975995649888699</v>
      </c>
      <c r="Q193" s="102">
        <f t="shared" ref="Q193:Z195" si="347">IFERROR(Q181/M181-1, 0)</f>
        <v>0.61826568995777476</v>
      </c>
      <c r="R193" s="102">
        <f t="shared" si="347"/>
        <v>0.56583583730565645</v>
      </c>
      <c r="S193" s="102">
        <f t="shared" si="347"/>
        <v>0.51877784364105395</v>
      </c>
      <c r="T193" s="102">
        <f t="shared" si="347"/>
        <v>0.47692654736378914</v>
      </c>
      <c r="U193" s="102">
        <f t="shared" si="347"/>
        <v>0.44193385112396233</v>
      </c>
      <c r="V193" s="102">
        <f t="shared" si="347"/>
        <v>0.41308190643731368</v>
      </c>
      <c r="W193" s="102">
        <f t="shared" si="347"/>
        <v>0.33624399065797261</v>
      </c>
      <c r="X193" s="102">
        <f t="shared" si="347"/>
        <v>0.2223133748208268</v>
      </c>
      <c r="Y193" s="102">
        <f t="shared" si="347"/>
        <v>0.12373568565144866</v>
      </c>
      <c r="Z193" s="102">
        <f t="shared" si="347"/>
        <v>3.827783898355297E-2</v>
      </c>
      <c r="AA193" s="102">
        <f t="shared" ref="AA193:AH195" si="348">IFERROR(AA181/W181-1, 0)</f>
        <v>0</v>
      </c>
      <c r="AB193" s="102">
        <f t="shared" si="348"/>
        <v>0</v>
      </c>
      <c r="AC193" s="102">
        <f t="shared" si="348"/>
        <v>0</v>
      </c>
      <c r="AD193" s="102">
        <f t="shared" si="348"/>
        <v>0</v>
      </c>
      <c r="AE193" s="102">
        <f t="shared" si="348"/>
        <v>0</v>
      </c>
      <c r="AF193" s="102">
        <f t="shared" si="348"/>
        <v>0</v>
      </c>
      <c r="AG193" s="102">
        <f t="shared" si="348"/>
        <v>0</v>
      </c>
      <c r="AH193" s="102">
        <f t="shared" si="348"/>
        <v>0</v>
      </c>
      <c r="AI193" s="20"/>
      <c r="AJ193" s="34"/>
      <c r="AK193" s="34"/>
      <c r="AL193" s="34"/>
      <c r="AM193" s="34"/>
      <c r="AN193" s="34"/>
      <c r="AO193" s="34"/>
      <c r="AP193" s="102"/>
      <c r="AQ193" s="102">
        <f>IFERROR(AQ181/AP181-1, 0)</f>
        <v>2.8708264462809918</v>
      </c>
      <c r="AR193" s="102">
        <f t="shared" ref="AR193:AW193" si="349">IFERROR(AR181/AQ181-1, 0)</f>
        <v>1.0772327433439375</v>
      </c>
      <c r="AS193" s="102">
        <f t="shared" si="349"/>
        <v>0.63501529272643475</v>
      </c>
      <c r="AT193" s="102">
        <f t="shared" si="349"/>
        <v>0.45655294875969998</v>
      </c>
      <c r="AU193" s="102">
        <f t="shared" si="349"/>
        <v>0.16685956630686127</v>
      </c>
      <c r="AV193" s="102">
        <f t="shared" si="349"/>
        <v>0</v>
      </c>
      <c r="AW193" s="102">
        <f t="shared" si="349"/>
        <v>0</v>
      </c>
    </row>
    <row r="194" spans="2:49" hidden="1" outlineLevel="1" x14ac:dyDescent="0.2">
      <c r="B194" s="4" t="s">
        <v>311</v>
      </c>
      <c r="C194" s="102"/>
      <c r="D194" s="102"/>
      <c r="E194" s="102"/>
      <c r="F194" s="102"/>
      <c r="G194" s="102">
        <f t="shared" si="346"/>
        <v>7.7200000000000024</v>
      </c>
      <c r="H194" s="102">
        <f t="shared" si="346"/>
        <v>1.3025000000000002</v>
      </c>
      <c r="I194" s="102">
        <f t="shared" si="346"/>
        <v>0.38571428571428634</v>
      </c>
      <c r="J194" s="102">
        <f t="shared" si="346"/>
        <v>0.23653061224489846</v>
      </c>
      <c r="K194" s="102">
        <f t="shared" si="346"/>
        <v>0.23137614678899165</v>
      </c>
      <c r="L194" s="102">
        <f t="shared" si="346"/>
        <v>0.23004343105320357</v>
      </c>
      <c r="M194" s="102">
        <f t="shared" si="346"/>
        <v>0.22884536082474183</v>
      </c>
      <c r="N194" s="102">
        <f t="shared" si="346"/>
        <v>0.22556362436045618</v>
      </c>
      <c r="O194" s="102">
        <f t="shared" si="346"/>
        <v>0.25861198033079935</v>
      </c>
      <c r="P194" s="102">
        <f t="shared" si="346"/>
        <v>0.24097548703734506</v>
      </c>
      <c r="Q194" s="102">
        <f t="shared" si="347"/>
        <v>0.21025000419470041</v>
      </c>
      <c r="R194" s="102">
        <f t="shared" si="347"/>
        <v>0.18032340428970173</v>
      </c>
      <c r="S194" s="102">
        <f t="shared" si="347"/>
        <v>0.14576184108413504</v>
      </c>
      <c r="T194" s="102">
        <f t="shared" si="347"/>
        <v>0.13431271832216662</v>
      </c>
      <c r="U194" s="102">
        <f t="shared" si="347"/>
        <v>0.1362680832261991</v>
      </c>
      <c r="V194" s="102">
        <f t="shared" si="347"/>
        <v>0.13720015379392181</v>
      </c>
      <c r="W194" s="102">
        <f t="shared" si="347"/>
        <v>-1</v>
      </c>
      <c r="X194" s="102">
        <f t="shared" si="347"/>
        <v>-1</v>
      </c>
      <c r="Y194" s="102">
        <f t="shared" si="347"/>
        <v>-1</v>
      </c>
      <c r="Z194" s="102">
        <f t="shared" si="347"/>
        <v>-1</v>
      </c>
      <c r="AA194" s="102">
        <f t="shared" si="348"/>
        <v>0</v>
      </c>
      <c r="AB194" s="102">
        <f t="shared" si="348"/>
        <v>0</v>
      </c>
      <c r="AC194" s="102">
        <f t="shared" si="348"/>
        <v>0</v>
      </c>
      <c r="AD194" s="102">
        <f t="shared" si="348"/>
        <v>0</v>
      </c>
      <c r="AE194" s="102">
        <f t="shared" si="348"/>
        <v>0</v>
      </c>
      <c r="AF194" s="102">
        <f t="shared" si="348"/>
        <v>0</v>
      </c>
      <c r="AG194" s="102">
        <f t="shared" si="348"/>
        <v>0</v>
      </c>
      <c r="AH194" s="102">
        <f t="shared" si="348"/>
        <v>0</v>
      </c>
      <c r="AI194" s="20"/>
      <c r="AJ194" s="34"/>
      <c r="AK194" s="34"/>
      <c r="AL194" s="34"/>
      <c r="AM194" s="34"/>
      <c r="AN194" s="34"/>
      <c r="AO194" s="34"/>
      <c r="AP194" s="102"/>
      <c r="AQ194" s="102">
        <f>IFERROR(AQ182/AP182-1, 0)</f>
        <v>0.87082644628099182</v>
      </c>
      <c r="AR194" s="102">
        <f t="shared" ref="AR194:AW194" si="350">IFERROR(AR182/AQ182-1, 0)</f>
        <v>0.22884436983699241</v>
      </c>
      <c r="AS194" s="102">
        <f t="shared" si="350"/>
        <v>0.22096982998021009</v>
      </c>
      <c r="AT194" s="102">
        <f t="shared" si="350"/>
        <v>0.13828954870411336</v>
      </c>
      <c r="AU194" s="102">
        <f t="shared" si="350"/>
        <v>-1</v>
      </c>
      <c r="AV194" s="102">
        <f t="shared" si="350"/>
        <v>0</v>
      </c>
      <c r="AW194" s="102">
        <f t="shared" si="350"/>
        <v>0</v>
      </c>
    </row>
    <row r="195" spans="2:49" hidden="1" outlineLevel="1" x14ac:dyDescent="0.2">
      <c r="B195" s="4" t="s">
        <v>315</v>
      </c>
      <c r="C195" s="102"/>
      <c r="D195" s="102"/>
      <c r="E195" s="102"/>
      <c r="F195" s="102"/>
      <c r="G195" s="102">
        <f t="shared" si="346"/>
        <v>0</v>
      </c>
      <c r="H195" s="102">
        <f t="shared" si="346"/>
        <v>0</v>
      </c>
      <c r="I195" s="102">
        <f t="shared" si="346"/>
        <v>0</v>
      </c>
      <c r="J195" s="102">
        <f t="shared" si="346"/>
        <v>0</v>
      </c>
      <c r="K195" s="102">
        <f t="shared" si="346"/>
        <v>12.608000000000002</v>
      </c>
      <c r="L195" s="102">
        <f t="shared" si="346"/>
        <v>3.6235000000000044</v>
      </c>
      <c r="M195" s="102">
        <f t="shared" si="346"/>
        <v>2.3400000000000016</v>
      </c>
      <c r="N195" s="102">
        <f t="shared" si="346"/>
        <v>2.1311428571428594</v>
      </c>
      <c r="O195" s="102">
        <f t="shared" si="346"/>
        <v>1.7060317460317465</v>
      </c>
      <c r="P195" s="102">
        <f t="shared" si="346"/>
        <v>1.3883237806856266</v>
      </c>
      <c r="Q195" s="102">
        <f t="shared" si="347"/>
        <v>1.2034063301967493</v>
      </c>
      <c r="R195" s="102">
        <f t="shared" si="347"/>
        <v>1.1568992217746659</v>
      </c>
      <c r="S195" s="102">
        <f t="shared" si="347"/>
        <v>0.84512096563950179</v>
      </c>
      <c r="T195" s="102">
        <f t="shared" si="347"/>
        <v>0.74768558327141288</v>
      </c>
      <c r="U195" s="102">
        <f t="shared" si="347"/>
        <v>0.67117162865490942</v>
      </c>
      <c r="V195" s="102">
        <f t="shared" si="347"/>
        <v>0.64082213697012813</v>
      </c>
      <c r="W195" s="102">
        <f t="shared" si="347"/>
        <v>-1</v>
      </c>
      <c r="X195" s="102">
        <f t="shared" si="347"/>
        <v>-1</v>
      </c>
      <c r="Y195" s="102">
        <f t="shared" si="347"/>
        <v>-1</v>
      </c>
      <c r="Z195" s="102">
        <f t="shared" si="347"/>
        <v>-1</v>
      </c>
      <c r="AA195" s="102">
        <f t="shared" si="348"/>
        <v>0</v>
      </c>
      <c r="AB195" s="102">
        <f t="shared" si="348"/>
        <v>0</v>
      </c>
      <c r="AC195" s="102">
        <f t="shared" si="348"/>
        <v>0</v>
      </c>
      <c r="AD195" s="102">
        <f t="shared" si="348"/>
        <v>0</v>
      </c>
      <c r="AE195" s="102">
        <f t="shared" si="348"/>
        <v>0</v>
      </c>
      <c r="AF195" s="102">
        <f t="shared" si="348"/>
        <v>0</v>
      </c>
      <c r="AG195" s="102">
        <f t="shared" si="348"/>
        <v>0</v>
      </c>
      <c r="AH195" s="102">
        <f t="shared" si="348"/>
        <v>0</v>
      </c>
      <c r="AI195" s="20"/>
      <c r="AJ195" s="34"/>
      <c r="AK195" s="34"/>
      <c r="AL195" s="34"/>
      <c r="AM195" s="34"/>
      <c r="AN195" s="34"/>
      <c r="AO195" s="34"/>
      <c r="AP195" s="102"/>
      <c r="AQ195" s="102">
        <f>IFERROR(AQ183/AP183-1, 0)</f>
        <v>0</v>
      </c>
      <c r="AR195" s="102">
        <f t="shared" ref="AR195:AW195" si="351">IFERROR(AR183/AQ183-1, 0)</f>
        <v>3.0191570247933903</v>
      </c>
      <c r="AS195" s="102">
        <f t="shared" si="351"/>
        <v>1.3153128200066626</v>
      </c>
      <c r="AT195" s="102">
        <f t="shared" si="351"/>
        <v>0.71439352072770834</v>
      </c>
      <c r="AU195" s="102">
        <f t="shared" si="351"/>
        <v>-1</v>
      </c>
      <c r="AV195" s="102">
        <f t="shared" si="351"/>
        <v>0</v>
      </c>
      <c r="AW195" s="102">
        <f t="shared" si="351"/>
        <v>0</v>
      </c>
    </row>
    <row r="196" spans="2:49" hidden="1" outlineLevel="1" x14ac:dyDescent="0.2">
      <c r="B196" s="4" t="s">
        <v>347</v>
      </c>
      <c r="C196" s="102"/>
      <c r="D196" s="102"/>
      <c r="E196" s="102"/>
      <c r="F196" s="102"/>
      <c r="G196" s="102">
        <f t="shared" ref="G196:AH196" si="352">SUM(D177:G177)/C180</f>
        <v>0.15</v>
      </c>
      <c r="H196" s="102">
        <f t="shared" si="352"/>
        <v>0.15</v>
      </c>
      <c r="I196" s="102">
        <f t="shared" si="352"/>
        <v>0.15</v>
      </c>
      <c r="J196" s="102">
        <f t="shared" si="352"/>
        <v>0.15</v>
      </c>
      <c r="K196" s="102">
        <f t="shared" si="352"/>
        <v>0.15672974844218784</v>
      </c>
      <c r="L196" s="102">
        <f t="shared" si="352"/>
        <v>0.16203779858255316</v>
      </c>
      <c r="M196" s="102">
        <f t="shared" si="352"/>
        <v>0.16658274635609177</v>
      </c>
      <c r="N196" s="102">
        <f t="shared" si="352"/>
        <v>0.16999999999999998</v>
      </c>
      <c r="O196" s="102">
        <f t="shared" si="352"/>
        <v>0.17596148186138946</v>
      </c>
      <c r="P196" s="102">
        <f t="shared" si="352"/>
        <v>0.18125451937374701</v>
      </c>
      <c r="Q196" s="102">
        <f t="shared" si="352"/>
        <v>0.18602420954908025</v>
      </c>
      <c r="R196" s="102">
        <f t="shared" si="352"/>
        <v>0.18999999999999995</v>
      </c>
      <c r="S196" s="102">
        <f t="shared" si="352"/>
        <v>0.19288456952340385</v>
      </c>
      <c r="T196" s="102">
        <f t="shared" si="352"/>
        <v>0.19550475705668435</v>
      </c>
      <c r="U196" s="102">
        <f t="shared" si="352"/>
        <v>0.19790496886564865</v>
      </c>
      <c r="V196" s="102">
        <f t="shared" si="352"/>
        <v>0.19999999999999998</v>
      </c>
      <c r="W196" s="102">
        <f t="shared" si="352"/>
        <v>0.14391057325772302</v>
      </c>
      <c r="X196" s="102">
        <f t="shared" si="352"/>
        <v>9.1832398807823831E-2</v>
      </c>
      <c r="Y196" s="102">
        <f t="shared" si="352"/>
        <v>4.3365400634597276E-2</v>
      </c>
      <c r="Z196" s="102">
        <f t="shared" si="352"/>
        <v>0</v>
      </c>
      <c r="AA196" s="102">
        <f t="shared" si="352"/>
        <v>0</v>
      </c>
      <c r="AB196" s="102">
        <f t="shared" si="352"/>
        <v>0</v>
      </c>
      <c r="AC196" s="102">
        <f t="shared" si="352"/>
        <v>0</v>
      </c>
      <c r="AD196" s="102">
        <f t="shared" si="352"/>
        <v>0</v>
      </c>
      <c r="AE196" s="102">
        <f t="shared" si="352"/>
        <v>0</v>
      </c>
      <c r="AF196" s="102">
        <f t="shared" si="352"/>
        <v>0</v>
      </c>
      <c r="AG196" s="102">
        <f t="shared" si="352"/>
        <v>0</v>
      </c>
      <c r="AH196" s="102">
        <f t="shared" si="352"/>
        <v>0</v>
      </c>
      <c r="AJ196" s="34"/>
      <c r="AK196" s="34"/>
      <c r="AL196" s="34"/>
      <c r="AM196" s="34"/>
      <c r="AN196" s="34"/>
      <c r="AO196" s="34"/>
      <c r="AP196" s="102"/>
      <c r="AQ196" s="102">
        <f>AQ177/AP180</f>
        <v>0.15</v>
      </c>
      <c r="AR196" s="102">
        <f t="shared" ref="AR196:AW196" si="353">AR177/AQ180</f>
        <v>0.17</v>
      </c>
      <c r="AS196" s="102">
        <f t="shared" si="353"/>
        <v>0.19</v>
      </c>
      <c r="AT196" s="102">
        <f t="shared" si="353"/>
        <v>0.2</v>
      </c>
      <c r="AU196" s="102">
        <f t="shared" si="353"/>
        <v>0</v>
      </c>
      <c r="AV196" s="102">
        <f t="shared" si="353"/>
        <v>0</v>
      </c>
      <c r="AW196" s="102">
        <f t="shared" si="353"/>
        <v>0</v>
      </c>
    </row>
    <row r="197" spans="2:49" hidden="1" outlineLevel="1" x14ac:dyDescent="0.2">
      <c r="B197" s="4" t="s">
        <v>348</v>
      </c>
      <c r="C197" s="102"/>
      <c r="D197" s="102"/>
      <c r="E197" s="102"/>
      <c r="F197" s="102"/>
      <c r="G197" s="102">
        <f t="shared" ref="G197:AH197" si="354">SUM(D178:G178)/C180</f>
        <v>-0.05</v>
      </c>
      <c r="H197" s="102">
        <f t="shared" si="354"/>
        <v>-0.05</v>
      </c>
      <c r="I197" s="102">
        <f t="shared" si="354"/>
        <v>-0.05</v>
      </c>
      <c r="J197" s="102">
        <f t="shared" si="354"/>
        <v>-0.05</v>
      </c>
      <c r="K197" s="102">
        <f t="shared" si="354"/>
        <v>-0.05</v>
      </c>
      <c r="L197" s="102">
        <f t="shared" si="354"/>
        <v>-4.9999999999999996E-2</v>
      </c>
      <c r="M197" s="102">
        <f t="shared" si="354"/>
        <v>-4.9999999999999996E-2</v>
      </c>
      <c r="N197" s="102">
        <f t="shared" si="354"/>
        <v>-4.9999999999999996E-2</v>
      </c>
      <c r="O197" s="102">
        <f t="shared" si="354"/>
        <v>-4.9999999999999996E-2</v>
      </c>
      <c r="P197" s="102">
        <f t="shared" si="354"/>
        <v>-4.9999999999999989E-2</v>
      </c>
      <c r="Q197" s="102">
        <f t="shared" si="354"/>
        <v>-4.9999999999999989E-2</v>
      </c>
      <c r="R197" s="102">
        <f t="shared" si="354"/>
        <v>-4.9999999999999989E-2</v>
      </c>
      <c r="S197" s="102">
        <f t="shared" si="354"/>
        <v>-4.9999999999999982E-2</v>
      </c>
      <c r="T197" s="102">
        <f t="shared" si="354"/>
        <v>-4.9999999999999996E-2</v>
      </c>
      <c r="U197" s="102">
        <f t="shared" si="354"/>
        <v>-4.9999999999999996E-2</v>
      </c>
      <c r="V197" s="102">
        <f t="shared" si="354"/>
        <v>-4.9999999999999996E-2</v>
      </c>
      <c r="W197" s="102">
        <f t="shared" si="354"/>
        <v>-3.5977643314430756E-2</v>
      </c>
      <c r="X197" s="102">
        <f t="shared" si="354"/>
        <v>-2.2958099701955958E-2</v>
      </c>
      <c r="Y197" s="102">
        <f t="shared" si="354"/>
        <v>-1.0841350158649319E-2</v>
      </c>
      <c r="Z197" s="102">
        <f t="shared" si="354"/>
        <v>0</v>
      </c>
      <c r="AA197" s="102">
        <f t="shared" si="354"/>
        <v>0</v>
      </c>
      <c r="AB197" s="102">
        <f t="shared" si="354"/>
        <v>0</v>
      </c>
      <c r="AC197" s="102">
        <f t="shared" si="354"/>
        <v>0</v>
      </c>
      <c r="AD197" s="102">
        <f t="shared" si="354"/>
        <v>0</v>
      </c>
      <c r="AE197" s="102">
        <f t="shared" si="354"/>
        <v>0</v>
      </c>
      <c r="AF197" s="102">
        <f t="shared" si="354"/>
        <v>0</v>
      </c>
      <c r="AG197" s="102">
        <f t="shared" si="354"/>
        <v>0</v>
      </c>
      <c r="AH197" s="102">
        <f t="shared" si="354"/>
        <v>0</v>
      </c>
      <c r="AJ197" s="34"/>
      <c r="AK197" s="34"/>
      <c r="AL197" s="34"/>
      <c r="AM197" s="34"/>
      <c r="AN197" s="34"/>
      <c r="AO197" s="34"/>
      <c r="AP197" s="102"/>
      <c r="AQ197" s="102">
        <f>AQ178/AP180</f>
        <v>-0.05</v>
      </c>
      <c r="AR197" s="102">
        <f t="shared" ref="AR197:AW197" si="355">AR178/AQ180</f>
        <v>-0.05</v>
      </c>
      <c r="AS197" s="102">
        <f t="shared" si="355"/>
        <v>-0.05</v>
      </c>
      <c r="AT197" s="102">
        <f t="shared" si="355"/>
        <v>-0.05</v>
      </c>
      <c r="AU197" s="102">
        <f t="shared" si="355"/>
        <v>0</v>
      </c>
      <c r="AV197" s="102">
        <f t="shared" si="355"/>
        <v>0</v>
      </c>
      <c r="AW197" s="102">
        <f t="shared" si="355"/>
        <v>0</v>
      </c>
    </row>
    <row r="198" spans="2:49" hidden="1" outlineLevel="1" x14ac:dyDescent="0.2">
      <c r="B198" s="4" t="s">
        <v>349</v>
      </c>
      <c r="C198" s="102"/>
      <c r="D198" s="102"/>
      <c r="E198" s="102"/>
      <c r="F198" s="102"/>
      <c r="G198" s="102">
        <f t="shared" ref="G198:AH198" si="356">SUM(D179:G179)/C180</f>
        <v>-5.0000000000000037E-2</v>
      </c>
      <c r="H198" s="102">
        <f t="shared" si="356"/>
        <v>-5.0000000000000037E-2</v>
      </c>
      <c r="I198" s="102">
        <f t="shared" si="356"/>
        <v>-5.0000000000000037E-2</v>
      </c>
      <c r="J198" s="102">
        <f t="shared" si="356"/>
        <v>-5.0000000000000044E-2</v>
      </c>
      <c r="K198" s="102">
        <f t="shared" si="356"/>
        <v>-5.0000000000000044E-2</v>
      </c>
      <c r="L198" s="102">
        <f t="shared" si="356"/>
        <v>-5.0000000000000037E-2</v>
      </c>
      <c r="M198" s="102">
        <f t="shared" si="356"/>
        <v>-5.0000000000000031E-2</v>
      </c>
      <c r="N198" s="102">
        <f t="shared" si="356"/>
        <v>-5.0000000000000037E-2</v>
      </c>
      <c r="O198" s="102">
        <f t="shared" si="356"/>
        <v>-5.0000000000000031E-2</v>
      </c>
      <c r="P198" s="102">
        <f t="shared" si="356"/>
        <v>-5.0000000000000031E-2</v>
      </c>
      <c r="Q198" s="102">
        <f t="shared" si="356"/>
        <v>-5.0000000000000037E-2</v>
      </c>
      <c r="R198" s="102">
        <f t="shared" si="356"/>
        <v>-5.0000000000000031E-2</v>
      </c>
      <c r="S198" s="102">
        <f t="shared" si="356"/>
        <v>-5.0000000000000024E-2</v>
      </c>
      <c r="T198" s="102">
        <f t="shared" si="356"/>
        <v>-5.0000000000000044E-2</v>
      </c>
      <c r="U198" s="102">
        <f t="shared" si="356"/>
        <v>-5.0000000000000037E-2</v>
      </c>
      <c r="V198" s="102">
        <f t="shared" si="356"/>
        <v>-5.0000000000000037E-2</v>
      </c>
      <c r="W198" s="102">
        <f t="shared" si="356"/>
        <v>-3.5977643314430784E-2</v>
      </c>
      <c r="X198" s="102">
        <f t="shared" si="356"/>
        <v>-2.2958099701955968E-2</v>
      </c>
      <c r="Y198" s="102">
        <f t="shared" si="356"/>
        <v>-1.0841350158649326E-2</v>
      </c>
      <c r="Z198" s="102">
        <f t="shared" si="356"/>
        <v>0</v>
      </c>
      <c r="AA198" s="102">
        <f t="shared" si="356"/>
        <v>0</v>
      </c>
      <c r="AB198" s="102">
        <f t="shared" si="356"/>
        <v>0</v>
      </c>
      <c r="AC198" s="102">
        <f t="shared" si="356"/>
        <v>0</v>
      </c>
      <c r="AD198" s="102">
        <f t="shared" si="356"/>
        <v>0</v>
      </c>
      <c r="AE198" s="102">
        <f t="shared" si="356"/>
        <v>0</v>
      </c>
      <c r="AF198" s="102">
        <f t="shared" si="356"/>
        <v>0</v>
      </c>
      <c r="AG198" s="102">
        <f t="shared" si="356"/>
        <v>0</v>
      </c>
      <c r="AH198" s="102">
        <f t="shared" si="356"/>
        <v>0</v>
      </c>
      <c r="AJ198" s="34"/>
      <c r="AK198" s="34"/>
      <c r="AL198" s="34"/>
      <c r="AM198" s="34"/>
      <c r="AN198" s="34"/>
      <c r="AO198" s="34"/>
      <c r="AP198" s="102"/>
      <c r="AQ198" s="102">
        <f>AQ179/AP180</f>
        <v>-5.0000000000000044E-2</v>
      </c>
      <c r="AR198" s="102">
        <f t="shared" ref="AR198:AW198" si="357">AR179/AQ180</f>
        <v>-5.0000000000000051E-2</v>
      </c>
      <c r="AS198" s="102">
        <f t="shared" si="357"/>
        <v>-5.0000000000000044E-2</v>
      </c>
      <c r="AT198" s="102">
        <f t="shared" si="357"/>
        <v>-5.0000000000000051E-2</v>
      </c>
      <c r="AU198" s="102">
        <f t="shared" si="357"/>
        <v>0</v>
      </c>
      <c r="AV198" s="102">
        <f t="shared" si="357"/>
        <v>0</v>
      </c>
      <c r="AW198" s="102">
        <f t="shared" si="357"/>
        <v>0</v>
      </c>
    </row>
    <row r="199" spans="2:49" hidden="1" outlineLevel="1" x14ac:dyDescent="0.2">
      <c r="B199" s="4" t="s">
        <v>350</v>
      </c>
      <c r="C199" s="102"/>
      <c r="D199" s="102"/>
      <c r="E199" s="102"/>
      <c r="F199" s="102"/>
      <c r="G199" s="102">
        <f t="shared" ref="G199:AH199" si="358">1+SUM(D178:G179)/C180</f>
        <v>0.89999999999999991</v>
      </c>
      <c r="H199" s="102">
        <f t="shared" si="358"/>
        <v>0.89999999999999991</v>
      </c>
      <c r="I199" s="102">
        <f t="shared" si="358"/>
        <v>0.89999999999999991</v>
      </c>
      <c r="J199" s="102">
        <f t="shared" si="358"/>
        <v>0.89999999999999991</v>
      </c>
      <c r="K199" s="102">
        <f t="shared" si="358"/>
        <v>0.89999999999999991</v>
      </c>
      <c r="L199" s="102">
        <f t="shared" si="358"/>
        <v>0.89999999999999991</v>
      </c>
      <c r="M199" s="102">
        <f t="shared" si="358"/>
        <v>0.89999999999999991</v>
      </c>
      <c r="N199" s="102">
        <f t="shared" si="358"/>
        <v>0.89999999999999991</v>
      </c>
      <c r="O199" s="102">
        <f t="shared" si="358"/>
        <v>0.9</v>
      </c>
      <c r="P199" s="102">
        <f t="shared" si="358"/>
        <v>0.9</v>
      </c>
      <c r="Q199" s="102">
        <f t="shared" si="358"/>
        <v>0.89999999999999991</v>
      </c>
      <c r="R199" s="102">
        <f t="shared" si="358"/>
        <v>0.9</v>
      </c>
      <c r="S199" s="102">
        <f t="shared" si="358"/>
        <v>0.9</v>
      </c>
      <c r="T199" s="102">
        <f t="shared" si="358"/>
        <v>0.89999999999999991</v>
      </c>
      <c r="U199" s="102">
        <f t="shared" si="358"/>
        <v>0.89999999999999991</v>
      </c>
      <c r="V199" s="102">
        <f t="shared" si="358"/>
        <v>0.9</v>
      </c>
      <c r="W199" s="102">
        <f t="shared" si="358"/>
        <v>0.92804471337113847</v>
      </c>
      <c r="X199" s="102">
        <f t="shared" si="358"/>
        <v>0.95408380059608811</v>
      </c>
      <c r="Y199" s="102">
        <f t="shared" si="358"/>
        <v>0.97831729968270131</v>
      </c>
      <c r="Z199" s="102">
        <f t="shared" si="358"/>
        <v>1</v>
      </c>
      <c r="AA199" s="102">
        <f t="shared" si="358"/>
        <v>1</v>
      </c>
      <c r="AB199" s="102">
        <f t="shared" si="358"/>
        <v>1</v>
      </c>
      <c r="AC199" s="102">
        <f t="shared" si="358"/>
        <v>1</v>
      </c>
      <c r="AD199" s="102">
        <f t="shared" si="358"/>
        <v>1</v>
      </c>
      <c r="AE199" s="102">
        <f t="shared" si="358"/>
        <v>1</v>
      </c>
      <c r="AF199" s="102">
        <f t="shared" si="358"/>
        <v>1</v>
      </c>
      <c r="AG199" s="102">
        <f t="shared" si="358"/>
        <v>1</v>
      </c>
      <c r="AH199" s="102">
        <f t="shared" si="358"/>
        <v>1</v>
      </c>
      <c r="AJ199" s="34"/>
      <c r="AK199" s="34"/>
      <c r="AL199" s="34"/>
      <c r="AM199" s="34"/>
      <c r="AN199" s="34"/>
      <c r="AO199" s="34"/>
      <c r="AP199" s="102"/>
      <c r="AQ199" s="102">
        <f>1+SUM(AQ178:AQ179)/AP180</f>
        <v>0.89999999999999991</v>
      </c>
      <c r="AR199" s="102">
        <f t="shared" ref="AR199:AW199" si="359">1+SUM(AR178:AR179)/AQ180</f>
        <v>0.89999999999999991</v>
      </c>
      <c r="AS199" s="102">
        <f t="shared" si="359"/>
        <v>0.89999999999999991</v>
      </c>
      <c r="AT199" s="102">
        <f t="shared" si="359"/>
        <v>0.89999999999999991</v>
      </c>
      <c r="AU199" s="102">
        <f t="shared" si="359"/>
        <v>1</v>
      </c>
      <c r="AV199" s="102">
        <f t="shared" si="359"/>
        <v>1</v>
      </c>
      <c r="AW199" s="102">
        <f t="shared" si="359"/>
        <v>1</v>
      </c>
    </row>
    <row r="200" spans="2:49" hidden="1" outlineLevel="1" x14ac:dyDescent="0.2">
      <c r="B200" s="4" t="s">
        <v>351</v>
      </c>
      <c r="C200" s="102"/>
      <c r="D200" s="102"/>
      <c r="E200" s="102"/>
      <c r="F200" s="102"/>
      <c r="G200" s="102">
        <f t="shared" ref="G200:AH200" si="360">1+SUM(D177:G179)/C180</f>
        <v>1.05</v>
      </c>
      <c r="H200" s="102">
        <f t="shared" si="360"/>
        <v>1.05</v>
      </c>
      <c r="I200" s="102">
        <f t="shared" si="360"/>
        <v>1.05</v>
      </c>
      <c r="J200" s="102">
        <f t="shared" si="360"/>
        <v>1.05</v>
      </c>
      <c r="K200" s="102">
        <f t="shared" si="360"/>
        <v>1.0567297484421878</v>
      </c>
      <c r="L200" s="102">
        <f t="shared" si="360"/>
        <v>1.0620377985825531</v>
      </c>
      <c r="M200" s="102">
        <f t="shared" si="360"/>
        <v>1.0665827463560917</v>
      </c>
      <c r="N200" s="102">
        <f t="shared" si="360"/>
        <v>1.0699999999999998</v>
      </c>
      <c r="O200" s="102">
        <f t="shared" si="360"/>
        <v>1.0759614818613894</v>
      </c>
      <c r="P200" s="102">
        <f t="shared" si="360"/>
        <v>1.0812545193737471</v>
      </c>
      <c r="Q200" s="102">
        <f t="shared" si="360"/>
        <v>1.0860242095490802</v>
      </c>
      <c r="R200" s="102">
        <f t="shared" si="360"/>
        <v>1.0899999999999999</v>
      </c>
      <c r="S200" s="102">
        <f t="shared" si="360"/>
        <v>1.092884569523404</v>
      </c>
      <c r="T200" s="102">
        <f t="shared" si="360"/>
        <v>1.0955047570566843</v>
      </c>
      <c r="U200" s="102">
        <f t="shared" si="360"/>
        <v>1.0979049688656486</v>
      </c>
      <c r="V200" s="102">
        <f t="shared" si="360"/>
        <v>1.0999999999999999</v>
      </c>
      <c r="W200" s="102">
        <f t="shared" si="360"/>
        <v>1.0719552866288615</v>
      </c>
      <c r="X200" s="102">
        <f t="shared" si="360"/>
        <v>1.0459161994039119</v>
      </c>
      <c r="Y200" s="102">
        <f t="shared" si="360"/>
        <v>1.0216827003172986</v>
      </c>
      <c r="Z200" s="102">
        <f t="shared" si="360"/>
        <v>1</v>
      </c>
      <c r="AA200" s="102">
        <f t="shared" si="360"/>
        <v>1</v>
      </c>
      <c r="AB200" s="102">
        <f t="shared" si="360"/>
        <v>1</v>
      </c>
      <c r="AC200" s="102">
        <f t="shared" si="360"/>
        <v>1</v>
      </c>
      <c r="AD200" s="102">
        <f t="shared" si="360"/>
        <v>1</v>
      </c>
      <c r="AE200" s="102">
        <f t="shared" si="360"/>
        <v>1</v>
      </c>
      <c r="AF200" s="102">
        <f t="shared" si="360"/>
        <v>1</v>
      </c>
      <c r="AG200" s="102">
        <f t="shared" si="360"/>
        <v>1</v>
      </c>
      <c r="AH200" s="102">
        <f t="shared" si="360"/>
        <v>1</v>
      </c>
      <c r="AJ200" s="34"/>
      <c r="AK200" s="34"/>
      <c r="AL200" s="34"/>
      <c r="AM200" s="34"/>
      <c r="AN200" s="34"/>
      <c r="AO200" s="34"/>
      <c r="AP200" s="102"/>
      <c r="AQ200" s="102">
        <f>1+SUM(AQ177:AQ179)/AP180</f>
        <v>1.05</v>
      </c>
      <c r="AR200" s="102">
        <f t="shared" ref="AR200:AW200" si="361">1+SUM(AR177:AR179)/AQ180</f>
        <v>1.07</v>
      </c>
      <c r="AS200" s="102">
        <f t="shared" si="361"/>
        <v>1.0899999999999999</v>
      </c>
      <c r="AT200" s="102">
        <f t="shared" si="361"/>
        <v>1.0999999999999999</v>
      </c>
      <c r="AU200" s="102">
        <f t="shared" si="361"/>
        <v>1</v>
      </c>
      <c r="AV200" s="102">
        <f t="shared" si="361"/>
        <v>1</v>
      </c>
      <c r="AW200" s="102">
        <f t="shared" si="361"/>
        <v>1</v>
      </c>
    </row>
    <row r="201" spans="2:49" hidden="1" outlineLevel="1" x14ac:dyDescent="0.2">
      <c r="B201" s="4"/>
      <c r="F201" s="101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J201" s="34"/>
      <c r="AK201" s="34"/>
      <c r="AL201" s="34"/>
      <c r="AM201" s="34"/>
      <c r="AN201" s="34"/>
      <c r="AO201" s="34"/>
      <c r="AP201" s="103"/>
      <c r="AQ201" s="103"/>
      <c r="AR201" s="103"/>
      <c r="AS201" s="103"/>
      <c r="AT201" s="103"/>
      <c r="AU201" s="103"/>
      <c r="AV201" s="103"/>
      <c r="AW201" s="103"/>
    </row>
    <row r="202" spans="2:49" hidden="1" outlineLevel="1" x14ac:dyDescent="0.2">
      <c r="B202" s="2" t="s">
        <v>55</v>
      </c>
      <c r="F202" s="101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J202" s="34"/>
      <c r="AK202" s="34"/>
      <c r="AL202" s="34"/>
      <c r="AM202" s="34"/>
      <c r="AN202" s="34"/>
      <c r="AO202" s="34"/>
      <c r="AP202" s="103"/>
      <c r="AQ202" s="103"/>
      <c r="AR202" s="103"/>
      <c r="AS202" s="103"/>
      <c r="AT202" s="103"/>
      <c r="AU202" s="103"/>
      <c r="AV202" s="103"/>
      <c r="AW202" s="103"/>
    </row>
    <row r="203" spans="2:49" hidden="1" outlineLevel="1" x14ac:dyDescent="0.2">
      <c r="B203" s="4" t="s">
        <v>352</v>
      </c>
      <c r="C203" s="102">
        <f t="shared" ref="C203:AH203" si="362">IFERROR(C181/B181-1, 0)</f>
        <v>0</v>
      </c>
      <c r="D203" s="102">
        <f t="shared" si="362"/>
        <v>5</v>
      </c>
      <c r="E203" s="102">
        <f t="shared" si="362"/>
        <v>1.8333333333333335</v>
      </c>
      <c r="F203" s="102">
        <f t="shared" si="362"/>
        <v>0.89215686274509798</v>
      </c>
      <c r="G203" s="102">
        <f t="shared" si="362"/>
        <v>0.52497409326424882</v>
      </c>
      <c r="H203" s="102">
        <f t="shared" si="362"/>
        <v>0.36552052188094586</v>
      </c>
      <c r="I203" s="102">
        <f t="shared" si="362"/>
        <v>0.28230903209753699</v>
      </c>
      <c r="J203" s="102">
        <f t="shared" si="362"/>
        <v>0.23049906861223213</v>
      </c>
      <c r="K203" s="102">
        <f t="shared" si="362"/>
        <v>0.19713884727588127</v>
      </c>
      <c r="L203" s="102">
        <f t="shared" si="362"/>
        <v>0.17439910343672049</v>
      </c>
      <c r="M203" s="102">
        <f t="shared" si="362"/>
        <v>0.1564566243970984</v>
      </c>
      <c r="N203" s="102">
        <f t="shared" si="362"/>
        <v>0.14138507143754975</v>
      </c>
      <c r="O203" s="102">
        <f t="shared" si="362"/>
        <v>0.13200183441942892</v>
      </c>
      <c r="P203" s="102">
        <f t="shared" si="362"/>
        <v>0.12418699574035763</v>
      </c>
      <c r="Q203" s="102">
        <f t="shared" si="362"/>
        <v>0.11411994907109801</v>
      </c>
      <c r="R203" s="102">
        <f t="shared" si="362"/>
        <v>0.10440557450688193</v>
      </c>
      <c r="S203" s="102">
        <f t="shared" si="362"/>
        <v>9.7981834440318938E-2</v>
      </c>
      <c r="T203" s="102">
        <f t="shared" si="362"/>
        <v>9.3209006940504269E-2</v>
      </c>
      <c r="U203" s="102">
        <f t="shared" si="362"/>
        <v>8.7723198994282159E-2</v>
      </c>
      <c r="V203" s="102">
        <f t="shared" si="362"/>
        <v>8.2307301051091297E-2</v>
      </c>
      <c r="W203" s="102">
        <f t="shared" si="362"/>
        <v>3.827783898355297E-2</v>
      </c>
      <c r="X203" s="102">
        <f t="shared" si="362"/>
        <v>0</v>
      </c>
      <c r="Y203" s="102">
        <f t="shared" si="362"/>
        <v>0</v>
      </c>
      <c r="Z203" s="102">
        <f t="shared" si="362"/>
        <v>0</v>
      </c>
      <c r="AA203" s="102">
        <f t="shared" si="362"/>
        <v>0</v>
      </c>
      <c r="AB203" s="102">
        <f t="shared" si="362"/>
        <v>0</v>
      </c>
      <c r="AC203" s="102">
        <f t="shared" si="362"/>
        <v>0</v>
      </c>
      <c r="AD203" s="102">
        <f t="shared" si="362"/>
        <v>0</v>
      </c>
      <c r="AE203" s="102">
        <f t="shared" si="362"/>
        <v>0</v>
      </c>
      <c r="AF203" s="102">
        <f t="shared" si="362"/>
        <v>0</v>
      </c>
      <c r="AG203" s="102">
        <f t="shared" si="362"/>
        <v>0</v>
      </c>
      <c r="AH203" s="102">
        <f t="shared" si="362"/>
        <v>0</v>
      </c>
      <c r="AI203" s="20"/>
      <c r="AJ203" s="34"/>
      <c r="AK203" s="34"/>
      <c r="AL203" s="34"/>
      <c r="AM203" s="34"/>
      <c r="AN203" s="34"/>
      <c r="AO203" s="34"/>
      <c r="AP203" s="102"/>
      <c r="AQ203" s="102"/>
      <c r="AR203" s="102"/>
      <c r="AS203" s="102"/>
      <c r="AT203" s="102"/>
      <c r="AU203" s="102"/>
      <c r="AV203" s="102"/>
      <c r="AW203" s="102"/>
    </row>
    <row r="204" spans="2:49" hidden="1" outlineLevel="1" x14ac:dyDescent="0.2">
      <c r="B204" s="4" t="s">
        <v>311</v>
      </c>
      <c r="C204" s="102">
        <f t="shared" ref="C204:AH204" si="363">IFERROR(C182/B182-1, 0)</f>
        <v>0</v>
      </c>
      <c r="D204" s="102">
        <f t="shared" si="363"/>
        <v>3</v>
      </c>
      <c r="E204" s="102">
        <f t="shared" si="363"/>
        <v>0.75</v>
      </c>
      <c r="F204" s="102">
        <f t="shared" si="363"/>
        <v>0.16666666666666674</v>
      </c>
      <c r="G204" s="102">
        <f t="shared" si="363"/>
        <v>6.7755102040816473E-2</v>
      </c>
      <c r="H204" s="102">
        <f t="shared" si="363"/>
        <v>5.6192660550458573E-2</v>
      </c>
      <c r="I204" s="102">
        <f t="shared" si="363"/>
        <v>5.3203040173724681E-2</v>
      </c>
      <c r="J204" s="102">
        <f t="shared" si="363"/>
        <v>4.1065292096219785E-2</v>
      </c>
      <c r="K204" s="102">
        <f t="shared" si="363"/>
        <v>6.3304175606536228E-2</v>
      </c>
      <c r="L204" s="102">
        <f t="shared" si="363"/>
        <v>5.5049545522276366E-2</v>
      </c>
      <c r="M204" s="102">
        <f t="shared" si="363"/>
        <v>5.217721362557004E-2</v>
      </c>
      <c r="N204" s="102">
        <f t="shared" si="363"/>
        <v>3.828503833957031E-2</v>
      </c>
      <c r="O204" s="102">
        <f t="shared" si="363"/>
        <v>9.1977068797646222E-2</v>
      </c>
      <c r="P204" s="102">
        <f t="shared" si="363"/>
        <v>4.0265502048468793E-2</v>
      </c>
      <c r="Q204" s="102">
        <f t="shared" si="363"/>
        <v>2.6126213213100824E-2</v>
      </c>
      <c r="R204" s="102">
        <f t="shared" si="363"/>
        <v>1.261072243621264E-2</v>
      </c>
      <c r="S204" s="102">
        <f t="shared" si="363"/>
        <v>6.0002413084544681E-2</v>
      </c>
      <c r="T204" s="102">
        <f t="shared" si="363"/>
        <v>2.9870560437632809E-2</v>
      </c>
      <c r="U204" s="102">
        <f t="shared" si="363"/>
        <v>2.7895082725022169E-2</v>
      </c>
      <c r="V204" s="102">
        <f t="shared" si="363"/>
        <v>1.344135797449475E-2</v>
      </c>
      <c r="W204" s="102">
        <f t="shared" si="363"/>
        <v>-1</v>
      </c>
      <c r="X204" s="102">
        <f t="shared" si="363"/>
        <v>0</v>
      </c>
      <c r="Y204" s="102">
        <f t="shared" si="363"/>
        <v>0</v>
      </c>
      <c r="Z204" s="102">
        <f t="shared" si="363"/>
        <v>0</v>
      </c>
      <c r="AA204" s="102">
        <f t="shared" si="363"/>
        <v>0</v>
      </c>
      <c r="AB204" s="102">
        <f t="shared" si="363"/>
        <v>0</v>
      </c>
      <c r="AC204" s="102">
        <f t="shared" si="363"/>
        <v>0</v>
      </c>
      <c r="AD204" s="102">
        <f t="shared" si="363"/>
        <v>0</v>
      </c>
      <c r="AE204" s="102">
        <f t="shared" si="363"/>
        <v>0</v>
      </c>
      <c r="AF204" s="102">
        <f t="shared" si="363"/>
        <v>0</v>
      </c>
      <c r="AG204" s="102">
        <f t="shared" si="363"/>
        <v>0</v>
      </c>
      <c r="AH204" s="102">
        <f t="shared" si="363"/>
        <v>0</v>
      </c>
      <c r="AI204" s="20"/>
      <c r="AJ204" s="34"/>
      <c r="AK204" s="34"/>
      <c r="AL204" s="34"/>
      <c r="AM204" s="34"/>
      <c r="AN204" s="34"/>
      <c r="AO204" s="34"/>
      <c r="AP204" s="102"/>
      <c r="AQ204" s="102"/>
      <c r="AR204" s="102"/>
      <c r="AS204" s="102"/>
      <c r="AT204" s="102"/>
      <c r="AU204" s="102"/>
      <c r="AV204" s="102"/>
      <c r="AW204" s="102"/>
    </row>
    <row r="205" spans="2:49" hidden="1" outlineLevel="1" x14ac:dyDescent="0.2">
      <c r="B205" s="4" t="s">
        <v>315</v>
      </c>
      <c r="C205" s="102">
        <f t="shared" ref="C205:AH205" si="364">IFERROR(C183/B183-1, 0)</f>
        <v>0</v>
      </c>
      <c r="D205" s="102">
        <f t="shared" si="364"/>
        <v>0</v>
      </c>
      <c r="E205" s="102">
        <f t="shared" si="364"/>
        <v>0</v>
      </c>
      <c r="F205" s="102">
        <f t="shared" si="364"/>
        <v>0</v>
      </c>
      <c r="G205" s="102">
        <f t="shared" si="364"/>
        <v>0</v>
      </c>
      <c r="H205" s="102">
        <f t="shared" si="364"/>
        <v>3</v>
      </c>
      <c r="I205" s="102">
        <f t="shared" si="364"/>
        <v>0.74999999999999978</v>
      </c>
      <c r="J205" s="102">
        <f t="shared" si="364"/>
        <v>0.16666666666666652</v>
      </c>
      <c r="K205" s="102">
        <f t="shared" si="364"/>
        <v>0.66628571428571481</v>
      </c>
      <c r="L205" s="102">
        <f t="shared" si="364"/>
        <v>0.35905349794238783</v>
      </c>
      <c r="M205" s="102">
        <f t="shared" si="364"/>
        <v>0.26419379258137687</v>
      </c>
      <c r="N205" s="102">
        <f t="shared" si="364"/>
        <v>9.3712574850299601E-2</v>
      </c>
      <c r="O205" s="102">
        <f t="shared" si="364"/>
        <v>0.44005631379296806</v>
      </c>
      <c r="P205" s="102">
        <f t="shared" si="364"/>
        <v>0.19949065384013775</v>
      </c>
      <c r="Q205" s="102">
        <f t="shared" si="364"/>
        <v>0.16631280385676495</v>
      </c>
      <c r="R205" s="102">
        <f t="shared" si="364"/>
        <v>7.0627677342259609E-2</v>
      </c>
      <c r="S205" s="102">
        <f t="shared" si="364"/>
        <v>0.23189719271850673</v>
      </c>
      <c r="T205" s="102">
        <f t="shared" si="364"/>
        <v>0.13614909917770102</v>
      </c>
      <c r="U205" s="102">
        <f t="shared" si="364"/>
        <v>0.11525144259297249</v>
      </c>
      <c r="V205" s="102">
        <f t="shared" si="364"/>
        <v>5.1184428525769876E-2</v>
      </c>
      <c r="W205" s="102">
        <f t="shared" si="364"/>
        <v>-1</v>
      </c>
      <c r="X205" s="102">
        <f t="shared" si="364"/>
        <v>0</v>
      </c>
      <c r="Y205" s="102">
        <f t="shared" si="364"/>
        <v>0</v>
      </c>
      <c r="Z205" s="102">
        <f t="shared" si="364"/>
        <v>0</v>
      </c>
      <c r="AA205" s="102">
        <f t="shared" si="364"/>
        <v>0</v>
      </c>
      <c r="AB205" s="102">
        <f t="shared" si="364"/>
        <v>0</v>
      </c>
      <c r="AC205" s="102">
        <f t="shared" si="364"/>
        <v>0</v>
      </c>
      <c r="AD205" s="102">
        <f t="shared" si="364"/>
        <v>0</v>
      </c>
      <c r="AE205" s="102">
        <f t="shared" si="364"/>
        <v>0</v>
      </c>
      <c r="AF205" s="102">
        <f t="shared" si="364"/>
        <v>0</v>
      </c>
      <c r="AG205" s="102">
        <f t="shared" si="364"/>
        <v>0</v>
      </c>
      <c r="AH205" s="102">
        <f t="shared" si="364"/>
        <v>0</v>
      </c>
      <c r="AI205" s="20"/>
      <c r="AJ205" s="34"/>
      <c r="AK205" s="34"/>
      <c r="AL205" s="34"/>
      <c r="AM205" s="34"/>
      <c r="AN205" s="34"/>
      <c r="AO205" s="34"/>
      <c r="AP205" s="102"/>
      <c r="AQ205" s="102"/>
      <c r="AR205" s="102"/>
      <c r="AS205" s="102"/>
      <c r="AT205" s="102"/>
      <c r="AU205" s="102"/>
      <c r="AV205" s="102"/>
      <c r="AW205" s="102"/>
    </row>
    <row r="206" spans="2:49" hidden="1" outlineLevel="1" x14ac:dyDescent="0.2">
      <c r="B206" s="4" t="s">
        <v>347</v>
      </c>
      <c r="C206" s="102">
        <f t="shared" ref="C206:AH206" si="365">IFERROR(C177/C175, 0)</f>
        <v>0</v>
      </c>
      <c r="D206" s="102">
        <f t="shared" si="365"/>
        <v>0</v>
      </c>
      <c r="E206" s="102">
        <f t="shared" si="365"/>
        <v>0</v>
      </c>
      <c r="F206" s="102">
        <f t="shared" si="365"/>
        <v>0</v>
      </c>
      <c r="G206" s="102">
        <f t="shared" si="365"/>
        <v>7.4380165289256199E-3</v>
      </c>
      <c r="H206" s="102">
        <f t="shared" si="365"/>
        <v>2.0770828525271172E-2</v>
      </c>
      <c r="I206" s="102">
        <f t="shared" si="365"/>
        <v>2.7561466445008311E-2</v>
      </c>
      <c r="J206" s="102">
        <f t="shared" si="365"/>
        <v>2.5629402329311664E-2</v>
      </c>
      <c r="K206" s="102">
        <f t="shared" si="365"/>
        <v>2.854132481215994E-2</v>
      </c>
      <c r="L206" s="102">
        <f t="shared" si="365"/>
        <v>3.2720602162820585E-2</v>
      </c>
      <c r="M206" s="102">
        <f t="shared" si="365"/>
        <v>3.5504675386718317E-2</v>
      </c>
      <c r="N206" s="102">
        <f t="shared" si="365"/>
        <v>3.3794218832817628E-2</v>
      </c>
      <c r="O206" s="102">
        <f t="shared" si="365"/>
        <v>3.7282241762563263E-2</v>
      </c>
      <c r="P206" s="102">
        <f t="shared" si="365"/>
        <v>3.9588051535834709E-2</v>
      </c>
      <c r="Q206" s="102">
        <f t="shared" si="365"/>
        <v>4.1248176510720463E-2</v>
      </c>
      <c r="R206" s="102">
        <f t="shared" si="365"/>
        <v>3.9805591552675615E-2</v>
      </c>
      <c r="S206" s="102">
        <f t="shared" si="365"/>
        <v>4.2236968528946733E-2</v>
      </c>
      <c r="T206" s="102">
        <f t="shared" si="365"/>
        <v>4.3773928973204097E-2</v>
      </c>
      <c r="U206" s="102">
        <f t="shared" si="365"/>
        <v>4.47704250923091E-2</v>
      </c>
      <c r="V206" s="102">
        <f t="shared" si="365"/>
        <v>4.3365400634597276E-2</v>
      </c>
      <c r="W206" s="102">
        <f t="shared" si="365"/>
        <v>0</v>
      </c>
      <c r="X206" s="102">
        <f t="shared" si="365"/>
        <v>0</v>
      </c>
      <c r="Y206" s="102">
        <f t="shared" si="365"/>
        <v>0</v>
      </c>
      <c r="Z206" s="102">
        <f t="shared" si="365"/>
        <v>0</v>
      </c>
      <c r="AA206" s="102">
        <f t="shared" si="365"/>
        <v>0</v>
      </c>
      <c r="AB206" s="102">
        <f t="shared" si="365"/>
        <v>0</v>
      </c>
      <c r="AC206" s="102">
        <f t="shared" si="365"/>
        <v>0</v>
      </c>
      <c r="AD206" s="102">
        <f t="shared" si="365"/>
        <v>0</v>
      </c>
      <c r="AE206" s="102">
        <f t="shared" si="365"/>
        <v>0</v>
      </c>
      <c r="AF206" s="102">
        <f t="shared" si="365"/>
        <v>0</v>
      </c>
      <c r="AG206" s="102">
        <f t="shared" si="365"/>
        <v>0</v>
      </c>
      <c r="AH206" s="102">
        <f t="shared" si="365"/>
        <v>0</v>
      </c>
      <c r="AJ206" s="34"/>
      <c r="AK206" s="34"/>
      <c r="AL206" s="34"/>
      <c r="AM206" s="34"/>
      <c r="AN206" s="34"/>
      <c r="AO206" s="34"/>
      <c r="AP206" s="102"/>
      <c r="AQ206" s="102"/>
      <c r="AR206" s="102"/>
      <c r="AS206" s="102"/>
      <c r="AT206" s="102"/>
      <c r="AU206" s="102"/>
      <c r="AV206" s="102"/>
      <c r="AW206" s="102"/>
    </row>
    <row r="207" spans="2:49" hidden="1" outlineLevel="1" x14ac:dyDescent="0.2">
      <c r="B207" s="4" t="s">
        <v>348</v>
      </c>
      <c r="C207" s="102">
        <f t="shared" ref="C207:AH207" si="366">IFERROR(C178/C175, 0)</f>
        <v>0</v>
      </c>
      <c r="D207" s="102">
        <f t="shared" si="366"/>
        <v>0</v>
      </c>
      <c r="E207" s="102">
        <f t="shared" si="366"/>
        <v>0</v>
      </c>
      <c r="F207" s="102">
        <f t="shared" si="366"/>
        <v>0</v>
      </c>
      <c r="G207" s="102">
        <f t="shared" si="366"/>
        <v>-2.4793388429752068E-3</v>
      </c>
      <c r="H207" s="102">
        <f t="shared" si="366"/>
        <v>-6.9236095084237248E-3</v>
      </c>
      <c r="I207" s="102">
        <f t="shared" si="366"/>
        <v>-9.1871554816694359E-3</v>
      </c>
      <c r="J207" s="102">
        <f t="shared" si="366"/>
        <v>-8.5431341097705546E-3</v>
      </c>
      <c r="K207" s="102">
        <f t="shared" si="366"/>
        <v>-8.394507297694101E-3</v>
      </c>
      <c r="L207" s="102">
        <f t="shared" si="366"/>
        <v>-9.6237065184766411E-3</v>
      </c>
      <c r="M207" s="102">
        <f t="shared" si="366"/>
        <v>-1.0442551584328916E-2</v>
      </c>
      <c r="N207" s="102">
        <f t="shared" si="366"/>
        <v>-9.9394761272993005E-3</v>
      </c>
      <c r="O207" s="102">
        <f t="shared" si="366"/>
        <v>-9.8111162533061225E-3</v>
      </c>
      <c r="P207" s="102">
        <f t="shared" si="366"/>
        <v>-1.0417908298903872E-2</v>
      </c>
      <c r="Q207" s="102">
        <f t="shared" si="366"/>
        <v>-1.085478329229486E-2</v>
      </c>
      <c r="R207" s="102">
        <f t="shared" si="366"/>
        <v>-1.0475155671756742E-2</v>
      </c>
      <c r="S207" s="102">
        <f t="shared" si="366"/>
        <v>-1.0559242132236683E-2</v>
      </c>
      <c r="T207" s="102">
        <f t="shared" si="366"/>
        <v>-1.0943482243301024E-2</v>
      </c>
      <c r="U207" s="102">
        <f t="shared" si="366"/>
        <v>-1.1192606273077275E-2</v>
      </c>
      <c r="V207" s="102">
        <f t="shared" si="366"/>
        <v>-1.0841350158649319E-2</v>
      </c>
      <c r="W207" s="102">
        <f t="shared" si="366"/>
        <v>0</v>
      </c>
      <c r="X207" s="102">
        <f t="shared" si="366"/>
        <v>0</v>
      </c>
      <c r="Y207" s="102">
        <f t="shared" si="366"/>
        <v>0</v>
      </c>
      <c r="Z207" s="102">
        <f t="shared" si="366"/>
        <v>0</v>
      </c>
      <c r="AA207" s="102">
        <f t="shared" si="366"/>
        <v>0</v>
      </c>
      <c r="AB207" s="102">
        <f t="shared" si="366"/>
        <v>0</v>
      </c>
      <c r="AC207" s="102">
        <f t="shared" si="366"/>
        <v>0</v>
      </c>
      <c r="AD207" s="102">
        <f t="shared" si="366"/>
        <v>0</v>
      </c>
      <c r="AE207" s="102">
        <f t="shared" si="366"/>
        <v>0</v>
      </c>
      <c r="AF207" s="102">
        <f t="shared" si="366"/>
        <v>0</v>
      </c>
      <c r="AG207" s="102">
        <f t="shared" si="366"/>
        <v>0</v>
      </c>
      <c r="AH207" s="102">
        <f t="shared" si="366"/>
        <v>0</v>
      </c>
      <c r="AJ207" s="34"/>
      <c r="AK207" s="34"/>
      <c r="AL207" s="34"/>
      <c r="AM207" s="34"/>
      <c r="AN207" s="34"/>
      <c r="AO207" s="34"/>
      <c r="AP207" s="102"/>
      <c r="AQ207" s="102"/>
      <c r="AR207" s="102"/>
      <c r="AS207" s="102"/>
      <c r="AT207" s="102"/>
      <c r="AU207" s="102"/>
      <c r="AV207" s="102"/>
      <c r="AW207" s="102"/>
    </row>
    <row r="208" spans="2:49" hidden="1" outlineLevel="1" x14ac:dyDescent="0.2">
      <c r="B208" s="4" t="s">
        <v>349</v>
      </c>
      <c r="C208" s="102">
        <f t="shared" ref="C208:AH208" si="367">IFERROR(C179/C175, 0)</f>
        <v>0</v>
      </c>
      <c r="D208" s="102">
        <f t="shared" si="367"/>
        <v>0</v>
      </c>
      <c r="E208" s="102">
        <f t="shared" si="367"/>
        <v>0</v>
      </c>
      <c r="F208" s="102">
        <f t="shared" si="367"/>
        <v>0</v>
      </c>
      <c r="G208" s="102">
        <f t="shared" si="367"/>
        <v>-2.4793388429752085E-3</v>
      </c>
      <c r="H208" s="102">
        <f t="shared" si="367"/>
        <v>-6.92360950842373E-3</v>
      </c>
      <c r="I208" s="102">
        <f t="shared" si="367"/>
        <v>-9.1871554816694446E-3</v>
      </c>
      <c r="J208" s="102">
        <f t="shared" si="367"/>
        <v>-8.5431341097705633E-3</v>
      </c>
      <c r="K208" s="102">
        <f t="shared" si="367"/>
        <v>-8.3945072976941062E-3</v>
      </c>
      <c r="L208" s="102">
        <f t="shared" si="367"/>
        <v>-9.623706518476648E-3</v>
      </c>
      <c r="M208" s="102">
        <f t="shared" si="367"/>
        <v>-1.0442551584328923E-2</v>
      </c>
      <c r="N208" s="102">
        <f t="shared" si="367"/>
        <v>-9.9394761272993092E-3</v>
      </c>
      <c r="O208" s="102">
        <f t="shared" si="367"/>
        <v>-9.8111162533061312E-3</v>
      </c>
      <c r="P208" s="102">
        <f t="shared" si="367"/>
        <v>-1.0417908298903881E-2</v>
      </c>
      <c r="Q208" s="102">
        <f t="shared" si="367"/>
        <v>-1.085478329229487E-2</v>
      </c>
      <c r="R208" s="102">
        <f t="shared" si="367"/>
        <v>-1.0475155671756751E-2</v>
      </c>
      <c r="S208" s="102">
        <f t="shared" si="367"/>
        <v>-1.0559242132236694E-2</v>
      </c>
      <c r="T208" s="102">
        <f t="shared" si="367"/>
        <v>-1.0943482243301035E-2</v>
      </c>
      <c r="U208" s="102">
        <f t="shared" si="367"/>
        <v>-1.1192606273077282E-2</v>
      </c>
      <c r="V208" s="102">
        <f t="shared" si="367"/>
        <v>-1.0841350158649326E-2</v>
      </c>
      <c r="W208" s="102">
        <f t="shared" si="367"/>
        <v>0</v>
      </c>
      <c r="X208" s="102">
        <f t="shared" si="367"/>
        <v>0</v>
      </c>
      <c r="Y208" s="102">
        <f t="shared" si="367"/>
        <v>0</v>
      </c>
      <c r="Z208" s="102">
        <f t="shared" si="367"/>
        <v>0</v>
      </c>
      <c r="AA208" s="102">
        <f t="shared" si="367"/>
        <v>0</v>
      </c>
      <c r="AB208" s="102">
        <f t="shared" si="367"/>
        <v>0</v>
      </c>
      <c r="AC208" s="102">
        <f t="shared" si="367"/>
        <v>0</v>
      </c>
      <c r="AD208" s="102">
        <f t="shared" si="367"/>
        <v>0</v>
      </c>
      <c r="AE208" s="102">
        <f t="shared" si="367"/>
        <v>0</v>
      </c>
      <c r="AF208" s="102">
        <f t="shared" si="367"/>
        <v>0</v>
      </c>
      <c r="AG208" s="102">
        <f t="shared" si="367"/>
        <v>0</v>
      </c>
      <c r="AH208" s="102">
        <f t="shared" si="367"/>
        <v>0</v>
      </c>
      <c r="AJ208" s="34"/>
      <c r="AK208" s="34"/>
      <c r="AL208" s="34"/>
      <c r="AM208" s="34"/>
      <c r="AN208" s="34"/>
      <c r="AO208" s="34"/>
      <c r="AP208" s="102"/>
      <c r="AQ208" s="102"/>
      <c r="AR208" s="102"/>
      <c r="AS208" s="102"/>
      <c r="AT208" s="102"/>
      <c r="AU208" s="102"/>
      <c r="AV208" s="102"/>
      <c r="AW208" s="102"/>
    </row>
    <row r="209" spans="1:49" hidden="1" outlineLevel="1" x14ac:dyDescent="0.2">
      <c r="B209" s="4" t="s">
        <v>350</v>
      </c>
      <c r="C209" s="102">
        <f t="shared" ref="C209:AH209" si="368">IFERROR(1+(C178+C179)/C175, 0)</f>
        <v>0</v>
      </c>
      <c r="D209" s="102">
        <f t="shared" si="368"/>
        <v>1</v>
      </c>
      <c r="E209" s="102">
        <f t="shared" si="368"/>
        <v>1</v>
      </c>
      <c r="F209" s="102">
        <f t="shared" si="368"/>
        <v>1</v>
      </c>
      <c r="G209" s="102">
        <f t="shared" si="368"/>
        <v>0.99504132231404963</v>
      </c>
      <c r="H209" s="102">
        <f t="shared" si="368"/>
        <v>0.98615278098315251</v>
      </c>
      <c r="I209" s="102">
        <f t="shared" si="368"/>
        <v>0.98162568903666114</v>
      </c>
      <c r="J209" s="102">
        <f t="shared" si="368"/>
        <v>0.98291373178045893</v>
      </c>
      <c r="K209" s="102">
        <f t="shared" si="368"/>
        <v>0.98321098540461183</v>
      </c>
      <c r="L209" s="102">
        <f t="shared" si="368"/>
        <v>0.98075258696304668</v>
      </c>
      <c r="M209" s="102">
        <f t="shared" si="368"/>
        <v>0.97911489683134212</v>
      </c>
      <c r="N209" s="102">
        <f t="shared" si="368"/>
        <v>0.98012104774540143</v>
      </c>
      <c r="O209" s="102">
        <f t="shared" si="368"/>
        <v>0.98037776749338779</v>
      </c>
      <c r="P209" s="102">
        <f t="shared" si="368"/>
        <v>0.97916418340219225</v>
      </c>
      <c r="Q209" s="102">
        <f t="shared" si="368"/>
        <v>0.97829043341541022</v>
      </c>
      <c r="R209" s="102">
        <f t="shared" si="368"/>
        <v>0.97904968865648656</v>
      </c>
      <c r="S209" s="102">
        <f t="shared" si="368"/>
        <v>0.97888151573552662</v>
      </c>
      <c r="T209" s="102">
        <f t="shared" si="368"/>
        <v>0.9781130355133979</v>
      </c>
      <c r="U209" s="102">
        <f t="shared" si="368"/>
        <v>0.97761478745384545</v>
      </c>
      <c r="V209" s="102">
        <f t="shared" si="368"/>
        <v>0.97831729968270131</v>
      </c>
      <c r="W209" s="102">
        <f t="shared" si="368"/>
        <v>1</v>
      </c>
      <c r="X209" s="102">
        <f t="shared" si="368"/>
        <v>1</v>
      </c>
      <c r="Y209" s="102">
        <f t="shared" si="368"/>
        <v>1</v>
      </c>
      <c r="Z209" s="102">
        <f t="shared" si="368"/>
        <v>1</v>
      </c>
      <c r="AA209" s="102">
        <f t="shared" si="368"/>
        <v>1</v>
      </c>
      <c r="AB209" s="102">
        <f t="shared" si="368"/>
        <v>1</v>
      </c>
      <c r="AC209" s="102">
        <f t="shared" si="368"/>
        <v>1</v>
      </c>
      <c r="AD209" s="102">
        <f t="shared" si="368"/>
        <v>1</v>
      </c>
      <c r="AE209" s="102">
        <f t="shared" si="368"/>
        <v>1</v>
      </c>
      <c r="AF209" s="102">
        <f t="shared" si="368"/>
        <v>1</v>
      </c>
      <c r="AG209" s="102">
        <f t="shared" si="368"/>
        <v>1</v>
      </c>
      <c r="AH209" s="102">
        <f t="shared" si="368"/>
        <v>1</v>
      </c>
      <c r="AJ209" s="34"/>
      <c r="AK209" s="34"/>
      <c r="AL209" s="34"/>
      <c r="AM209" s="34"/>
      <c r="AN209" s="34"/>
      <c r="AO209" s="34"/>
      <c r="AP209" s="102"/>
      <c r="AQ209" s="102"/>
      <c r="AR209" s="102"/>
      <c r="AS209" s="102"/>
      <c r="AT209" s="102"/>
      <c r="AU209" s="102"/>
      <c r="AV209" s="102"/>
      <c r="AW209" s="102"/>
    </row>
    <row r="210" spans="1:49" hidden="1" outlineLevel="1" x14ac:dyDescent="0.2">
      <c r="B210" s="4" t="s">
        <v>351</v>
      </c>
      <c r="C210" s="102">
        <f t="shared" ref="C210:AH210" si="369">IFERROR(1+(C177+C178+C179)/C175, 0)</f>
        <v>0</v>
      </c>
      <c r="D210" s="102">
        <f t="shared" si="369"/>
        <v>1</v>
      </c>
      <c r="E210" s="102">
        <f t="shared" si="369"/>
        <v>1</v>
      </c>
      <c r="F210" s="102">
        <f t="shared" si="369"/>
        <v>1</v>
      </c>
      <c r="G210" s="102">
        <f t="shared" si="369"/>
        <v>1.0024793388429751</v>
      </c>
      <c r="H210" s="102">
        <f t="shared" si="369"/>
        <v>1.0069236095084237</v>
      </c>
      <c r="I210" s="102">
        <f t="shared" si="369"/>
        <v>1.0091871554816694</v>
      </c>
      <c r="J210" s="102">
        <f t="shared" si="369"/>
        <v>1.0085431341097706</v>
      </c>
      <c r="K210" s="102">
        <f t="shared" si="369"/>
        <v>1.0117523102167718</v>
      </c>
      <c r="L210" s="102">
        <f t="shared" si="369"/>
        <v>1.0134731891258673</v>
      </c>
      <c r="M210" s="102">
        <f t="shared" si="369"/>
        <v>1.0146195722180604</v>
      </c>
      <c r="N210" s="102">
        <f t="shared" si="369"/>
        <v>1.013915266578219</v>
      </c>
      <c r="O210" s="102">
        <f t="shared" si="369"/>
        <v>1.0176600092559509</v>
      </c>
      <c r="P210" s="102">
        <f t="shared" si="369"/>
        <v>1.0187522349380269</v>
      </c>
      <c r="Q210" s="102">
        <f t="shared" si="369"/>
        <v>1.0195386099261308</v>
      </c>
      <c r="R210" s="102">
        <f t="shared" si="369"/>
        <v>1.0188552802091622</v>
      </c>
      <c r="S210" s="102">
        <f t="shared" si="369"/>
        <v>1.0211184842644734</v>
      </c>
      <c r="T210" s="102">
        <f t="shared" si="369"/>
        <v>1.021886964486602</v>
      </c>
      <c r="U210" s="102">
        <f t="shared" si="369"/>
        <v>1.0223852125461546</v>
      </c>
      <c r="V210" s="102">
        <f t="shared" si="369"/>
        <v>1.0216827003172986</v>
      </c>
      <c r="W210" s="102">
        <f t="shared" si="369"/>
        <v>1</v>
      </c>
      <c r="X210" s="102">
        <f t="shared" si="369"/>
        <v>1</v>
      </c>
      <c r="Y210" s="102">
        <f t="shared" si="369"/>
        <v>1</v>
      </c>
      <c r="Z210" s="102">
        <f t="shared" si="369"/>
        <v>1</v>
      </c>
      <c r="AA210" s="102">
        <f t="shared" si="369"/>
        <v>1</v>
      </c>
      <c r="AB210" s="102">
        <f t="shared" si="369"/>
        <v>1</v>
      </c>
      <c r="AC210" s="102">
        <f t="shared" si="369"/>
        <v>1</v>
      </c>
      <c r="AD210" s="102">
        <f t="shared" si="369"/>
        <v>1</v>
      </c>
      <c r="AE210" s="102">
        <f t="shared" si="369"/>
        <v>1</v>
      </c>
      <c r="AF210" s="102">
        <f t="shared" si="369"/>
        <v>1</v>
      </c>
      <c r="AG210" s="102">
        <f t="shared" si="369"/>
        <v>1</v>
      </c>
      <c r="AH210" s="102">
        <f t="shared" si="369"/>
        <v>1</v>
      </c>
      <c r="AJ210" s="34"/>
      <c r="AK210" s="34"/>
      <c r="AL210" s="34"/>
      <c r="AM210" s="34"/>
      <c r="AN210" s="34"/>
      <c r="AO210" s="34"/>
      <c r="AP210" s="102"/>
      <c r="AQ210" s="102"/>
      <c r="AR210" s="102"/>
      <c r="AS210" s="102"/>
      <c r="AT210" s="102"/>
      <c r="AU210" s="102"/>
      <c r="AV210" s="102"/>
      <c r="AW210" s="102"/>
    </row>
    <row r="211" spans="1:49" hidden="1" outlineLevel="1" x14ac:dyDescent="0.2">
      <c r="F211" s="101"/>
      <c r="G211" s="101"/>
      <c r="H211" s="101"/>
      <c r="I211" s="101"/>
      <c r="J211" s="101"/>
      <c r="AJ211" s="34"/>
      <c r="AK211" s="34"/>
      <c r="AL211" s="34"/>
      <c r="AM211" s="34"/>
      <c r="AN211" s="34"/>
      <c r="AO211" s="34"/>
    </row>
    <row r="212" spans="1:49" collapsed="1" x14ac:dyDescent="0.2">
      <c r="F212" s="101"/>
      <c r="G212" s="101"/>
      <c r="H212" s="101"/>
      <c r="I212" s="101"/>
      <c r="J212" s="101"/>
      <c r="AJ212" s="34"/>
      <c r="AK212" s="34"/>
      <c r="AL212" s="34"/>
      <c r="AM212" s="34"/>
      <c r="AN212" s="34"/>
      <c r="AO212" s="34"/>
    </row>
    <row r="213" spans="1:49" x14ac:dyDescent="0.2">
      <c r="A213" s="50" t="s">
        <v>78</v>
      </c>
      <c r="B213" s="16" t="s">
        <v>0</v>
      </c>
      <c r="AJ213" s="34"/>
      <c r="AK213" s="34"/>
      <c r="AL213" s="34"/>
      <c r="AM213" s="34"/>
      <c r="AN213" s="34"/>
      <c r="AO213" s="34"/>
    </row>
    <row r="214" spans="1:49" hidden="1" outlineLevel="1" x14ac:dyDescent="0.2">
      <c r="AI214" s="20"/>
      <c r="AJ214" s="34"/>
      <c r="AK214" s="34"/>
      <c r="AL214" s="34"/>
      <c r="AM214" s="34"/>
      <c r="AN214" s="34"/>
      <c r="AO214" s="34"/>
    </row>
    <row r="215" spans="1:49" s="2" customFormat="1" hidden="1" outlineLevel="1" x14ac:dyDescent="0.2">
      <c r="B215" s="2" t="s">
        <v>340</v>
      </c>
      <c r="AI215" s="25" t="s">
        <v>361</v>
      </c>
      <c r="AJ215" s="81" t="s">
        <v>164</v>
      </c>
      <c r="AK215" s="81" t="s">
        <v>2</v>
      </c>
      <c r="AL215" s="81" t="s">
        <v>3</v>
      </c>
      <c r="AM215" s="81" t="s">
        <v>82</v>
      </c>
      <c r="AN215" s="81" t="s">
        <v>79</v>
      </c>
      <c r="AO215" s="81" t="s">
        <v>465</v>
      </c>
    </row>
    <row r="216" spans="1:49" hidden="1" outlineLevel="1" x14ac:dyDescent="0.2">
      <c r="B216" s="52" t="str" cm="1">
        <f t="array" ref="B216">INDEX($B$4:$AI$4, 1, AN216)</f>
        <v>FQ1'26E</v>
      </c>
      <c r="C216" s="104">
        <f>IF($AM216&gt;C$5,0,IF($AM216=C$5,IFERROR($AJ216/$AK216*$AL216, 0),IF(IFERROR((SUM($B216:B216)+$AJ216/$AK216*(1-$AL216)),0)&gt;=$AJ216, $AJ216-SUM($B216:B216), IFERROR($AJ216/$AK216, 0))))</f>
        <v>14.850000000000001</v>
      </c>
      <c r="D216" s="104">
        <f>IF($AM216&gt;D$5,0,IF($AM216=D$5,IFERROR($AJ216/$AK216*$AL216, 0),IF(IFERROR((SUM($B216:C216)+$AJ216/$AK216*(1-$AL216)),0)&gt;=$AJ216, $AJ216-SUM($B216:C216), IFERROR($AJ216/$AK216, 0))))</f>
        <v>45</v>
      </c>
      <c r="E216" s="104">
        <f>IF($AM216&gt;E$5,0,IF($AM216=E$5,IFERROR($AJ216/$AK216*$AL216, 0),IF(IFERROR((SUM($B216:D216)+$AJ216/$AK216*(1-$AL216)),0)&gt;=$AJ216, $AJ216-SUM($B216:D216), IFERROR($AJ216/$AK216, 0))))</f>
        <v>45</v>
      </c>
      <c r="F216" s="104">
        <f>IF($AM216&gt;F$5,0,IF($AM216=F$5,IFERROR($AJ216/$AK216*$AL216, 0),IF(IFERROR((SUM($B216:E216)+$AJ216/$AK216*(1-$AL216)),0)&gt;=$AJ216, $AJ216-SUM($B216:E216), IFERROR($AJ216/$AK216, 0))))</f>
        <v>45</v>
      </c>
      <c r="G216" s="104">
        <f>IF($AM216&gt;G$5,0,IF($AM216=G$5,IFERROR($AJ216/$AK216*$AL216, 0),IF(IFERROR((SUM($B216:F216)+$AJ216/$AK216*(1-$AL216)),0)&gt;=$AJ216, $AJ216-SUM($B216:F216), IFERROR($AJ216/$AK216, 0))))</f>
        <v>30.150000000000006</v>
      </c>
      <c r="H216" s="104">
        <f>IF($AM216&gt;H$5,0,IF($AM216=H$5,IFERROR($AJ216/$AK216*$AL216, 0),IF(IFERROR((SUM($B216:G216)+$AJ216/$AK216*(1-$AL216)),0)&gt;=$AJ216, $AJ216-SUM($B216:G216), IFERROR($AJ216/$AK216, 0))))</f>
        <v>0</v>
      </c>
      <c r="I216" s="104">
        <f>IF($AM216&gt;I$5,0,IF($AM216=I$5,IFERROR($AJ216/$AK216*$AL216, 0),IF(IFERROR((SUM($B216:H216)+$AJ216/$AK216*(1-$AL216)),0)&gt;=$AJ216, $AJ216-SUM($B216:H216), IFERROR($AJ216/$AK216, 0))))</f>
        <v>0</v>
      </c>
      <c r="J216" s="104">
        <f>IF($AM216&gt;J$5,0,IF($AM216=J$5,IFERROR($AJ216/$AK216*$AL216, 0),IF(IFERROR((SUM($B216:I216)+$AJ216/$AK216*(1-$AL216)),0)&gt;=$AJ216, $AJ216-SUM($B216:I216), IFERROR($AJ216/$AK216, 0))))</f>
        <v>0</v>
      </c>
      <c r="K216" s="104">
        <f>IF($AM216&gt;K$5,0,IF($AM216=K$5,IFERROR($AJ216/$AK216*$AL216, 0),IF(IFERROR((SUM($B216:J216)+$AJ216/$AK216*(1-$AL216)),0)&gt;=$AJ216, $AJ216-SUM($B216:J216), IFERROR($AJ216/$AK216, 0))))</f>
        <v>0</v>
      </c>
      <c r="L216" s="104">
        <f>IF($AM216&gt;L$5,0,IF($AM216=L$5,IFERROR($AJ216/$AK216*$AL216, 0),IF(IFERROR((SUM($B216:K216)+$AJ216/$AK216*(1-$AL216)),0)&gt;=$AJ216, $AJ216-SUM($B216:K216), IFERROR($AJ216/$AK216, 0))))</f>
        <v>0</v>
      </c>
      <c r="M216" s="104">
        <f>IF($AM216&gt;M$5,0,IF($AM216=M$5,IFERROR($AJ216/$AK216*$AL216, 0),IF(IFERROR((SUM($B216:L216)+$AJ216/$AK216*(1-$AL216)),0)&gt;=$AJ216, $AJ216-SUM($B216:L216), IFERROR($AJ216/$AK216, 0))))</f>
        <v>0</v>
      </c>
      <c r="N216" s="104">
        <f>IF($AM216&gt;N$5,0,IF($AM216=N$5,IFERROR($AJ216/$AK216*$AL216, 0),IF(IFERROR((SUM($B216:M216)+$AJ216/$AK216*(1-$AL216)),0)&gt;=$AJ216, $AJ216-SUM($B216:M216), IFERROR($AJ216/$AK216, 0))))</f>
        <v>0</v>
      </c>
      <c r="O216" s="104">
        <f>IF($AM216&gt;O$5,0,IF($AM216=O$5,IFERROR($AJ216/$AK216*$AL216, 0),IF(IFERROR((SUM($B216:N216)+$AJ216/$AK216*(1-$AL216)),0)&gt;=$AJ216, $AJ216-SUM($B216:N216), IFERROR($AJ216/$AK216, 0))))</f>
        <v>0</v>
      </c>
      <c r="P216" s="104">
        <f>IF($AM216&gt;P$5,0,IF($AM216=P$5,IFERROR($AJ216/$AK216*$AL216, 0),IF(IFERROR((SUM($B216:O216)+$AJ216/$AK216*(1-$AL216)),0)&gt;=$AJ216, $AJ216-SUM($B216:O216), IFERROR($AJ216/$AK216, 0))))</f>
        <v>0</v>
      </c>
      <c r="Q216" s="104">
        <f>IF($AM216&gt;Q$5,0,IF($AM216=Q$5,IFERROR($AJ216/$AK216*$AL216, 0),IF(IFERROR((SUM($B216:P216)+$AJ216/$AK216*(1-$AL216)),0)&gt;=$AJ216, $AJ216-SUM($B216:P216), IFERROR($AJ216/$AK216, 0))))</f>
        <v>0</v>
      </c>
      <c r="R216" s="104">
        <f>IF($AM216&gt;R$5,0,IF($AM216=R$5,IFERROR($AJ216/$AK216*$AL216, 0),IF(IFERROR((SUM($B216:Q216)+$AJ216/$AK216*(1-$AL216)),0)&gt;=$AJ216, $AJ216-SUM($B216:Q216), IFERROR($AJ216/$AK216, 0))))</f>
        <v>0</v>
      </c>
      <c r="S216" s="104">
        <f>IF($AM216&gt;S$5,0,IF($AM216=S$5,IFERROR($AJ216/$AK216*$AL216, 0),IF(IFERROR((SUM($B216:R216)+$AJ216/$AK216*(1-$AL216)),0)&gt;=$AJ216, $AJ216-SUM($B216:R216), IFERROR($AJ216/$AK216, 0))))</f>
        <v>0</v>
      </c>
      <c r="T216" s="104">
        <f>IF($AM216&gt;T$5,0,IF($AM216=T$5,IFERROR($AJ216/$AK216*$AL216, 0),IF(IFERROR((SUM($B216:S216)+$AJ216/$AK216*(1-$AL216)),0)&gt;=$AJ216, $AJ216-SUM($B216:S216), IFERROR($AJ216/$AK216, 0))))</f>
        <v>0</v>
      </c>
      <c r="U216" s="104">
        <f>IF($AM216&gt;U$5,0,IF($AM216=U$5,IFERROR($AJ216/$AK216*$AL216, 0),IF(IFERROR((SUM($B216:T216)+$AJ216/$AK216*(1-$AL216)),0)&gt;=$AJ216, $AJ216-SUM($B216:T216), IFERROR($AJ216/$AK216, 0))))</f>
        <v>0</v>
      </c>
      <c r="V216" s="104">
        <f>IF($AM216&gt;V$5,0,IF($AM216=V$5,IFERROR($AJ216/$AK216*$AL216, 0),IF(IFERROR((SUM($B216:U216)+$AJ216/$AK216*(1-$AL216)),0)&gt;=$AJ216, $AJ216-SUM($B216:U216), IFERROR($AJ216/$AK216, 0))))</f>
        <v>0</v>
      </c>
      <c r="W216" s="104">
        <f>IF($AM216&gt;W$5,0,IF($AM216=W$5,IFERROR($AJ216/$AK216*$AL216, 0),IF(IFERROR((SUM($B216:V216)+$AJ216/$AK216*(1-$AL216)),0)&gt;=$AJ216, $AJ216-SUM($B216:V216), IFERROR($AJ216/$AK216, 0))))</f>
        <v>0</v>
      </c>
      <c r="X216" s="104">
        <f>IF($AM216&gt;X$5,0,IF($AM216=X$5,IFERROR($AJ216/$AK216*$AL216, 0),IF(IFERROR((SUM($B216:W216)+$AJ216/$AK216*(1-$AL216)),0)&gt;=$AJ216, $AJ216-SUM($B216:W216), IFERROR($AJ216/$AK216, 0))))</f>
        <v>0</v>
      </c>
      <c r="Y216" s="104">
        <f>IF($AM216&gt;Y$5,0,IF($AM216=Y$5,IFERROR($AJ216/$AK216*$AL216, 0),IF(IFERROR((SUM($B216:X216)+$AJ216/$AK216*(1-$AL216)),0)&gt;=$AJ216, $AJ216-SUM($B216:X216), IFERROR($AJ216/$AK216, 0))))</f>
        <v>0</v>
      </c>
      <c r="Z216" s="104">
        <f>IF($AM216&gt;Z$5,0,IF($AM216=Z$5,IFERROR($AJ216/$AK216*$AL216, 0),IF(IFERROR((SUM($B216:Y216)+$AJ216/$AK216*(1-$AL216)),0)&gt;=$AJ216, $AJ216-SUM($B216:Y216), IFERROR($AJ216/$AK216, 0))))</f>
        <v>0</v>
      </c>
      <c r="AA216" s="104">
        <f>IF($AM216&gt;AA$5,0,IF($AM216=AA$5,IFERROR($AJ216/$AK216*$AL216, 0),IF(IFERROR((SUM($B216:Z216)+$AJ216/$AK216*(1-$AL216)),0)&gt;=$AJ216, $AJ216-SUM($B216:Z216), IFERROR($AJ216/$AK216, 0))))</f>
        <v>0</v>
      </c>
      <c r="AB216" s="104">
        <f>IF($AM216&gt;AB$5,0,IF($AM216=AB$5,IFERROR($AJ216/$AK216*$AL216, 0),IF(IFERROR((SUM($B216:AA216)+$AJ216/$AK216*(1-$AL216)),0)&gt;=$AJ216, $AJ216-SUM($B216:AA216), IFERROR($AJ216/$AK216, 0))))</f>
        <v>0</v>
      </c>
      <c r="AC216" s="104">
        <f>IF($AM216&gt;AC$5,0,IF($AM216=AC$5,IFERROR($AJ216/$AK216*$AL216, 0),IF(IFERROR((SUM($B216:AB216)+$AJ216/$AK216*(1-$AL216)),0)&gt;=$AJ216, $AJ216-SUM($B216:AB216), IFERROR($AJ216/$AK216, 0))))</f>
        <v>0</v>
      </c>
      <c r="AD216" s="104">
        <f>IF($AM216&gt;AD$5,0,IF($AM216=AD$5,IFERROR($AJ216/$AK216*$AL216, 0),IF(IFERROR((SUM($B216:AC216)+$AJ216/$AK216*(1-$AL216)),0)&gt;=$AJ216, $AJ216-SUM($B216:AC216), IFERROR($AJ216/$AK216, 0))))</f>
        <v>0</v>
      </c>
      <c r="AE216" s="104">
        <f>IF($AM216&gt;AE$5,0,IF($AM216=AE$5,IFERROR($AJ216/$AK216*$AL216, 0),IF(IFERROR((SUM($B216:AD216)+$AJ216/$AK216*(1-$AL216)),0)&gt;=$AJ216, $AJ216-SUM($B216:AD216), IFERROR($AJ216/$AK216, 0))))</f>
        <v>0</v>
      </c>
      <c r="AF216" s="104">
        <f>IF($AM216&gt;AF$5,0,IF($AM216=AF$5,IFERROR($AJ216/$AK216*$AL216, 0),IF(IFERROR((SUM($B216:AE216)+$AJ216/$AK216*(1-$AL216)),0)&gt;=$AJ216, $AJ216-SUM($B216:AE216), IFERROR($AJ216/$AK216, 0))))</f>
        <v>0</v>
      </c>
      <c r="AG216" s="104">
        <f>IF($AM216&gt;AG$5,0,IF($AM216=AG$5,IFERROR($AJ216/$AK216*$AL216, 0),IF(IFERROR((SUM($B216:AF216)+$AJ216/$AK216*(1-$AL216)),0)&gt;=$AJ216, $AJ216-SUM($B216:AF216), IFERROR($AJ216/$AK216, 0))))</f>
        <v>0</v>
      </c>
      <c r="AH216" s="104">
        <f>IF($AM216&gt;AH$5,0,IF($AM216=AH$5,IFERROR($AJ216/$AK216*$AL216, 0),IF(IFERROR((SUM($B216:AG216)+$AJ216/$AK216*(1-$AL216)),0)&gt;=$AJ216, $AJ216-SUM($B216:AG216), IFERROR($AJ216/$AK216, 0))))</f>
        <v>0</v>
      </c>
      <c r="AI216" s="20" t="s">
        <v>362</v>
      </c>
      <c r="AJ216" s="105" cm="1">
        <f t="array" ref="AJ216">INDEX(Calculations!$B$112:$AN$112, 1, AN216)</f>
        <v>180</v>
      </c>
      <c r="AK216" s="84">
        <f>INDEX(Drivers!$B$41:$AI$41, 1, MATCH($B216, Drivers!$B$4:$AI$4, 0))</f>
        <v>4</v>
      </c>
      <c r="AL216" s="85">
        <f>INDEX(Drivers!$B$42:$AI$42, 1,  MATCH($B216, Drivers!$B$4:$AI$4, 0))</f>
        <v>0.33</v>
      </c>
      <c r="AM216" s="86" cm="1">
        <f t="array" ref="AM216">INDEX(Drivers!$B$12:$AI$12, 1, AN216)</f>
        <v>46112</v>
      </c>
      <c r="AN216" s="87">
        <v>2</v>
      </c>
      <c r="AO216" s="147">
        <f t="shared" ref="AO216:AO247" si="370">SUM(B216:AI216)-AJ216</f>
        <v>0</v>
      </c>
      <c r="AP216" s="151">
        <f t="shared" ref="AP216:AW231" si="371">SUMIFS($B216:$AI216, $B$6:$AI$6, AP$6)</f>
        <v>149.85</v>
      </c>
      <c r="AQ216" s="151">
        <f t="shared" si="371"/>
        <v>30.150000000000006</v>
      </c>
      <c r="AR216" s="151">
        <f t="shared" si="371"/>
        <v>0</v>
      </c>
      <c r="AS216" s="151">
        <f t="shared" si="371"/>
        <v>0</v>
      </c>
      <c r="AT216" s="151">
        <f t="shared" si="371"/>
        <v>0</v>
      </c>
      <c r="AU216" s="151">
        <f t="shared" si="371"/>
        <v>0</v>
      </c>
      <c r="AV216" s="151">
        <f t="shared" si="371"/>
        <v>0</v>
      </c>
      <c r="AW216" s="151">
        <f t="shared" si="371"/>
        <v>0</v>
      </c>
    </row>
    <row r="217" spans="1:49" hidden="1" outlineLevel="1" x14ac:dyDescent="0.2">
      <c r="B217" s="52" t="str" cm="1">
        <f t="array" ref="B217">INDEX($B$4:$AI$4, 1, AN217)</f>
        <v>FQ2'26E</v>
      </c>
      <c r="C217" s="104">
        <f>IF($AM217&gt;C$5,0,IF($AM217=C$5,IFERROR($AJ217/$AK217*$AL217, 0),IF(IFERROR((SUM($B217:B217)+$AJ217/$AK217*(1-$AL217)),0)&gt;=$AJ217, $AJ217-SUM($B217:B217), IFERROR($AJ217/$AK217, 0))))</f>
        <v>0</v>
      </c>
      <c r="D217" s="104">
        <f>IF($AM217&gt;D$5,0,IF($AM217=D$5,IFERROR($AJ217/$AK217*$AL217, 0),IF(IFERROR((SUM($B217:C217)+$AJ217/$AK217*(1-$AL217)),0)&gt;=$AJ217, $AJ217-SUM($B217:C217), IFERROR($AJ217/$AK217, 0))))</f>
        <v>59.400000000000006</v>
      </c>
      <c r="E217" s="104">
        <f>IF($AM217&gt;E$5,0,IF($AM217=E$5,IFERROR($AJ217/$AK217*$AL217, 0),IF(IFERROR((SUM($B217:D217)+$AJ217/$AK217*(1-$AL217)),0)&gt;=$AJ217, $AJ217-SUM($B217:D217), IFERROR($AJ217/$AK217, 0))))</f>
        <v>180</v>
      </c>
      <c r="F217" s="104">
        <f>IF($AM217&gt;F$5,0,IF($AM217=F$5,IFERROR($AJ217/$AK217*$AL217, 0),IF(IFERROR((SUM($B217:E217)+$AJ217/$AK217*(1-$AL217)),0)&gt;=$AJ217, $AJ217-SUM($B217:E217), IFERROR($AJ217/$AK217, 0))))</f>
        <v>180</v>
      </c>
      <c r="G217" s="104">
        <f>IF($AM217&gt;G$5,0,IF($AM217=G$5,IFERROR($AJ217/$AK217*$AL217, 0),IF(IFERROR((SUM($B217:F217)+$AJ217/$AK217*(1-$AL217)),0)&gt;=$AJ217, $AJ217-SUM($B217:F217), IFERROR($AJ217/$AK217, 0))))</f>
        <v>180</v>
      </c>
      <c r="H217" s="104">
        <f>IF($AM217&gt;H$5,0,IF($AM217=H$5,IFERROR($AJ217/$AK217*$AL217, 0),IF(IFERROR((SUM($B217:G217)+$AJ217/$AK217*(1-$AL217)),0)&gt;=$AJ217, $AJ217-SUM($B217:G217), IFERROR($AJ217/$AK217, 0))))</f>
        <v>120.60000000000002</v>
      </c>
      <c r="I217" s="104">
        <f>IF($AM217&gt;I$5,0,IF($AM217=I$5,IFERROR($AJ217/$AK217*$AL217, 0),IF(IFERROR((SUM($B217:H217)+$AJ217/$AK217*(1-$AL217)),0)&gt;=$AJ217, $AJ217-SUM($B217:H217), IFERROR($AJ217/$AK217, 0))))</f>
        <v>0</v>
      </c>
      <c r="J217" s="104">
        <f>IF($AM217&gt;J$5,0,IF($AM217=J$5,IFERROR($AJ217/$AK217*$AL217, 0),IF(IFERROR((SUM($B217:I217)+$AJ217/$AK217*(1-$AL217)),0)&gt;=$AJ217, $AJ217-SUM($B217:I217), IFERROR($AJ217/$AK217, 0))))</f>
        <v>0</v>
      </c>
      <c r="K217" s="104">
        <f>IF($AM217&gt;K$5,0,IF($AM217=K$5,IFERROR($AJ217/$AK217*$AL217, 0),IF(IFERROR((SUM($B217:J217)+$AJ217/$AK217*(1-$AL217)),0)&gt;=$AJ217, $AJ217-SUM($B217:J217), IFERROR($AJ217/$AK217, 0))))</f>
        <v>0</v>
      </c>
      <c r="L217" s="104">
        <f>IF($AM217&gt;L$5,0,IF($AM217=L$5,IFERROR($AJ217/$AK217*$AL217, 0),IF(IFERROR((SUM($B217:K217)+$AJ217/$AK217*(1-$AL217)),0)&gt;=$AJ217, $AJ217-SUM($B217:K217), IFERROR($AJ217/$AK217, 0))))</f>
        <v>0</v>
      </c>
      <c r="M217" s="104">
        <f>IF($AM217&gt;M$5,0,IF($AM217=M$5,IFERROR($AJ217/$AK217*$AL217, 0),IF(IFERROR((SUM($B217:L217)+$AJ217/$AK217*(1-$AL217)),0)&gt;=$AJ217, $AJ217-SUM($B217:L217), IFERROR($AJ217/$AK217, 0))))</f>
        <v>0</v>
      </c>
      <c r="N217" s="104">
        <f>IF($AM217&gt;N$5,0,IF($AM217=N$5,IFERROR($AJ217/$AK217*$AL217, 0),IF(IFERROR((SUM($B217:M217)+$AJ217/$AK217*(1-$AL217)),0)&gt;=$AJ217, $AJ217-SUM($B217:M217), IFERROR($AJ217/$AK217, 0))))</f>
        <v>0</v>
      </c>
      <c r="O217" s="104">
        <f>IF($AM217&gt;O$5,0,IF($AM217=O$5,IFERROR($AJ217/$AK217*$AL217, 0),IF(IFERROR((SUM($B217:N217)+$AJ217/$AK217*(1-$AL217)),0)&gt;=$AJ217, $AJ217-SUM($B217:N217), IFERROR($AJ217/$AK217, 0))))</f>
        <v>0</v>
      </c>
      <c r="P217" s="104">
        <f>IF($AM217&gt;P$5,0,IF($AM217=P$5,IFERROR($AJ217/$AK217*$AL217, 0),IF(IFERROR((SUM($B217:O217)+$AJ217/$AK217*(1-$AL217)),0)&gt;=$AJ217, $AJ217-SUM($B217:O217), IFERROR($AJ217/$AK217, 0))))</f>
        <v>0</v>
      </c>
      <c r="Q217" s="104">
        <f>IF($AM217&gt;Q$5,0,IF($AM217=Q$5,IFERROR($AJ217/$AK217*$AL217, 0),IF(IFERROR((SUM($B217:P217)+$AJ217/$AK217*(1-$AL217)),0)&gt;=$AJ217, $AJ217-SUM($B217:P217), IFERROR($AJ217/$AK217, 0))))</f>
        <v>0</v>
      </c>
      <c r="R217" s="104">
        <f>IF($AM217&gt;R$5,0,IF($AM217=R$5,IFERROR($AJ217/$AK217*$AL217, 0),IF(IFERROR((SUM($B217:Q217)+$AJ217/$AK217*(1-$AL217)),0)&gt;=$AJ217, $AJ217-SUM($B217:Q217), IFERROR($AJ217/$AK217, 0))))</f>
        <v>0</v>
      </c>
      <c r="S217" s="104">
        <f>IF($AM217&gt;S$5,0,IF($AM217=S$5,IFERROR($AJ217/$AK217*$AL217, 0),IF(IFERROR((SUM($B217:R217)+$AJ217/$AK217*(1-$AL217)),0)&gt;=$AJ217, $AJ217-SUM($B217:R217), IFERROR($AJ217/$AK217, 0))))</f>
        <v>0</v>
      </c>
      <c r="T217" s="104">
        <f>IF($AM217&gt;T$5,0,IF($AM217=T$5,IFERROR($AJ217/$AK217*$AL217, 0),IF(IFERROR((SUM($B217:S217)+$AJ217/$AK217*(1-$AL217)),0)&gt;=$AJ217, $AJ217-SUM($B217:S217), IFERROR($AJ217/$AK217, 0))))</f>
        <v>0</v>
      </c>
      <c r="U217" s="104">
        <f>IF($AM217&gt;U$5,0,IF($AM217=U$5,IFERROR($AJ217/$AK217*$AL217, 0),IF(IFERROR((SUM($B217:T217)+$AJ217/$AK217*(1-$AL217)),0)&gt;=$AJ217, $AJ217-SUM($B217:T217), IFERROR($AJ217/$AK217, 0))))</f>
        <v>0</v>
      </c>
      <c r="V217" s="104">
        <f>IF($AM217&gt;V$5,0,IF($AM217=V$5,IFERROR($AJ217/$AK217*$AL217, 0),IF(IFERROR((SUM($B217:U217)+$AJ217/$AK217*(1-$AL217)),0)&gt;=$AJ217, $AJ217-SUM($B217:U217), IFERROR($AJ217/$AK217, 0))))</f>
        <v>0</v>
      </c>
      <c r="W217" s="104">
        <f>IF($AM217&gt;W$5,0,IF($AM217=W$5,IFERROR($AJ217/$AK217*$AL217, 0),IF(IFERROR((SUM($B217:V217)+$AJ217/$AK217*(1-$AL217)),0)&gt;=$AJ217, $AJ217-SUM($B217:V217), IFERROR($AJ217/$AK217, 0))))</f>
        <v>0</v>
      </c>
      <c r="X217" s="104">
        <f>IF($AM217&gt;X$5,0,IF($AM217=X$5,IFERROR($AJ217/$AK217*$AL217, 0),IF(IFERROR((SUM($B217:W217)+$AJ217/$AK217*(1-$AL217)),0)&gt;=$AJ217, $AJ217-SUM($B217:W217), IFERROR($AJ217/$AK217, 0))))</f>
        <v>0</v>
      </c>
      <c r="Y217" s="104">
        <f>IF($AM217&gt;Y$5,0,IF($AM217=Y$5,IFERROR($AJ217/$AK217*$AL217, 0),IF(IFERROR((SUM($B217:X217)+$AJ217/$AK217*(1-$AL217)),0)&gt;=$AJ217, $AJ217-SUM($B217:X217), IFERROR($AJ217/$AK217, 0))))</f>
        <v>0</v>
      </c>
      <c r="Z217" s="104">
        <f>IF($AM217&gt;Z$5,0,IF($AM217=Z$5,IFERROR($AJ217/$AK217*$AL217, 0),IF(IFERROR((SUM($B217:Y217)+$AJ217/$AK217*(1-$AL217)),0)&gt;=$AJ217, $AJ217-SUM($B217:Y217), IFERROR($AJ217/$AK217, 0))))</f>
        <v>0</v>
      </c>
      <c r="AA217" s="104">
        <f>IF($AM217&gt;AA$5,0,IF($AM217=AA$5,IFERROR($AJ217/$AK217*$AL217, 0),IF(IFERROR((SUM($B217:Z217)+$AJ217/$AK217*(1-$AL217)),0)&gt;=$AJ217, $AJ217-SUM($B217:Z217), IFERROR($AJ217/$AK217, 0))))</f>
        <v>0</v>
      </c>
      <c r="AB217" s="104">
        <f>IF($AM217&gt;AB$5,0,IF($AM217=AB$5,IFERROR($AJ217/$AK217*$AL217, 0),IF(IFERROR((SUM($B217:AA217)+$AJ217/$AK217*(1-$AL217)),0)&gt;=$AJ217, $AJ217-SUM($B217:AA217), IFERROR($AJ217/$AK217, 0))))</f>
        <v>0</v>
      </c>
      <c r="AC217" s="104">
        <f>IF($AM217&gt;AC$5,0,IF($AM217=AC$5,IFERROR($AJ217/$AK217*$AL217, 0),IF(IFERROR((SUM($B217:AB217)+$AJ217/$AK217*(1-$AL217)),0)&gt;=$AJ217, $AJ217-SUM($B217:AB217), IFERROR($AJ217/$AK217, 0))))</f>
        <v>0</v>
      </c>
      <c r="AD217" s="104">
        <f>IF($AM217&gt;AD$5,0,IF($AM217=AD$5,IFERROR($AJ217/$AK217*$AL217, 0),IF(IFERROR((SUM($B217:AC217)+$AJ217/$AK217*(1-$AL217)),0)&gt;=$AJ217, $AJ217-SUM($B217:AC217), IFERROR($AJ217/$AK217, 0))))</f>
        <v>0</v>
      </c>
      <c r="AE217" s="104">
        <f>IF($AM217&gt;AE$5,0,IF($AM217=AE$5,IFERROR($AJ217/$AK217*$AL217, 0),IF(IFERROR((SUM($B217:AD217)+$AJ217/$AK217*(1-$AL217)),0)&gt;=$AJ217, $AJ217-SUM($B217:AD217), IFERROR($AJ217/$AK217, 0))))</f>
        <v>0</v>
      </c>
      <c r="AF217" s="104">
        <f>IF($AM217&gt;AF$5,0,IF($AM217=AF$5,IFERROR($AJ217/$AK217*$AL217, 0),IF(IFERROR((SUM($B217:AE217)+$AJ217/$AK217*(1-$AL217)),0)&gt;=$AJ217, $AJ217-SUM($B217:AE217), IFERROR($AJ217/$AK217, 0))))</f>
        <v>0</v>
      </c>
      <c r="AG217" s="104">
        <f>IF($AM217&gt;AG$5,0,IF($AM217=AG$5,IFERROR($AJ217/$AK217*$AL217, 0),IF(IFERROR((SUM($B217:AF217)+$AJ217/$AK217*(1-$AL217)),0)&gt;=$AJ217, $AJ217-SUM($B217:AF217), IFERROR($AJ217/$AK217, 0))))</f>
        <v>0</v>
      </c>
      <c r="AH217" s="104">
        <f>IF($AM217&gt;AH$5,0,IF($AM217=AH$5,IFERROR($AJ217/$AK217*$AL217, 0),IF(IFERROR((SUM($B217:AG217)+$AJ217/$AK217*(1-$AL217)),0)&gt;=$AJ217, $AJ217-SUM($B217:AG217), IFERROR($AJ217/$AK217, 0))))</f>
        <v>0</v>
      </c>
      <c r="AI217" s="20" t="s">
        <v>366</v>
      </c>
      <c r="AJ217" s="105" cm="1">
        <f t="array" ref="AJ217">INDEX(Calculations!$B$112:$AN$112, 1, AN217)</f>
        <v>720</v>
      </c>
      <c r="AK217" s="84">
        <f>INDEX(Drivers!$B$41:$AI$41, 1, MATCH($B217, Drivers!$B$4:$AI$4, 0))</f>
        <v>4</v>
      </c>
      <c r="AL217" s="85">
        <f>INDEX(Drivers!$B$42:$AI$42, 1,  MATCH($B217, Drivers!$B$4:$AI$4, 0))</f>
        <v>0.33</v>
      </c>
      <c r="AM217" s="86" cm="1">
        <f t="array" ref="AM217">INDEX(Drivers!$B$12:$AI$12, 1, AN217)</f>
        <v>46203</v>
      </c>
      <c r="AN217" s="83">
        <f t="shared" ref="AN217:AN247" si="372">AN216+1</f>
        <v>3</v>
      </c>
      <c r="AO217" s="146">
        <f t="shared" si="370"/>
        <v>0</v>
      </c>
      <c r="AP217" s="151">
        <f t="shared" si="371"/>
        <v>419.4</v>
      </c>
      <c r="AQ217" s="151">
        <f t="shared" si="371"/>
        <v>300.60000000000002</v>
      </c>
      <c r="AR217" s="151">
        <f t="shared" si="371"/>
        <v>0</v>
      </c>
      <c r="AS217" s="151">
        <f t="shared" si="371"/>
        <v>0</v>
      </c>
      <c r="AT217" s="151">
        <f t="shared" si="371"/>
        <v>0</v>
      </c>
      <c r="AU217" s="151">
        <f t="shared" si="371"/>
        <v>0</v>
      </c>
      <c r="AV217" s="151">
        <f t="shared" si="371"/>
        <v>0</v>
      </c>
      <c r="AW217" s="151">
        <f t="shared" si="371"/>
        <v>0</v>
      </c>
    </row>
    <row r="218" spans="1:49" hidden="1" outlineLevel="1" x14ac:dyDescent="0.2">
      <c r="B218" s="52" t="str" cm="1">
        <f t="array" ref="B218">INDEX($B$4:$AI$4, 1, AN218)</f>
        <v>FQ3'26E</v>
      </c>
      <c r="C218" s="104">
        <f>IF($AM218&gt;C$5,0,IF($AM218=C$5,IFERROR($AJ218/$AK218*$AL218, 0),IF(IFERROR((SUM($B218:B218)+$AJ218/$AK218*(1-$AL218)),0)&gt;=$AJ218, $AJ218-SUM($B218:B218), IFERROR($AJ218/$AK218, 0))))</f>
        <v>0</v>
      </c>
      <c r="D218" s="104">
        <f>IF($AM218&gt;D$5,0,IF($AM218=D$5,IFERROR($AJ218/$AK218*$AL218, 0),IF(IFERROR((SUM($B218:C218)+$AJ218/$AK218*(1-$AL218)),0)&gt;=$AJ218, $AJ218-SUM($B218:C218), IFERROR($AJ218/$AK218, 0))))</f>
        <v>0</v>
      </c>
      <c r="E218" s="104">
        <f>IF($AM218&gt;E$5,0,IF($AM218=E$5,IFERROR($AJ218/$AK218*$AL218, 0),IF(IFERROR((SUM($B218:D218)+$AJ218/$AK218*(1-$AL218)),0)&gt;=$AJ218, $AJ218-SUM($B218:D218), IFERROR($AJ218/$AK218, 0))))</f>
        <v>103.95</v>
      </c>
      <c r="F218" s="104">
        <f>IF($AM218&gt;F$5,0,IF($AM218=F$5,IFERROR($AJ218/$AK218*$AL218, 0),IF(IFERROR((SUM($B218:E218)+$AJ218/$AK218*(1-$AL218)),0)&gt;=$AJ218, $AJ218-SUM($B218:E218), IFERROR($AJ218/$AK218, 0))))</f>
        <v>315</v>
      </c>
      <c r="G218" s="104">
        <f>IF($AM218&gt;G$5,0,IF($AM218=G$5,IFERROR($AJ218/$AK218*$AL218, 0),IF(IFERROR((SUM($B218:F218)+$AJ218/$AK218*(1-$AL218)),0)&gt;=$AJ218, $AJ218-SUM($B218:F218), IFERROR($AJ218/$AK218, 0))))</f>
        <v>315</v>
      </c>
      <c r="H218" s="104">
        <f>IF($AM218&gt;H$5,0,IF($AM218=H$5,IFERROR($AJ218/$AK218*$AL218, 0),IF(IFERROR((SUM($B218:G218)+$AJ218/$AK218*(1-$AL218)),0)&gt;=$AJ218, $AJ218-SUM($B218:G218), IFERROR($AJ218/$AK218, 0))))</f>
        <v>315</v>
      </c>
      <c r="I218" s="104">
        <f>IF($AM218&gt;I$5,0,IF($AM218=I$5,IFERROR($AJ218/$AK218*$AL218, 0),IF(IFERROR((SUM($B218:H218)+$AJ218/$AK218*(1-$AL218)),0)&gt;=$AJ218, $AJ218-SUM($B218:H218), IFERROR($AJ218/$AK218, 0))))</f>
        <v>211.04999999999995</v>
      </c>
      <c r="J218" s="104">
        <f>IF($AM218&gt;J$5,0,IF($AM218=J$5,IFERROR($AJ218/$AK218*$AL218, 0),IF(IFERROR((SUM($B218:I218)+$AJ218/$AK218*(1-$AL218)),0)&gt;=$AJ218, $AJ218-SUM($B218:I218), IFERROR($AJ218/$AK218, 0))))</f>
        <v>0</v>
      </c>
      <c r="K218" s="104">
        <f>IF($AM218&gt;K$5,0,IF($AM218=K$5,IFERROR($AJ218/$AK218*$AL218, 0),IF(IFERROR((SUM($B218:J218)+$AJ218/$AK218*(1-$AL218)),0)&gt;=$AJ218, $AJ218-SUM($B218:J218), IFERROR($AJ218/$AK218, 0))))</f>
        <v>0</v>
      </c>
      <c r="L218" s="104">
        <f>IF($AM218&gt;L$5,0,IF($AM218=L$5,IFERROR($AJ218/$AK218*$AL218, 0),IF(IFERROR((SUM($B218:K218)+$AJ218/$AK218*(1-$AL218)),0)&gt;=$AJ218, $AJ218-SUM($B218:K218), IFERROR($AJ218/$AK218, 0))))</f>
        <v>0</v>
      </c>
      <c r="M218" s="104">
        <f>IF($AM218&gt;M$5,0,IF($AM218=M$5,IFERROR($AJ218/$AK218*$AL218, 0),IF(IFERROR((SUM($B218:L218)+$AJ218/$AK218*(1-$AL218)),0)&gt;=$AJ218, $AJ218-SUM($B218:L218), IFERROR($AJ218/$AK218, 0))))</f>
        <v>0</v>
      </c>
      <c r="N218" s="104">
        <f>IF($AM218&gt;N$5,0,IF($AM218=N$5,IFERROR($AJ218/$AK218*$AL218, 0),IF(IFERROR((SUM($B218:M218)+$AJ218/$AK218*(1-$AL218)),0)&gt;=$AJ218, $AJ218-SUM($B218:M218), IFERROR($AJ218/$AK218, 0))))</f>
        <v>0</v>
      </c>
      <c r="O218" s="104">
        <f>IF($AM218&gt;O$5,0,IF($AM218=O$5,IFERROR($AJ218/$AK218*$AL218, 0),IF(IFERROR((SUM($B218:N218)+$AJ218/$AK218*(1-$AL218)),0)&gt;=$AJ218, $AJ218-SUM($B218:N218), IFERROR($AJ218/$AK218, 0))))</f>
        <v>0</v>
      </c>
      <c r="P218" s="104">
        <f>IF($AM218&gt;P$5,0,IF($AM218=P$5,IFERROR($AJ218/$AK218*$AL218, 0),IF(IFERROR((SUM($B218:O218)+$AJ218/$AK218*(1-$AL218)),0)&gt;=$AJ218, $AJ218-SUM($B218:O218), IFERROR($AJ218/$AK218, 0))))</f>
        <v>0</v>
      </c>
      <c r="Q218" s="104">
        <f>IF($AM218&gt;Q$5,0,IF($AM218=Q$5,IFERROR($AJ218/$AK218*$AL218, 0),IF(IFERROR((SUM($B218:P218)+$AJ218/$AK218*(1-$AL218)),0)&gt;=$AJ218, $AJ218-SUM($B218:P218), IFERROR($AJ218/$AK218, 0))))</f>
        <v>0</v>
      </c>
      <c r="R218" s="104">
        <f>IF($AM218&gt;R$5,0,IF($AM218=R$5,IFERROR($AJ218/$AK218*$AL218, 0),IF(IFERROR((SUM($B218:Q218)+$AJ218/$AK218*(1-$AL218)),0)&gt;=$AJ218, $AJ218-SUM($B218:Q218), IFERROR($AJ218/$AK218, 0))))</f>
        <v>0</v>
      </c>
      <c r="S218" s="104">
        <f>IF($AM218&gt;S$5,0,IF($AM218=S$5,IFERROR($AJ218/$AK218*$AL218, 0),IF(IFERROR((SUM($B218:R218)+$AJ218/$AK218*(1-$AL218)),0)&gt;=$AJ218, $AJ218-SUM($B218:R218), IFERROR($AJ218/$AK218, 0))))</f>
        <v>0</v>
      </c>
      <c r="T218" s="104">
        <f>IF($AM218&gt;T$5,0,IF($AM218=T$5,IFERROR($AJ218/$AK218*$AL218, 0),IF(IFERROR((SUM($B218:S218)+$AJ218/$AK218*(1-$AL218)),0)&gt;=$AJ218, $AJ218-SUM($B218:S218), IFERROR($AJ218/$AK218, 0))))</f>
        <v>0</v>
      </c>
      <c r="U218" s="104">
        <f>IF($AM218&gt;U$5,0,IF($AM218=U$5,IFERROR($AJ218/$AK218*$AL218, 0),IF(IFERROR((SUM($B218:T218)+$AJ218/$AK218*(1-$AL218)),0)&gt;=$AJ218, $AJ218-SUM($B218:T218), IFERROR($AJ218/$AK218, 0))))</f>
        <v>0</v>
      </c>
      <c r="V218" s="104">
        <f>IF($AM218&gt;V$5,0,IF($AM218=V$5,IFERROR($AJ218/$AK218*$AL218, 0),IF(IFERROR((SUM($B218:U218)+$AJ218/$AK218*(1-$AL218)),0)&gt;=$AJ218, $AJ218-SUM($B218:U218), IFERROR($AJ218/$AK218, 0))))</f>
        <v>0</v>
      </c>
      <c r="W218" s="104">
        <f>IF($AM218&gt;W$5,0,IF($AM218=W$5,IFERROR($AJ218/$AK218*$AL218, 0),IF(IFERROR((SUM($B218:V218)+$AJ218/$AK218*(1-$AL218)),0)&gt;=$AJ218, $AJ218-SUM($B218:V218), IFERROR($AJ218/$AK218, 0))))</f>
        <v>0</v>
      </c>
      <c r="X218" s="104">
        <f>IF($AM218&gt;X$5,0,IF($AM218=X$5,IFERROR($AJ218/$AK218*$AL218, 0),IF(IFERROR((SUM($B218:W218)+$AJ218/$AK218*(1-$AL218)),0)&gt;=$AJ218, $AJ218-SUM($B218:W218), IFERROR($AJ218/$AK218, 0))))</f>
        <v>0</v>
      </c>
      <c r="Y218" s="104">
        <f>IF($AM218&gt;Y$5,0,IF($AM218=Y$5,IFERROR($AJ218/$AK218*$AL218, 0),IF(IFERROR((SUM($B218:X218)+$AJ218/$AK218*(1-$AL218)),0)&gt;=$AJ218, $AJ218-SUM($B218:X218), IFERROR($AJ218/$AK218, 0))))</f>
        <v>0</v>
      </c>
      <c r="Z218" s="104">
        <f>IF($AM218&gt;Z$5,0,IF($AM218=Z$5,IFERROR($AJ218/$AK218*$AL218, 0),IF(IFERROR((SUM($B218:Y218)+$AJ218/$AK218*(1-$AL218)),0)&gt;=$AJ218, $AJ218-SUM($B218:Y218), IFERROR($AJ218/$AK218, 0))))</f>
        <v>0</v>
      </c>
      <c r="AA218" s="104">
        <f>IF($AM218&gt;AA$5,0,IF($AM218=AA$5,IFERROR($AJ218/$AK218*$AL218, 0),IF(IFERROR((SUM($B218:Z218)+$AJ218/$AK218*(1-$AL218)),0)&gt;=$AJ218, $AJ218-SUM($B218:Z218), IFERROR($AJ218/$AK218, 0))))</f>
        <v>0</v>
      </c>
      <c r="AB218" s="104">
        <f>IF($AM218&gt;AB$5,0,IF($AM218=AB$5,IFERROR($AJ218/$AK218*$AL218, 0),IF(IFERROR((SUM($B218:AA218)+$AJ218/$AK218*(1-$AL218)),0)&gt;=$AJ218, $AJ218-SUM($B218:AA218), IFERROR($AJ218/$AK218, 0))))</f>
        <v>0</v>
      </c>
      <c r="AC218" s="104">
        <f>IF($AM218&gt;AC$5,0,IF($AM218=AC$5,IFERROR($AJ218/$AK218*$AL218, 0),IF(IFERROR((SUM($B218:AB218)+$AJ218/$AK218*(1-$AL218)),0)&gt;=$AJ218, $AJ218-SUM($B218:AB218), IFERROR($AJ218/$AK218, 0))))</f>
        <v>0</v>
      </c>
      <c r="AD218" s="104">
        <f>IF($AM218&gt;AD$5,0,IF($AM218=AD$5,IFERROR($AJ218/$AK218*$AL218, 0),IF(IFERROR((SUM($B218:AC218)+$AJ218/$AK218*(1-$AL218)),0)&gt;=$AJ218, $AJ218-SUM($B218:AC218), IFERROR($AJ218/$AK218, 0))))</f>
        <v>0</v>
      </c>
      <c r="AE218" s="104">
        <f>IF($AM218&gt;AE$5,0,IF($AM218=AE$5,IFERROR($AJ218/$AK218*$AL218, 0),IF(IFERROR((SUM($B218:AD218)+$AJ218/$AK218*(1-$AL218)),0)&gt;=$AJ218, $AJ218-SUM($B218:AD218), IFERROR($AJ218/$AK218, 0))))</f>
        <v>0</v>
      </c>
      <c r="AF218" s="104">
        <f>IF($AM218&gt;AF$5,0,IF($AM218=AF$5,IFERROR($AJ218/$AK218*$AL218, 0),IF(IFERROR((SUM($B218:AE218)+$AJ218/$AK218*(1-$AL218)),0)&gt;=$AJ218, $AJ218-SUM($B218:AE218), IFERROR($AJ218/$AK218, 0))))</f>
        <v>0</v>
      </c>
      <c r="AG218" s="104">
        <f>IF($AM218&gt;AG$5,0,IF($AM218=AG$5,IFERROR($AJ218/$AK218*$AL218, 0),IF(IFERROR((SUM($B218:AF218)+$AJ218/$AK218*(1-$AL218)),0)&gt;=$AJ218, $AJ218-SUM($B218:AF218), IFERROR($AJ218/$AK218, 0))))</f>
        <v>0</v>
      </c>
      <c r="AH218" s="104">
        <f>IF($AM218&gt;AH$5,0,IF($AM218=AH$5,IFERROR($AJ218/$AK218*$AL218, 0),IF(IFERROR((SUM($B218:AG218)+$AJ218/$AK218*(1-$AL218)),0)&gt;=$AJ218, $AJ218-SUM($B218:AG218), IFERROR($AJ218/$AK218, 0))))</f>
        <v>0</v>
      </c>
      <c r="AI218" s="20" t="s">
        <v>365</v>
      </c>
      <c r="AJ218" s="105" cm="1">
        <f t="array" ref="AJ218">INDEX(Calculations!$B$112:$AN$112, 1, AN218)</f>
        <v>1260</v>
      </c>
      <c r="AK218" s="84">
        <f>INDEX(Drivers!$B$41:$AI$41, 1, MATCH($B218, Drivers!$B$4:$AI$4, 0))</f>
        <v>4</v>
      </c>
      <c r="AL218" s="85">
        <f>INDEX(Drivers!$B$42:$AI$42, 1,  MATCH($B218, Drivers!$B$4:$AI$4, 0))</f>
        <v>0.33</v>
      </c>
      <c r="AM218" s="86" cm="1">
        <f t="array" ref="AM218">INDEX(Drivers!$B$12:$AI$12, 1, AN218)</f>
        <v>46295</v>
      </c>
      <c r="AN218" s="83">
        <f t="shared" si="372"/>
        <v>4</v>
      </c>
      <c r="AO218" s="146">
        <f t="shared" si="370"/>
        <v>0</v>
      </c>
      <c r="AP218" s="151">
        <f t="shared" si="371"/>
        <v>418.95</v>
      </c>
      <c r="AQ218" s="151">
        <f t="shared" si="371"/>
        <v>841.05</v>
      </c>
      <c r="AR218" s="151">
        <f t="shared" si="371"/>
        <v>0</v>
      </c>
      <c r="AS218" s="151">
        <f t="shared" si="371"/>
        <v>0</v>
      </c>
      <c r="AT218" s="151">
        <f t="shared" si="371"/>
        <v>0</v>
      </c>
      <c r="AU218" s="151">
        <f t="shared" si="371"/>
        <v>0</v>
      </c>
      <c r="AV218" s="151">
        <f t="shared" si="371"/>
        <v>0</v>
      </c>
      <c r="AW218" s="151">
        <f t="shared" si="371"/>
        <v>0</v>
      </c>
    </row>
    <row r="219" spans="1:49" hidden="1" outlineLevel="1" x14ac:dyDescent="0.2">
      <c r="B219" s="52" t="str" cm="1">
        <f t="array" ref="B219">INDEX($B$4:$AI$4, 1, AN219)</f>
        <v>FQ4'26E</v>
      </c>
      <c r="C219" s="104">
        <f>IF($AM219&gt;C$5,0,IF($AM219=C$5,IFERROR($AJ219/$AK219*$AL219, 0),IF(IFERROR((SUM($B219:B219)+$AJ219/$AK219*(1-$AL219)),0)&gt;=$AJ219, $AJ219-SUM($B219:B219), IFERROR($AJ219/$AK219, 0))))</f>
        <v>0</v>
      </c>
      <c r="D219" s="104">
        <f>IF($AM219&gt;D$5,0,IF($AM219=D$5,IFERROR($AJ219/$AK219*$AL219, 0),IF(IFERROR((SUM($B219:C219)+$AJ219/$AK219*(1-$AL219)),0)&gt;=$AJ219, $AJ219-SUM($B219:C219), IFERROR($AJ219/$AK219, 0))))</f>
        <v>0</v>
      </c>
      <c r="E219" s="104">
        <f>IF($AM219&gt;E$5,0,IF($AM219=E$5,IFERROR($AJ219/$AK219*$AL219, 0),IF(IFERROR((SUM($B219:D219)+$AJ219/$AK219*(1-$AL219)),0)&gt;=$AJ219, $AJ219-SUM($B219:D219), IFERROR($AJ219/$AK219, 0))))</f>
        <v>0</v>
      </c>
      <c r="F219" s="104">
        <f>IF($AM219&gt;F$5,0,IF($AM219=F$5,IFERROR($AJ219/$AK219*$AL219, 0),IF(IFERROR((SUM($B219:E219)+$AJ219/$AK219*(1-$AL219)),0)&gt;=$AJ219, $AJ219-SUM($B219:E219), IFERROR($AJ219/$AK219, 0))))</f>
        <v>121.27500000000001</v>
      </c>
      <c r="G219" s="104">
        <f>IF($AM219&gt;G$5,0,IF($AM219=G$5,IFERROR($AJ219/$AK219*$AL219, 0),IF(IFERROR((SUM($B219:F219)+$AJ219/$AK219*(1-$AL219)),0)&gt;=$AJ219, $AJ219-SUM($B219:F219), IFERROR($AJ219/$AK219, 0))))</f>
        <v>367.5</v>
      </c>
      <c r="H219" s="104">
        <f>IF($AM219&gt;H$5,0,IF($AM219=H$5,IFERROR($AJ219/$AK219*$AL219, 0),IF(IFERROR((SUM($B219:G219)+$AJ219/$AK219*(1-$AL219)),0)&gt;=$AJ219, $AJ219-SUM($B219:G219), IFERROR($AJ219/$AK219, 0))))</f>
        <v>367.5</v>
      </c>
      <c r="I219" s="104">
        <f>IF($AM219&gt;I$5,0,IF($AM219=I$5,IFERROR($AJ219/$AK219*$AL219, 0),IF(IFERROR((SUM($B219:H219)+$AJ219/$AK219*(1-$AL219)),0)&gt;=$AJ219, $AJ219-SUM($B219:H219), IFERROR($AJ219/$AK219, 0))))</f>
        <v>367.5</v>
      </c>
      <c r="J219" s="104">
        <f>IF($AM219&gt;J$5,0,IF($AM219=J$5,IFERROR($AJ219/$AK219*$AL219, 0),IF(IFERROR((SUM($B219:I219)+$AJ219/$AK219*(1-$AL219)),0)&gt;=$AJ219, $AJ219-SUM($B219:I219), IFERROR($AJ219/$AK219, 0))))</f>
        <v>246.22499999999991</v>
      </c>
      <c r="K219" s="104">
        <f>IF($AM219&gt;K$5,0,IF($AM219=K$5,IFERROR($AJ219/$AK219*$AL219, 0),IF(IFERROR((SUM($B219:J219)+$AJ219/$AK219*(1-$AL219)),0)&gt;=$AJ219, $AJ219-SUM($B219:J219), IFERROR($AJ219/$AK219, 0))))</f>
        <v>0</v>
      </c>
      <c r="L219" s="104">
        <f>IF($AM219&gt;L$5,0,IF($AM219=L$5,IFERROR($AJ219/$AK219*$AL219, 0),IF(IFERROR((SUM($B219:K219)+$AJ219/$AK219*(1-$AL219)),0)&gt;=$AJ219, $AJ219-SUM($B219:K219), IFERROR($AJ219/$AK219, 0))))</f>
        <v>0</v>
      </c>
      <c r="M219" s="104">
        <f>IF($AM219&gt;M$5,0,IF($AM219=M$5,IFERROR($AJ219/$AK219*$AL219, 0),IF(IFERROR((SUM($B219:L219)+$AJ219/$AK219*(1-$AL219)),0)&gt;=$AJ219, $AJ219-SUM($B219:L219), IFERROR($AJ219/$AK219, 0))))</f>
        <v>0</v>
      </c>
      <c r="N219" s="104">
        <f>IF($AM219&gt;N$5,0,IF($AM219=N$5,IFERROR($AJ219/$AK219*$AL219, 0),IF(IFERROR((SUM($B219:M219)+$AJ219/$AK219*(1-$AL219)),0)&gt;=$AJ219, $AJ219-SUM($B219:M219), IFERROR($AJ219/$AK219, 0))))</f>
        <v>0</v>
      </c>
      <c r="O219" s="104">
        <f>IF($AM219&gt;O$5,0,IF($AM219=O$5,IFERROR($AJ219/$AK219*$AL219, 0),IF(IFERROR((SUM($B219:N219)+$AJ219/$AK219*(1-$AL219)),0)&gt;=$AJ219, $AJ219-SUM($B219:N219), IFERROR($AJ219/$AK219, 0))))</f>
        <v>0</v>
      </c>
      <c r="P219" s="104">
        <f>IF($AM219&gt;P$5,0,IF($AM219=P$5,IFERROR($AJ219/$AK219*$AL219, 0),IF(IFERROR((SUM($B219:O219)+$AJ219/$AK219*(1-$AL219)),0)&gt;=$AJ219, $AJ219-SUM($B219:O219), IFERROR($AJ219/$AK219, 0))))</f>
        <v>0</v>
      </c>
      <c r="Q219" s="104">
        <f>IF($AM219&gt;Q$5,0,IF($AM219=Q$5,IFERROR($AJ219/$AK219*$AL219, 0),IF(IFERROR((SUM($B219:P219)+$AJ219/$AK219*(1-$AL219)),0)&gt;=$AJ219, $AJ219-SUM($B219:P219), IFERROR($AJ219/$AK219, 0))))</f>
        <v>0</v>
      </c>
      <c r="R219" s="104">
        <f>IF($AM219&gt;R$5,0,IF($AM219=R$5,IFERROR($AJ219/$AK219*$AL219, 0),IF(IFERROR((SUM($B219:Q219)+$AJ219/$AK219*(1-$AL219)),0)&gt;=$AJ219, $AJ219-SUM($B219:Q219), IFERROR($AJ219/$AK219, 0))))</f>
        <v>0</v>
      </c>
      <c r="S219" s="104">
        <f>IF($AM219&gt;S$5,0,IF($AM219=S$5,IFERROR($AJ219/$AK219*$AL219, 0),IF(IFERROR((SUM($B219:R219)+$AJ219/$AK219*(1-$AL219)),0)&gt;=$AJ219, $AJ219-SUM($B219:R219), IFERROR($AJ219/$AK219, 0))))</f>
        <v>0</v>
      </c>
      <c r="T219" s="104">
        <f>IF($AM219&gt;T$5,0,IF($AM219=T$5,IFERROR($AJ219/$AK219*$AL219, 0),IF(IFERROR((SUM($B219:S219)+$AJ219/$AK219*(1-$AL219)),0)&gt;=$AJ219, $AJ219-SUM($B219:S219), IFERROR($AJ219/$AK219, 0))))</f>
        <v>0</v>
      </c>
      <c r="U219" s="104">
        <f>IF($AM219&gt;U$5,0,IF($AM219=U$5,IFERROR($AJ219/$AK219*$AL219, 0),IF(IFERROR((SUM($B219:T219)+$AJ219/$AK219*(1-$AL219)),0)&gt;=$AJ219, $AJ219-SUM($B219:T219), IFERROR($AJ219/$AK219, 0))))</f>
        <v>0</v>
      </c>
      <c r="V219" s="104">
        <f>IF($AM219&gt;V$5,0,IF($AM219=V$5,IFERROR($AJ219/$AK219*$AL219, 0),IF(IFERROR((SUM($B219:U219)+$AJ219/$AK219*(1-$AL219)),0)&gt;=$AJ219, $AJ219-SUM($B219:U219), IFERROR($AJ219/$AK219, 0))))</f>
        <v>0</v>
      </c>
      <c r="W219" s="104">
        <f>IF($AM219&gt;W$5,0,IF($AM219=W$5,IFERROR($AJ219/$AK219*$AL219, 0),IF(IFERROR((SUM($B219:V219)+$AJ219/$AK219*(1-$AL219)),0)&gt;=$AJ219, $AJ219-SUM($B219:V219), IFERROR($AJ219/$AK219, 0))))</f>
        <v>0</v>
      </c>
      <c r="X219" s="104">
        <f>IF($AM219&gt;X$5,0,IF($AM219=X$5,IFERROR($AJ219/$AK219*$AL219, 0),IF(IFERROR((SUM($B219:W219)+$AJ219/$AK219*(1-$AL219)),0)&gt;=$AJ219, $AJ219-SUM($B219:W219), IFERROR($AJ219/$AK219, 0))))</f>
        <v>0</v>
      </c>
      <c r="Y219" s="104">
        <f>IF($AM219&gt;Y$5,0,IF($AM219=Y$5,IFERROR($AJ219/$AK219*$AL219, 0),IF(IFERROR((SUM($B219:X219)+$AJ219/$AK219*(1-$AL219)),0)&gt;=$AJ219, $AJ219-SUM($B219:X219), IFERROR($AJ219/$AK219, 0))))</f>
        <v>0</v>
      </c>
      <c r="Z219" s="104">
        <f>IF($AM219&gt;Z$5,0,IF($AM219=Z$5,IFERROR($AJ219/$AK219*$AL219, 0),IF(IFERROR((SUM($B219:Y219)+$AJ219/$AK219*(1-$AL219)),0)&gt;=$AJ219, $AJ219-SUM($B219:Y219), IFERROR($AJ219/$AK219, 0))))</f>
        <v>0</v>
      </c>
      <c r="AA219" s="104">
        <f>IF($AM219&gt;AA$5,0,IF($AM219=AA$5,IFERROR($AJ219/$AK219*$AL219, 0),IF(IFERROR((SUM($B219:Z219)+$AJ219/$AK219*(1-$AL219)),0)&gt;=$AJ219, $AJ219-SUM($B219:Z219), IFERROR($AJ219/$AK219, 0))))</f>
        <v>0</v>
      </c>
      <c r="AB219" s="104">
        <f>IF($AM219&gt;AB$5,0,IF($AM219=AB$5,IFERROR($AJ219/$AK219*$AL219, 0),IF(IFERROR((SUM($B219:AA219)+$AJ219/$AK219*(1-$AL219)),0)&gt;=$AJ219, $AJ219-SUM($B219:AA219), IFERROR($AJ219/$AK219, 0))))</f>
        <v>0</v>
      </c>
      <c r="AC219" s="104">
        <f>IF($AM219&gt;AC$5,0,IF($AM219=AC$5,IFERROR($AJ219/$AK219*$AL219, 0),IF(IFERROR((SUM($B219:AB219)+$AJ219/$AK219*(1-$AL219)),0)&gt;=$AJ219, $AJ219-SUM($B219:AB219), IFERROR($AJ219/$AK219, 0))))</f>
        <v>0</v>
      </c>
      <c r="AD219" s="104">
        <f>IF($AM219&gt;AD$5,0,IF($AM219=AD$5,IFERROR($AJ219/$AK219*$AL219, 0),IF(IFERROR((SUM($B219:AC219)+$AJ219/$AK219*(1-$AL219)),0)&gt;=$AJ219, $AJ219-SUM($B219:AC219), IFERROR($AJ219/$AK219, 0))))</f>
        <v>0</v>
      </c>
      <c r="AE219" s="104">
        <f>IF($AM219&gt;AE$5,0,IF($AM219=AE$5,IFERROR($AJ219/$AK219*$AL219, 0),IF(IFERROR((SUM($B219:AD219)+$AJ219/$AK219*(1-$AL219)),0)&gt;=$AJ219, $AJ219-SUM($B219:AD219), IFERROR($AJ219/$AK219, 0))))</f>
        <v>0</v>
      </c>
      <c r="AF219" s="104">
        <f>IF($AM219&gt;AF$5,0,IF($AM219=AF$5,IFERROR($AJ219/$AK219*$AL219, 0),IF(IFERROR((SUM($B219:AE219)+$AJ219/$AK219*(1-$AL219)),0)&gt;=$AJ219, $AJ219-SUM($B219:AE219), IFERROR($AJ219/$AK219, 0))))</f>
        <v>0</v>
      </c>
      <c r="AG219" s="104">
        <f>IF($AM219&gt;AG$5,0,IF($AM219=AG$5,IFERROR($AJ219/$AK219*$AL219, 0),IF(IFERROR((SUM($B219:AF219)+$AJ219/$AK219*(1-$AL219)),0)&gt;=$AJ219, $AJ219-SUM($B219:AF219), IFERROR($AJ219/$AK219, 0))))</f>
        <v>0</v>
      </c>
      <c r="AH219" s="104">
        <f>IF($AM219&gt;AH$5,0,IF($AM219=AH$5,IFERROR($AJ219/$AK219*$AL219, 0),IF(IFERROR((SUM($B219:AG219)+$AJ219/$AK219*(1-$AL219)),0)&gt;=$AJ219, $AJ219-SUM($B219:AG219), IFERROR($AJ219/$AK219, 0))))</f>
        <v>0</v>
      </c>
      <c r="AI219" s="20" t="s">
        <v>364</v>
      </c>
      <c r="AJ219" s="105" cm="1">
        <f t="array" ref="AJ219">INDEX(Calculations!$B$112:$AN$112, 1, AN219)</f>
        <v>1470</v>
      </c>
      <c r="AK219" s="84">
        <f>INDEX(Drivers!$B$41:$AI$41, 1, MATCH($B219, Drivers!$B$4:$AI$4, 0))</f>
        <v>4</v>
      </c>
      <c r="AL219" s="85">
        <f>INDEX(Drivers!$B$42:$AI$42, 1,  MATCH($B219, Drivers!$B$4:$AI$4, 0))</f>
        <v>0.33</v>
      </c>
      <c r="AM219" s="86" cm="1">
        <f t="array" ref="AM219">INDEX(Drivers!$B$12:$AI$12, 1, AN219)</f>
        <v>46387</v>
      </c>
      <c r="AN219" s="83">
        <f t="shared" si="372"/>
        <v>5</v>
      </c>
      <c r="AO219" s="146">
        <f t="shared" si="370"/>
        <v>0</v>
      </c>
      <c r="AP219" s="151">
        <f t="shared" si="371"/>
        <v>121.27500000000001</v>
      </c>
      <c r="AQ219" s="151">
        <f t="shared" si="371"/>
        <v>1348.7249999999999</v>
      </c>
      <c r="AR219" s="151">
        <f t="shared" si="371"/>
        <v>0</v>
      </c>
      <c r="AS219" s="151">
        <f t="shared" si="371"/>
        <v>0</v>
      </c>
      <c r="AT219" s="151">
        <f t="shared" si="371"/>
        <v>0</v>
      </c>
      <c r="AU219" s="151">
        <f t="shared" si="371"/>
        <v>0</v>
      </c>
      <c r="AV219" s="151">
        <f t="shared" si="371"/>
        <v>0</v>
      </c>
      <c r="AW219" s="151">
        <f t="shared" si="371"/>
        <v>0</v>
      </c>
    </row>
    <row r="220" spans="1:49" hidden="1" outlineLevel="1" x14ac:dyDescent="0.2">
      <c r="B220" s="52" t="str" cm="1">
        <f t="array" ref="B220">INDEX($B$4:$AI$4, 1, AN220)</f>
        <v>FQ1'27E</v>
      </c>
      <c r="C220" s="104">
        <f>IF($AM220&gt;C$5,0,IF($AM220=C$5,IFERROR($AJ220/$AK220*$AL220, 0),IF(IFERROR((SUM($B220:B220)+$AJ220/$AK220*(1-$AL220)),0)&gt;=$AJ220, $AJ220-SUM($B220:B220), IFERROR($AJ220/$AK220, 0))))</f>
        <v>0</v>
      </c>
      <c r="D220" s="104">
        <f>IF($AM220&gt;D$5,0,IF($AM220=D$5,IFERROR($AJ220/$AK220*$AL220, 0),IF(IFERROR((SUM($B220:C220)+$AJ220/$AK220*(1-$AL220)),0)&gt;=$AJ220, $AJ220-SUM($B220:C220), IFERROR($AJ220/$AK220, 0))))</f>
        <v>0</v>
      </c>
      <c r="E220" s="104">
        <f>IF($AM220&gt;E$5,0,IF($AM220=E$5,IFERROR($AJ220/$AK220*$AL220, 0),IF(IFERROR((SUM($B220:D220)+$AJ220/$AK220*(1-$AL220)),0)&gt;=$AJ220, $AJ220-SUM($B220:D220), IFERROR($AJ220/$AK220, 0))))</f>
        <v>0</v>
      </c>
      <c r="F220" s="104">
        <f>IF($AM220&gt;F$5,0,IF($AM220=F$5,IFERROR($AJ220/$AK220*$AL220, 0),IF(IFERROR((SUM($B220:E220)+$AJ220/$AK220*(1-$AL220)),0)&gt;=$AJ220, $AJ220-SUM($B220:E220), IFERROR($AJ220/$AK220, 0))))</f>
        <v>0</v>
      </c>
      <c r="G220" s="104">
        <f>IF($AM220&gt;G$5,0,IF($AM220=G$5,IFERROR($AJ220/$AK220*$AL220, 0),IF(IFERROR((SUM($B220:F220)+$AJ220/$AK220*(1-$AL220)),0)&gt;=$AJ220, $AJ220-SUM($B220:F220), IFERROR($AJ220/$AK220, 0))))</f>
        <v>144.34200000000001</v>
      </c>
      <c r="H220" s="104">
        <f>IF($AM220&gt;H$5,0,IF($AM220=H$5,IFERROR($AJ220/$AK220*$AL220, 0),IF(IFERROR((SUM($B220:G220)+$AJ220/$AK220*(1-$AL220)),0)&gt;=$AJ220, $AJ220-SUM($B220:G220), IFERROR($AJ220/$AK220, 0))))</f>
        <v>437.40000000000003</v>
      </c>
      <c r="I220" s="104">
        <f>IF($AM220&gt;I$5,0,IF($AM220=I$5,IFERROR($AJ220/$AK220*$AL220, 0),IF(IFERROR((SUM($B220:H220)+$AJ220/$AK220*(1-$AL220)),0)&gt;=$AJ220, $AJ220-SUM($B220:H220), IFERROR($AJ220/$AK220, 0))))</f>
        <v>437.40000000000003</v>
      </c>
      <c r="J220" s="104">
        <f>IF($AM220&gt;J$5,0,IF($AM220=J$5,IFERROR($AJ220/$AK220*$AL220, 0),IF(IFERROR((SUM($B220:I220)+$AJ220/$AK220*(1-$AL220)),0)&gt;=$AJ220, $AJ220-SUM($B220:I220), IFERROR($AJ220/$AK220, 0))))</f>
        <v>437.40000000000003</v>
      </c>
      <c r="K220" s="104">
        <f>IF($AM220&gt;K$5,0,IF($AM220=K$5,IFERROR($AJ220/$AK220*$AL220, 0),IF(IFERROR((SUM($B220:J220)+$AJ220/$AK220*(1-$AL220)),0)&gt;=$AJ220, $AJ220-SUM($B220:J220), IFERROR($AJ220/$AK220, 0))))</f>
        <v>293.05799999999999</v>
      </c>
      <c r="L220" s="104">
        <f>IF($AM220&gt;L$5,0,IF($AM220=L$5,IFERROR($AJ220/$AK220*$AL220, 0),IF(IFERROR((SUM($B220:K220)+$AJ220/$AK220*(1-$AL220)),0)&gt;=$AJ220, $AJ220-SUM($B220:K220), IFERROR($AJ220/$AK220, 0))))</f>
        <v>0</v>
      </c>
      <c r="M220" s="104">
        <f>IF($AM220&gt;M$5,0,IF($AM220=M$5,IFERROR($AJ220/$AK220*$AL220, 0),IF(IFERROR((SUM($B220:L220)+$AJ220/$AK220*(1-$AL220)),0)&gt;=$AJ220, $AJ220-SUM($B220:L220), IFERROR($AJ220/$AK220, 0))))</f>
        <v>0</v>
      </c>
      <c r="N220" s="104">
        <f>IF($AM220&gt;N$5,0,IF($AM220=N$5,IFERROR($AJ220/$AK220*$AL220, 0),IF(IFERROR((SUM($B220:M220)+$AJ220/$AK220*(1-$AL220)),0)&gt;=$AJ220, $AJ220-SUM($B220:M220), IFERROR($AJ220/$AK220, 0))))</f>
        <v>0</v>
      </c>
      <c r="O220" s="104">
        <f>IF($AM220&gt;O$5,0,IF($AM220=O$5,IFERROR($AJ220/$AK220*$AL220, 0),IF(IFERROR((SUM($B220:N220)+$AJ220/$AK220*(1-$AL220)),0)&gt;=$AJ220, $AJ220-SUM($B220:N220), IFERROR($AJ220/$AK220, 0))))</f>
        <v>0</v>
      </c>
      <c r="P220" s="104">
        <f>IF($AM220&gt;P$5,0,IF($AM220=P$5,IFERROR($AJ220/$AK220*$AL220, 0),IF(IFERROR((SUM($B220:O220)+$AJ220/$AK220*(1-$AL220)),0)&gt;=$AJ220, $AJ220-SUM($B220:O220), IFERROR($AJ220/$AK220, 0))))</f>
        <v>0</v>
      </c>
      <c r="Q220" s="104">
        <f>IF($AM220&gt;Q$5,0,IF($AM220=Q$5,IFERROR($AJ220/$AK220*$AL220, 0),IF(IFERROR((SUM($B220:P220)+$AJ220/$AK220*(1-$AL220)),0)&gt;=$AJ220, $AJ220-SUM($B220:P220), IFERROR($AJ220/$AK220, 0))))</f>
        <v>0</v>
      </c>
      <c r="R220" s="104">
        <f>IF($AM220&gt;R$5,0,IF($AM220=R$5,IFERROR($AJ220/$AK220*$AL220, 0),IF(IFERROR((SUM($B220:Q220)+$AJ220/$AK220*(1-$AL220)),0)&gt;=$AJ220, $AJ220-SUM($B220:Q220), IFERROR($AJ220/$AK220, 0))))</f>
        <v>0</v>
      </c>
      <c r="S220" s="104">
        <f>IF($AM220&gt;S$5,0,IF($AM220=S$5,IFERROR($AJ220/$AK220*$AL220, 0),IF(IFERROR((SUM($B220:R220)+$AJ220/$AK220*(1-$AL220)),0)&gt;=$AJ220, $AJ220-SUM($B220:R220), IFERROR($AJ220/$AK220, 0))))</f>
        <v>0</v>
      </c>
      <c r="T220" s="104">
        <f>IF($AM220&gt;T$5,0,IF($AM220=T$5,IFERROR($AJ220/$AK220*$AL220, 0),IF(IFERROR((SUM($B220:S220)+$AJ220/$AK220*(1-$AL220)),0)&gt;=$AJ220, $AJ220-SUM($B220:S220), IFERROR($AJ220/$AK220, 0))))</f>
        <v>0</v>
      </c>
      <c r="U220" s="104">
        <f>IF($AM220&gt;U$5,0,IF($AM220=U$5,IFERROR($AJ220/$AK220*$AL220, 0),IF(IFERROR((SUM($B220:T220)+$AJ220/$AK220*(1-$AL220)),0)&gt;=$AJ220, $AJ220-SUM($B220:T220), IFERROR($AJ220/$AK220, 0))))</f>
        <v>0</v>
      </c>
      <c r="V220" s="104">
        <f>IF($AM220&gt;V$5,0,IF($AM220=V$5,IFERROR($AJ220/$AK220*$AL220, 0),IF(IFERROR((SUM($B220:U220)+$AJ220/$AK220*(1-$AL220)),0)&gt;=$AJ220, $AJ220-SUM($B220:U220), IFERROR($AJ220/$AK220, 0))))</f>
        <v>0</v>
      </c>
      <c r="W220" s="104">
        <f>IF($AM220&gt;W$5,0,IF($AM220=W$5,IFERROR($AJ220/$AK220*$AL220, 0),IF(IFERROR((SUM($B220:V220)+$AJ220/$AK220*(1-$AL220)),0)&gt;=$AJ220, $AJ220-SUM($B220:V220), IFERROR($AJ220/$AK220, 0))))</f>
        <v>0</v>
      </c>
      <c r="X220" s="104">
        <f>IF($AM220&gt;X$5,0,IF($AM220=X$5,IFERROR($AJ220/$AK220*$AL220, 0),IF(IFERROR((SUM($B220:W220)+$AJ220/$AK220*(1-$AL220)),0)&gt;=$AJ220, $AJ220-SUM($B220:W220), IFERROR($AJ220/$AK220, 0))))</f>
        <v>0</v>
      </c>
      <c r="Y220" s="104">
        <f>IF($AM220&gt;Y$5,0,IF($AM220=Y$5,IFERROR($AJ220/$AK220*$AL220, 0),IF(IFERROR((SUM($B220:X220)+$AJ220/$AK220*(1-$AL220)),0)&gt;=$AJ220, $AJ220-SUM($B220:X220), IFERROR($AJ220/$AK220, 0))))</f>
        <v>0</v>
      </c>
      <c r="Z220" s="104">
        <f>IF($AM220&gt;Z$5,0,IF($AM220=Z$5,IFERROR($AJ220/$AK220*$AL220, 0),IF(IFERROR((SUM($B220:Y220)+$AJ220/$AK220*(1-$AL220)),0)&gt;=$AJ220, $AJ220-SUM($B220:Y220), IFERROR($AJ220/$AK220, 0))))</f>
        <v>0</v>
      </c>
      <c r="AA220" s="104">
        <f>IF($AM220&gt;AA$5,0,IF($AM220=AA$5,IFERROR($AJ220/$AK220*$AL220, 0),IF(IFERROR((SUM($B220:Z220)+$AJ220/$AK220*(1-$AL220)),0)&gt;=$AJ220, $AJ220-SUM($B220:Z220), IFERROR($AJ220/$AK220, 0))))</f>
        <v>0</v>
      </c>
      <c r="AB220" s="104">
        <f>IF($AM220&gt;AB$5,0,IF($AM220=AB$5,IFERROR($AJ220/$AK220*$AL220, 0),IF(IFERROR((SUM($B220:AA220)+$AJ220/$AK220*(1-$AL220)),0)&gt;=$AJ220, $AJ220-SUM($B220:AA220), IFERROR($AJ220/$AK220, 0))))</f>
        <v>0</v>
      </c>
      <c r="AC220" s="104">
        <f>IF($AM220&gt;AC$5,0,IF($AM220=AC$5,IFERROR($AJ220/$AK220*$AL220, 0),IF(IFERROR((SUM($B220:AB220)+$AJ220/$AK220*(1-$AL220)),0)&gt;=$AJ220, $AJ220-SUM($B220:AB220), IFERROR($AJ220/$AK220, 0))))</f>
        <v>0</v>
      </c>
      <c r="AD220" s="104">
        <f>IF($AM220&gt;AD$5,0,IF($AM220=AD$5,IFERROR($AJ220/$AK220*$AL220, 0),IF(IFERROR((SUM($B220:AC220)+$AJ220/$AK220*(1-$AL220)),0)&gt;=$AJ220, $AJ220-SUM($B220:AC220), IFERROR($AJ220/$AK220, 0))))</f>
        <v>0</v>
      </c>
      <c r="AE220" s="104">
        <f>IF($AM220&gt;AE$5,0,IF($AM220=AE$5,IFERROR($AJ220/$AK220*$AL220, 0),IF(IFERROR((SUM($B220:AD220)+$AJ220/$AK220*(1-$AL220)),0)&gt;=$AJ220, $AJ220-SUM($B220:AD220), IFERROR($AJ220/$AK220, 0))))</f>
        <v>0</v>
      </c>
      <c r="AF220" s="104">
        <f>IF($AM220&gt;AF$5,0,IF($AM220=AF$5,IFERROR($AJ220/$AK220*$AL220, 0),IF(IFERROR((SUM($B220:AE220)+$AJ220/$AK220*(1-$AL220)),0)&gt;=$AJ220, $AJ220-SUM($B220:AE220), IFERROR($AJ220/$AK220, 0))))</f>
        <v>0</v>
      </c>
      <c r="AG220" s="104">
        <f>IF($AM220&gt;AG$5,0,IF($AM220=AG$5,IFERROR($AJ220/$AK220*$AL220, 0),IF(IFERROR((SUM($B220:AF220)+$AJ220/$AK220*(1-$AL220)),0)&gt;=$AJ220, $AJ220-SUM($B220:AF220), IFERROR($AJ220/$AK220, 0))))</f>
        <v>0</v>
      </c>
      <c r="AH220" s="104">
        <f>IF($AM220&gt;AH$5,0,IF($AM220=AH$5,IFERROR($AJ220/$AK220*$AL220, 0),IF(IFERROR((SUM($B220:AG220)+$AJ220/$AK220*(1-$AL220)),0)&gt;=$AJ220, $AJ220-SUM($B220:AG220), IFERROR($AJ220/$AK220, 0))))</f>
        <v>0</v>
      </c>
      <c r="AI220" s="20"/>
      <c r="AJ220" s="105" cm="1">
        <f t="array" ref="AJ220">INDEX(Calculations!$B$112:$AN$112, 1, AN220)</f>
        <v>1749.6000000000001</v>
      </c>
      <c r="AK220" s="84">
        <f>INDEX(Drivers!$B$41:$AI$41, 1, MATCH($B220, Drivers!$B$4:$AI$4, 0))</f>
        <v>4</v>
      </c>
      <c r="AL220" s="85">
        <f>INDEX(Drivers!$B$42:$AI$42, 1,  MATCH($B220, Drivers!$B$4:$AI$4, 0))</f>
        <v>0.33</v>
      </c>
      <c r="AM220" s="86" cm="1">
        <f t="array" ref="AM220">INDEX(Drivers!$B$12:$AI$12, 1, AN220)</f>
        <v>46477</v>
      </c>
      <c r="AN220" s="83">
        <f t="shared" si="372"/>
        <v>6</v>
      </c>
      <c r="AO220" s="146">
        <f t="shared" si="370"/>
        <v>0</v>
      </c>
      <c r="AP220" s="151">
        <f t="shared" si="371"/>
        <v>0</v>
      </c>
      <c r="AQ220" s="151">
        <f t="shared" si="371"/>
        <v>1456.5420000000001</v>
      </c>
      <c r="AR220" s="151">
        <f t="shared" si="371"/>
        <v>293.05799999999999</v>
      </c>
      <c r="AS220" s="151">
        <f t="shared" si="371"/>
        <v>0</v>
      </c>
      <c r="AT220" s="151">
        <f t="shared" si="371"/>
        <v>0</v>
      </c>
      <c r="AU220" s="151">
        <f t="shared" si="371"/>
        <v>0</v>
      </c>
      <c r="AV220" s="151">
        <f t="shared" si="371"/>
        <v>0</v>
      </c>
      <c r="AW220" s="151">
        <f t="shared" si="371"/>
        <v>0</v>
      </c>
    </row>
    <row r="221" spans="1:49" hidden="1" outlineLevel="1" x14ac:dyDescent="0.2">
      <c r="B221" s="52" t="str" cm="1">
        <f t="array" ref="B221">INDEX($B$4:$AI$4, 1, AN221)</f>
        <v>FQ2'27E</v>
      </c>
      <c r="C221" s="104">
        <f>IF($AM221&gt;C$5,0,IF($AM221=C$5,IFERROR($AJ221/$AK221*$AL221, 0),IF(IFERROR((SUM($B221:B221)+$AJ221/$AK221*(1-$AL221)),0)&gt;=$AJ221, $AJ221-SUM($B221:B221), IFERROR($AJ221/$AK221, 0))))</f>
        <v>0</v>
      </c>
      <c r="D221" s="104">
        <f>IF($AM221&gt;D$5,0,IF($AM221=D$5,IFERROR($AJ221/$AK221*$AL221, 0),IF(IFERROR((SUM($B221:C221)+$AJ221/$AK221*(1-$AL221)),0)&gt;=$AJ221, $AJ221-SUM($B221:C221), IFERROR($AJ221/$AK221, 0))))</f>
        <v>0</v>
      </c>
      <c r="E221" s="104">
        <f>IF($AM221&gt;E$5,0,IF($AM221=E$5,IFERROR($AJ221/$AK221*$AL221, 0),IF(IFERROR((SUM($B221:D221)+$AJ221/$AK221*(1-$AL221)),0)&gt;=$AJ221, $AJ221-SUM($B221:D221), IFERROR($AJ221/$AK221, 0))))</f>
        <v>0</v>
      </c>
      <c r="F221" s="104">
        <f>IF($AM221&gt;F$5,0,IF($AM221=F$5,IFERROR($AJ221/$AK221*$AL221, 0),IF(IFERROR((SUM($B221:E221)+$AJ221/$AK221*(1-$AL221)),0)&gt;=$AJ221, $AJ221-SUM($B221:E221), IFERROR($AJ221/$AK221, 0))))</f>
        <v>0</v>
      </c>
      <c r="G221" s="104">
        <f>IF($AM221&gt;G$5,0,IF($AM221=G$5,IFERROR($AJ221/$AK221*$AL221, 0),IF(IFERROR((SUM($B221:F221)+$AJ221/$AK221*(1-$AL221)),0)&gt;=$AJ221, $AJ221-SUM($B221:F221), IFERROR($AJ221/$AK221, 0))))</f>
        <v>0</v>
      </c>
      <c r="H221" s="104">
        <f>IF($AM221&gt;H$5,0,IF($AM221=H$5,IFERROR($AJ221/$AK221*$AL221, 0),IF(IFERROR((SUM($B221:G221)+$AJ221/$AK221*(1-$AL221)),0)&gt;=$AJ221, $AJ221-SUM($B221:G221), IFERROR($AJ221/$AK221, 0))))</f>
        <v>196.16850000000002</v>
      </c>
      <c r="I221" s="104">
        <f>IF($AM221&gt;I$5,0,IF($AM221=I$5,IFERROR($AJ221/$AK221*$AL221, 0),IF(IFERROR((SUM($B221:H221)+$AJ221/$AK221*(1-$AL221)),0)&gt;=$AJ221, $AJ221-SUM($B221:H221), IFERROR($AJ221/$AK221, 0))))</f>
        <v>594.45000000000005</v>
      </c>
      <c r="J221" s="104">
        <f>IF($AM221&gt;J$5,0,IF($AM221=J$5,IFERROR($AJ221/$AK221*$AL221, 0),IF(IFERROR((SUM($B221:I221)+$AJ221/$AK221*(1-$AL221)),0)&gt;=$AJ221, $AJ221-SUM($B221:I221), IFERROR($AJ221/$AK221, 0))))</f>
        <v>594.45000000000005</v>
      </c>
      <c r="K221" s="104">
        <f>IF($AM221&gt;K$5,0,IF($AM221=K$5,IFERROR($AJ221/$AK221*$AL221, 0),IF(IFERROR((SUM($B221:J221)+$AJ221/$AK221*(1-$AL221)),0)&gt;=$AJ221, $AJ221-SUM($B221:J221), IFERROR($AJ221/$AK221, 0))))</f>
        <v>594.45000000000005</v>
      </c>
      <c r="L221" s="104">
        <f>IF($AM221&gt;L$5,0,IF($AM221=L$5,IFERROR($AJ221/$AK221*$AL221, 0),IF(IFERROR((SUM($B221:K221)+$AJ221/$AK221*(1-$AL221)),0)&gt;=$AJ221, $AJ221-SUM($B221:K221), IFERROR($AJ221/$AK221, 0))))</f>
        <v>398.28150000000005</v>
      </c>
      <c r="M221" s="104">
        <f>IF($AM221&gt;M$5,0,IF($AM221=M$5,IFERROR($AJ221/$AK221*$AL221, 0),IF(IFERROR((SUM($B221:L221)+$AJ221/$AK221*(1-$AL221)),0)&gt;=$AJ221, $AJ221-SUM($B221:L221), IFERROR($AJ221/$AK221, 0))))</f>
        <v>0</v>
      </c>
      <c r="N221" s="104">
        <f>IF($AM221&gt;N$5,0,IF($AM221=N$5,IFERROR($AJ221/$AK221*$AL221, 0),IF(IFERROR((SUM($B221:M221)+$AJ221/$AK221*(1-$AL221)),0)&gt;=$AJ221, $AJ221-SUM($B221:M221), IFERROR($AJ221/$AK221, 0))))</f>
        <v>0</v>
      </c>
      <c r="O221" s="104">
        <f>IF($AM221&gt;O$5,0,IF($AM221=O$5,IFERROR($AJ221/$AK221*$AL221, 0),IF(IFERROR((SUM($B221:N221)+$AJ221/$AK221*(1-$AL221)),0)&gt;=$AJ221, $AJ221-SUM($B221:N221), IFERROR($AJ221/$AK221, 0))))</f>
        <v>0</v>
      </c>
      <c r="P221" s="104">
        <f>IF($AM221&gt;P$5,0,IF($AM221=P$5,IFERROR($AJ221/$AK221*$AL221, 0),IF(IFERROR((SUM($B221:O221)+$AJ221/$AK221*(1-$AL221)),0)&gt;=$AJ221, $AJ221-SUM($B221:O221), IFERROR($AJ221/$AK221, 0))))</f>
        <v>0</v>
      </c>
      <c r="Q221" s="104">
        <f>IF($AM221&gt;Q$5,0,IF($AM221=Q$5,IFERROR($AJ221/$AK221*$AL221, 0),IF(IFERROR((SUM($B221:P221)+$AJ221/$AK221*(1-$AL221)),0)&gt;=$AJ221, $AJ221-SUM($B221:P221), IFERROR($AJ221/$AK221, 0))))</f>
        <v>0</v>
      </c>
      <c r="R221" s="104">
        <f>IF($AM221&gt;R$5,0,IF($AM221=R$5,IFERROR($AJ221/$AK221*$AL221, 0),IF(IFERROR((SUM($B221:Q221)+$AJ221/$AK221*(1-$AL221)),0)&gt;=$AJ221, $AJ221-SUM($B221:Q221), IFERROR($AJ221/$AK221, 0))))</f>
        <v>0</v>
      </c>
      <c r="S221" s="104">
        <f>IF($AM221&gt;S$5,0,IF($AM221=S$5,IFERROR($AJ221/$AK221*$AL221, 0),IF(IFERROR((SUM($B221:R221)+$AJ221/$AK221*(1-$AL221)),0)&gt;=$AJ221, $AJ221-SUM($B221:R221), IFERROR($AJ221/$AK221, 0))))</f>
        <v>0</v>
      </c>
      <c r="T221" s="104">
        <f>IF($AM221&gt;T$5,0,IF($AM221=T$5,IFERROR($AJ221/$AK221*$AL221, 0),IF(IFERROR((SUM($B221:S221)+$AJ221/$AK221*(1-$AL221)),0)&gt;=$AJ221, $AJ221-SUM($B221:S221), IFERROR($AJ221/$AK221, 0))))</f>
        <v>0</v>
      </c>
      <c r="U221" s="104">
        <f>IF($AM221&gt;U$5,0,IF($AM221=U$5,IFERROR($AJ221/$AK221*$AL221, 0),IF(IFERROR((SUM($B221:T221)+$AJ221/$AK221*(1-$AL221)),0)&gt;=$AJ221, $AJ221-SUM($B221:T221), IFERROR($AJ221/$AK221, 0))))</f>
        <v>0</v>
      </c>
      <c r="V221" s="104">
        <f>IF($AM221&gt;V$5,0,IF($AM221=V$5,IFERROR($AJ221/$AK221*$AL221, 0),IF(IFERROR((SUM($B221:U221)+$AJ221/$AK221*(1-$AL221)),0)&gt;=$AJ221, $AJ221-SUM($B221:U221), IFERROR($AJ221/$AK221, 0))))</f>
        <v>0</v>
      </c>
      <c r="W221" s="104">
        <f>IF($AM221&gt;W$5,0,IF($AM221=W$5,IFERROR($AJ221/$AK221*$AL221, 0),IF(IFERROR((SUM($B221:V221)+$AJ221/$AK221*(1-$AL221)),0)&gt;=$AJ221, $AJ221-SUM($B221:V221), IFERROR($AJ221/$AK221, 0))))</f>
        <v>0</v>
      </c>
      <c r="X221" s="104">
        <f>IF($AM221&gt;X$5,0,IF($AM221=X$5,IFERROR($AJ221/$AK221*$AL221, 0),IF(IFERROR((SUM($B221:W221)+$AJ221/$AK221*(1-$AL221)),0)&gt;=$AJ221, $AJ221-SUM($B221:W221), IFERROR($AJ221/$AK221, 0))))</f>
        <v>0</v>
      </c>
      <c r="Y221" s="104">
        <f>IF($AM221&gt;Y$5,0,IF($AM221=Y$5,IFERROR($AJ221/$AK221*$AL221, 0),IF(IFERROR((SUM($B221:X221)+$AJ221/$AK221*(1-$AL221)),0)&gt;=$AJ221, $AJ221-SUM($B221:X221), IFERROR($AJ221/$AK221, 0))))</f>
        <v>0</v>
      </c>
      <c r="Z221" s="104">
        <f>IF($AM221&gt;Z$5,0,IF($AM221=Z$5,IFERROR($AJ221/$AK221*$AL221, 0),IF(IFERROR((SUM($B221:Y221)+$AJ221/$AK221*(1-$AL221)),0)&gt;=$AJ221, $AJ221-SUM($B221:Y221), IFERROR($AJ221/$AK221, 0))))</f>
        <v>0</v>
      </c>
      <c r="AA221" s="104">
        <f>IF($AM221&gt;AA$5,0,IF($AM221=AA$5,IFERROR($AJ221/$AK221*$AL221, 0),IF(IFERROR((SUM($B221:Z221)+$AJ221/$AK221*(1-$AL221)),0)&gt;=$AJ221, $AJ221-SUM($B221:Z221), IFERROR($AJ221/$AK221, 0))))</f>
        <v>0</v>
      </c>
      <c r="AB221" s="104">
        <f>IF($AM221&gt;AB$5,0,IF($AM221=AB$5,IFERROR($AJ221/$AK221*$AL221, 0),IF(IFERROR((SUM($B221:AA221)+$AJ221/$AK221*(1-$AL221)),0)&gt;=$AJ221, $AJ221-SUM($B221:AA221), IFERROR($AJ221/$AK221, 0))))</f>
        <v>0</v>
      </c>
      <c r="AC221" s="104">
        <f>IF($AM221&gt;AC$5,0,IF($AM221=AC$5,IFERROR($AJ221/$AK221*$AL221, 0),IF(IFERROR((SUM($B221:AB221)+$AJ221/$AK221*(1-$AL221)),0)&gt;=$AJ221, $AJ221-SUM($B221:AB221), IFERROR($AJ221/$AK221, 0))))</f>
        <v>0</v>
      </c>
      <c r="AD221" s="104">
        <f>IF($AM221&gt;AD$5,0,IF($AM221=AD$5,IFERROR($AJ221/$AK221*$AL221, 0),IF(IFERROR((SUM($B221:AC221)+$AJ221/$AK221*(1-$AL221)),0)&gt;=$AJ221, $AJ221-SUM($B221:AC221), IFERROR($AJ221/$AK221, 0))))</f>
        <v>0</v>
      </c>
      <c r="AE221" s="104">
        <f>IF($AM221&gt;AE$5,0,IF($AM221=AE$5,IFERROR($AJ221/$AK221*$AL221, 0),IF(IFERROR((SUM($B221:AD221)+$AJ221/$AK221*(1-$AL221)),0)&gt;=$AJ221, $AJ221-SUM($B221:AD221), IFERROR($AJ221/$AK221, 0))))</f>
        <v>0</v>
      </c>
      <c r="AF221" s="104">
        <f>IF($AM221&gt;AF$5,0,IF($AM221=AF$5,IFERROR($AJ221/$AK221*$AL221, 0),IF(IFERROR((SUM($B221:AE221)+$AJ221/$AK221*(1-$AL221)),0)&gt;=$AJ221, $AJ221-SUM($B221:AE221), IFERROR($AJ221/$AK221, 0))))</f>
        <v>0</v>
      </c>
      <c r="AG221" s="104">
        <f>IF($AM221&gt;AG$5,0,IF($AM221=AG$5,IFERROR($AJ221/$AK221*$AL221, 0),IF(IFERROR((SUM($B221:AF221)+$AJ221/$AK221*(1-$AL221)),0)&gt;=$AJ221, $AJ221-SUM($B221:AF221), IFERROR($AJ221/$AK221, 0))))</f>
        <v>0</v>
      </c>
      <c r="AH221" s="104">
        <f>IF($AM221&gt;AH$5,0,IF($AM221=AH$5,IFERROR($AJ221/$AK221*$AL221, 0),IF(IFERROR((SUM($B221:AG221)+$AJ221/$AK221*(1-$AL221)),0)&gt;=$AJ221, $AJ221-SUM($B221:AG221), IFERROR($AJ221/$AK221, 0))))</f>
        <v>0</v>
      </c>
      <c r="AI221" s="20"/>
      <c r="AJ221" s="105" cm="1">
        <f t="array" ref="AJ221">INDEX(Calculations!$B$112:$AN$112, 1, AN221)</f>
        <v>2377.8000000000002</v>
      </c>
      <c r="AK221" s="84">
        <f>INDEX(Drivers!$B$41:$AI$41, 1, MATCH($B221, Drivers!$B$4:$AI$4, 0))</f>
        <v>4</v>
      </c>
      <c r="AL221" s="85">
        <f>INDEX(Drivers!$B$42:$AI$42, 1,  MATCH($B221, Drivers!$B$4:$AI$4, 0))</f>
        <v>0.33</v>
      </c>
      <c r="AM221" s="86" cm="1">
        <f t="array" ref="AM221">INDEX(Drivers!$B$12:$AI$12, 1, AN221)</f>
        <v>46568</v>
      </c>
      <c r="AN221" s="83">
        <f t="shared" si="372"/>
        <v>7</v>
      </c>
      <c r="AO221" s="146">
        <f t="shared" si="370"/>
        <v>0</v>
      </c>
      <c r="AP221" s="151">
        <f t="shared" si="371"/>
        <v>0</v>
      </c>
      <c r="AQ221" s="151">
        <f t="shared" si="371"/>
        <v>1385.0685000000001</v>
      </c>
      <c r="AR221" s="151">
        <f t="shared" si="371"/>
        <v>992.7315000000001</v>
      </c>
      <c r="AS221" s="151">
        <f t="shared" si="371"/>
        <v>0</v>
      </c>
      <c r="AT221" s="151">
        <f t="shared" si="371"/>
        <v>0</v>
      </c>
      <c r="AU221" s="151">
        <f t="shared" si="371"/>
        <v>0</v>
      </c>
      <c r="AV221" s="151">
        <f t="shared" si="371"/>
        <v>0</v>
      </c>
      <c r="AW221" s="151">
        <f t="shared" si="371"/>
        <v>0</v>
      </c>
    </row>
    <row r="222" spans="1:49" hidden="1" outlineLevel="1" x14ac:dyDescent="0.2">
      <c r="B222" s="52" t="str" cm="1">
        <f t="array" ref="B222">INDEX($B$4:$AI$4, 1, AN222)</f>
        <v>FQ3'27E</v>
      </c>
      <c r="C222" s="104">
        <f>IF($AM222&gt;C$5,0,IF($AM222=C$5,IFERROR($AJ222/$AK222*$AL222, 0),IF(IFERROR((SUM($B222:B222)+$AJ222/$AK222*(1-$AL222)),0)&gt;=$AJ222, $AJ222-SUM($B222:B222), IFERROR($AJ222/$AK222, 0))))</f>
        <v>0</v>
      </c>
      <c r="D222" s="104">
        <f>IF($AM222&gt;D$5,0,IF($AM222=D$5,IFERROR($AJ222/$AK222*$AL222, 0),IF(IFERROR((SUM($B222:C222)+$AJ222/$AK222*(1-$AL222)),0)&gt;=$AJ222, $AJ222-SUM($B222:C222), IFERROR($AJ222/$AK222, 0))))</f>
        <v>0</v>
      </c>
      <c r="E222" s="104">
        <f>IF($AM222&gt;E$5,0,IF($AM222=E$5,IFERROR($AJ222/$AK222*$AL222, 0),IF(IFERROR((SUM($B222:D222)+$AJ222/$AK222*(1-$AL222)),0)&gt;=$AJ222, $AJ222-SUM($B222:D222), IFERROR($AJ222/$AK222, 0))))</f>
        <v>0</v>
      </c>
      <c r="F222" s="104">
        <f>IF($AM222&gt;F$5,0,IF($AM222=F$5,IFERROR($AJ222/$AK222*$AL222, 0),IF(IFERROR((SUM($B222:E222)+$AJ222/$AK222*(1-$AL222)),0)&gt;=$AJ222, $AJ222-SUM($B222:E222), IFERROR($AJ222/$AK222, 0))))</f>
        <v>0</v>
      </c>
      <c r="G222" s="104">
        <f>IF($AM222&gt;G$5,0,IF($AM222=G$5,IFERROR($AJ222/$AK222*$AL222, 0),IF(IFERROR((SUM($B222:F222)+$AJ222/$AK222*(1-$AL222)),0)&gt;=$AJ222, $AJ222-SUM($B222:F222), IFERROR($AJ222/$AK222, 0))))</f>
        <v>0</v>
      </c>
      <c r="H222" s="104">
        <f>IF($AM222&gt;H$5,0,IF($AM222=H$5,IFERROR($AJ222/$AK222*$AL222, 0),IF(IFERROR((SUM($B222:G222)+$AJ222/$AK222*(1-$AL222)),0)&gt;=$AJ222, $AJ222-SUM($B222:G222), IFERROR($AJ222/$AK222, 0))))</f>
        <v>0</v>
      </c>
      <c r="I222" s="104">
        <f>IF($AM222&gt;I$5,0,IF($AM222=I$5,IFERROR($AJ222/$AK222*$AL222, 0),IF(IFERROR((SUM($B222:H222)+$AJ222/$AK222*(1-$AL222)),0)&gt;=$AJ222, $AJ222-SUM($B222:H222), IFERROR($AJ222/$AK222, 0))))</f>
        <v>247.995</v>
      </c>
      <c r="J222" s="104">
        <f>IF($AM222&gt;J$5,0,IF($AM222=J$5,IFERROR($AJ222/$AK222*$AL222, 0),IF(IFERROR((SUM($B222:I222)+$AJ222/$AK222*(1-$AL222)),0)&gt;=$AJ222, $AJ222-SUM($B222:I222), IFERROR($AJ222/$AK222, 0))))</f>
        <v>751.5</v>
      </c>
      <c r="K222" s="104">
        <f>IF($AM222&gt;K$5,0,IF($AM222=K$5,IFERROR($AJ222/$AK222*$AL222, 0),IF(IFERROR((SUM($B222:J222)+$AJ222/$AK222*(1-$AL222)),0)&gt;=$AJ222, $AJ222-SUM($B222:J222), IFERROR($AJ222/$AK222, 0))))</f>
        <v>751.5</v>
      </c>
      <c r="L222" s="104">
        <f>IF($AM222&gt;L$5,0,IF($AM222=L$5,IFERROR($AJ222/$AK222*$AL222, 0),IF(IFERROR((SUM($B222:K222)+$AJ222/$AK222*(1-$AL222)),0)&gt;=$AJ222, $AJ222-SUM($B222:K222), IFERROR($AJ222/$AK222, 0))))</f>
        <v>751.5</v>
      </c>
      <c r="M222" s="104">
        <f>IF($AM222&gt;M$5,0,IF($AM222=M$5,IFERROR($AJ222/$AK222*$AL222, 0),IF(IFERROR((SUM($B222:L222)+$AJ222/$AK222*(1-$AL222)),0)&gt;=$AJ222, $AJ222-SUM($B222:L222), IFERROR($AJ222/$AK222, 0))))</f>
        <v>503.50500000000011</v>
      </c>
      <c r="N222" s="104">
        <f>IF($AM222&gt;N$5,0,IF($AM222=N$5,IFERROR($AJ222/$AK222*$AL222, 0),IF(IFERROR((SUM($B222:M222)+$AJ222/$AK222*(1-$AL222)),0)&gt;=$AJ222, $AJ222-SUM($B222:M222), IFERROR($AJ222/$AK222, 0))))</f>
        <v>0</v>
      </c>
      <c r="O222" s="104">
        <f>IF($AM222&gt;O$5,0,IF($AM222=O$5,IFERROR($AJ222/$AK222*$AL222, 0),IF(IFERROR((SUM($B222:N222)+$AJ222/$AK222*(1-$AL222)),0)&gt;=$AJ222, $AJ222-SUM($B222:N222), IFERROR($AJ222/$AK222, 0))))</f>
        <v>0</v>
      </c>
      <c r="P222" s="104">
        <f>IF($AM222&gt;P$5,0,IF($AM222=P$5,IFERROR($AJ222/$AK222*$AL222, 0),IF(IFERROR((SUM($B222:O222)+$AJ222/$AK222*(1-$AL222)),0)&gt;=$AJ222, $AJ222-SUM($B222:O222), IFERROR($AJ222/$AK222, 0))))</f>
        <v>0</v>
      </c>
      <c r="Q222" s="104">
        <f>IF($AM222&gt;Q$5,0,IF($AM222=Q$5,IFERROR($AJ222/$AK222*$AL222, 0),IF(IFERROR((SUM($B222:P222)+$AJ222/$AK222*(1-$AL222)),0)&gt;=$AJ222, $AJ222-SUM($B222:P222), IFERROR($AJ222/$AK222, 0))))</f>
        <v>0</v>
      </c>
      <c r="R222" s="104">
        <f>IF($AM222&gt;R$5,0,IF($AM222=R$5,IFERROR($AJ222/$AK222*$AL222, 0),IF(IFERROR((SUM($B222:Q222)+$AJ222/$AK222*(1-$AL222)),0)&gt;=$AJ222, $AJ222-SUM($B222:Q222), IFERROR($AJ222/$AK222, 0))))</f>
        <v>0</v>
      </c>
      <c r="S222" s="104">
        <f>IF($AM222&gt;S$5,0,IF($AM222=S$5,IFERROR($AJ222/$AK222*$AL222, 0),IF(IFERROR((SUM($B222:R222)+$AJ222/$AK222*(1-$AL222)),0)&gt;=$AJ222, $AJ222-SUM($B222:R222), IFERROR($AJ222/$AK222, 0))))</f>
        <v>0</v>
      </c>
      <c r="T222" s="104">
        <f>IF($AM222&gt;T$5,0,IF($AM222=T$5,IFERROR($AJ222/$AK222*$AL222, 0),IF(IFERROR((SUM($B222:S222)+$AJ222/$AK222*(1-$AL222)),0)&gt;=$AJ222, $AJ222-SUM($B222:S222), IFERROR($AJ222/$AK222, 0))))</f>
        <v>0</v>
      </c>
      <c r="U222" s="104">
        <f>IF($AM222&gt;U$5,0,IF($AM222=U$5,IFERROR($AJ222/$AK222*$AL222, 0),IF(IFERROR((SUM($B222:T222)+$AJ222/$AK222*(1-$AL222)),0)&gt;=$AJ222, $AJ222-SUM($B222:T222), IFERROR($AJ222/$AK222, 0))))</f>
        <v>0</v>
      </c>
      <c r="V222" s="104">
        <f>IF($AM222&gt;V$5,0,IF($AM222=V$5,IFERROR($AJ222/$AK222*$AL222, 0),IF(IFERROR((SUM($B222:U222)+$AJ222/$AK222*(1-$AL222)),0)&gt;=$AJ222, $AJ222-SUM($B222:U222), IFERROR($AJ222/$AK222, 0))))</f>
        <v>0</v>
      </c>
      <c r="W222" s="104">
        <f>IF($AM222&gt;W$5,0,IF($AM222=W$5,IFERROR($AJ222/$AK222*$AL222, 0),IF(IFERROR((SUM($B222:V222)+$AJ222/$AK222*(1-$AL222)),0)&gt;=$AJ222, $AJ222-SUM($B222:V222), IFERROR($AJ222/$AK222, 0))))</f>
        <v>0</v>
      </c>
      <c r="X222" s="104">
        <f>IF($AM222&gt;X$5,0,IF($AM222=X$5,IFERROR($AJ222/$AK222*$AL222, 0),IF(IFERROR((SUM($B222:W222)+$AJ222/$AK222*(1-$AL222)),0)&gt;=$AJ222, $AJ222-SUM($B222:W222), IFERROR($AJ222/$AK222, 0))))</f>
        <v>0</v>
      </c>
      <c r="Y222" s="104">
        <f>IF($AM222&gt;Y$5,0,IF($AM222=Y$5,IFERROR($AJ222/$AK222*$AL222, 0),IF(IFERROR((SUM($B222:X222)+$AJ222/$AK222*(1-$AL222)),0)&gt;=$AJ222, $AJ222-SUM($B222:X222), IFERROR($AJ222/$AK222, 0))))</f>
        <v>0</v>
      </c>
      <c r="Z222" s="104">
        <f>IF($AM222&gt;Z$5,0,IF($AM222=Z$5,IFERROR($AJ222/$AK222*$AL222, 0),IF(IFERROR((SUM($B222:Y222)+$AJ222/$AK222*(1-$AL222)),0)&gt;=$AJ222, $AJ222-SUM($B222:Y222), IFERROR($AJ222/$AK222, 0))))</f>
        <v>0</v>
      </c>
      <c r="AA222" s="104">
        <f>IF($AM222&gt;AA$5,0,IF($AM222=AA$5,IFERROR($AJ222/$AK222*$AL222, 0),IF(IFERROR((SUM($B222:Z222)+$AJ222/$AK222*(1-$AL222)),0)&gt;=$AJ222, $AJ222-SUM($B222:Z222), IFERROR($AJ222/$AK222, 0))))</f>
        <v>0</v>
      </c>
      <c r="AB222" s="104">
        <f>IF($AM222&gt;AB$5,0,IF($AM222=AB$5,IFERROR($AJ222/$AK222*$AL222, 0),IF(IFERROR((SUM($B222:AA222)+$AJ222/$AK222*(1-$AL222)),0)&gt;=$AJ222, $AJ222-SUM($B222:AA222), IFERROR($AJ222/$AK222, 0))))</f>
        <v>0</v>
      </c>
      <c r="AC222" s="104">
        <f>IF($AM222&gt;AC$5,0,IF($AM222=AC$5,IFERROR($AJ222/$AK222*$AL222, 0),IF(IFERROR((SUM($B222:AB222)+$AJ222/$AK222*(1-$AL222)),0)&gt;=$AJ222, $AJ222-SUM($B222:AB222), IFERROR($AJ222/$AK222, 0))))</f>
        <v>0</v>
      </c>
      <c r="AD222" s="104">
        <f>IF($AM222&gt;AD$5,0,IF($AM222=AD$5,IFERROR($AJ222/$AK222*$AL222, 0),IF(IFERROR((SUM($B222:AC222)+$AJ222/$AK222*(1-$AL222)),0)&gt;=$AJ222, $AJ222-SUM($B222:AC222), IFERROR($AJ222/$AK222, 0))))</f>
        <v>0</v>
      </c>
      <c r="AE222" s="104">
        <f>IF($AM222&gt;AE$5,0,IF($AM222=AE$5,IFERROR($AJ222/$AK222*$AL222, 0),IF(IFERROR((SUM($B222:AD222)+$AJ222/$AK222*(1-$AL222)),0)&gt;=$AJ222, $AJ222-SUM($B222:AD222), IFERROR($AJ222/$AK222, 0))))</f>
        <v>0</v>
      </c>
      <c r="AF222" s="104">
        <f>IF($AM222&gt;AF$5,0,IF($AM222=AF$5,IFERROR($AJ222/$AK222*$AL222, 0),IF(IFERROR((SUM($B222:AE222)+$AJ222/$AK222*(1-$AL222)),0)&gt;=$AJ222, $AJ222-SUM($B222:AE222), IFERROR($AJ222/$AK222, 0))))</f>
        <v>0</v>
      </c>
      <c r="AG222" s="104">
        <f>IF($AM222&gt;AG$5,0,IF($AM222=AG$5,IFERROR($AJ222/$AK222*$AL222, 0),IF(IFERROR((SUM($B222:AF222)+$AJ222/$AK222*(1-$AL222)),0)&gt;=$AJ222, $AJ222-SUM($B222:AF222), IFERROR($AJ222/$AK222, 0))))</f>
        <v>0</v>
      </c>
      <c r="AH222" s="104">
        <f>IF($AM222&gt;AH$5,0,IF($AM222=AH$5,IFERROR($AJ222/$AK222*$AL222, 0),IF(IFERROR((SUM($B222:AG222)+$AJ222/$AK222*(1-$AL222)),0)&gt;=$AJ222, $AJ222-SUM($B222:AG222), IFERROR($AJ222/$AK222, 0))))</f>
        <v>0</v>
      </c>
      <c r="AI222" s="20"/>
      <c r="AJ222" s="105" cm="1">
        <f t="array" ref="AJ222">INDEX(Calculations!$B$112:$AN$112, 1, AN222)</f>
        <v>3006</v>
      </c>
      <c r="AK222" s="84">
        <f>INDEX(Drivers!$B$41:$AI$41, 1, MATCH($B222, Drivers!$B$4:$AI$4, 0))</f>
        <v>4</v>
      </c>
      <c r="AL222" s="85">
        <f>INDEX(Drivers!$B$42:$AI$42, 1,  MATCH($B222, Drivers!$B$4:$AI$4, 0))</f>
        <v>0.33</v>
      </c>
      <c r="AM222" s="86" cm="1">
        <f t="array" ref="AM222">INDEX(Drivers!$B$12:$AI$12, 1, AN222)</f>
        <v>46660</v>
      </c>
      <c r="AN222" s="83">
        <f t="shared" si="372"/>
        <v>8</v>
      </c>
      <c r="AO222" s="146">
        <f t="shared" si="370"/>
        <v>0</v>
      </c>
      <c r="AP222" s="151">
        <f t="shared" si="371"/>
        <v>0</v>
      </c>
      <c r="AQ222" s="151">
        <f t="shared" si="371"/>
        <v>999.495</v>
      </c>
      <c r="AR222" s="151">
        <f t="shared" si="371"/>
        <v>2006.5050000000001</v>
      </c>
      <c r="AS222" s="151">
        <f t="shared" si="371"/>
        <v>0</v>
      </c>
      <c r="AT222" s="151">
        <f t="shared" si="371"/>
        <v>0</v>
      </c>
      <c r="AU222" s="151">
        <f t="shared" si="371"/>
        <v>0</v>
      </c>
      <c r="AV222" s="151">
        <f t="shared" si="371"/>
        <v>0</v>
      </c>
      <c r="AW222" s="151">
        <f t="shared" si="371"/>
        <v>0</v>
      </c>
    </row>
    <row r="223" spans="1:49" hidden="1" outlineLevel="1" x14ac:dyDescent="0.2">
      <c r="B223" s="52" t="str" cm="1">
        <f t="array" ref="B223">INDEX($B$4:$AI$4, 1, AN223)</f>
        <v>FQ4'27E</v>
      </c>
      <c r="C223" s="104">
        <f>IF($AM223&gt;C$5,0,IF($AM223=C$5,IFERROR($AJ223/$AK223*$AL223, 0),IF(IFERROR((SUM($B223:B223)+$AJ223/$AK223*(1-$AL223)),0)&gt;=$AJ223, $AJ223-SUM($B223:B223), IFERROR($AJ223/$AK223, 0))))</f>
        <v>0</v>
      </c>
      <c r="D223" s="104">
        <f>IF($AM223&gt;D$5,0,IF($AM223=D$5,IFERROR($AJ223/$AK223*$AL223, 0),IF(IFERROR((SUM($B223:C223)+$AJ223/$AK223*(1-$AL223)),0)&gt;=$AJ223, $AJ223-SUM($B223:C223), IFERROR($AJ223/$AK223, 0))))</f>
        <v>0</v>
      </c>
      <c r="E223" s="104">
        <f>IF($AM223&gt;E$5,0,IF($AM223=E$5,IFERROR($AJ223/$AK223*$AL223, 0),IF(IFERROR((SUM($B223:D223)+$AJ223/$AK223*(1-$AL223)),0)&gt;=$AJ223, $AJ223-SUM($B223:D223), IFERROR($AJ223/$AK223, 0))))</f>
        <v>0</v>
      </c>
      <c r="F223" s="104">
        <f>IF($AM223&gt;F$5,0,IF($AM223=F$5,IFERROR($AJ223/$AK223*$AL223, 0),IF(IFERROR((SUM($B223:E223)+$AJ223/$AK223*(1-$AL223)),0)&gt;=$AJ223, $AJ223-SUM($B223:E223), IFERROR($AJ223/$AK223, 0))))</f>
        <v>0</v>
      </c>
      <c r="G223" s="104">
        <f>IF($AM223&gt;G$5,0,IF($AM223=G$5,IFERROR($AJ223/$AK223*$AL223, 0),IF(IFERROR((SUM($B223:F223)+$AJ223/$AK223*(1-$AL223)),0)&gt;=$AJ223, $AJ223-SUM($B223:F223), IFERROR($AJ223/$AK223, 0))))</f>
        <v>0</v>
      </c>
      <c r="H223" s="104">
        <f>IF($AM223&gt;H$5,0,IF($AM223=H$5,IFERROR($AJ223/$AK223*$AL223, 0),IF(IFERROR((SUM($B223:G223)+$AJ223/$AK223*(1-$AL223)),0)&gt;=$AJ223, $AJ223-SUM($B223:G223), IFERROR($AJ223/$AK223, 0))))</f>
        <v>0</v>
      </c>
      <c r="I223" s="104">
        <f>IF($AM223&gt;I$5,0,IF($AM223=I$5,IFERROR($AJ223/$AK223*$AL223, 0),IF(IFERROR((SUM($B223:H223)+$AJ223/$AK223*(1-$AL223)),0)&gt;=$AJ223, $AJ223-SUM($B223:H223), IFERROR($AJ223/$AK223, 0))))</f>
        <v>0</v>
      </c>
      <c r="J223" s="104">
        <f>IF($AM223&gt;J$5,0,IF($AM223=J$5,IFERROR($AJ223/$AK223*$AL223, 0),IF(IFERROR((SUM($B223:I223)+$AJ223/$AK223*(1-$AL223)),0)&gt;=$AJ223, $AJ223-SUM($B223:I223), IFERROR($AJ223/$AK223, 0))))</f>
        <v>271.23525000000001</v>
      </c>
      <c r="K223" s="104">
        <f>IF($AM223&gt;K$5,0,IF($AM223=K$5,IFERROR($AJ223/$AK223*$AL223, 0),IF(IFERROR((SUM($B223:J223)+$AJ223/$AK223*(1-$AL223)),0)&gt;=$AJ223, $AJ223-SUM($B223:J223), IFERROR($AJ223/$AK223, 0))))</f>
        <v>821.92499999999995</v>
      </c>
      <c r="L223" s="104">
        <f>IF($AM223&gt;L$5,0,IF($AM223=L$5,IFERROR($AJ223/$AK223*$AL223, 0),IF(IFERROR((SUM($B223:K223)+$AJ223/$AK223*(1-$AL223)),0)&gt;=$AJ223, $AJ223-SUM($B223:K223), IFERROR($AJ223/$AK223, 0))))</f>
        <v>821.92499999999995</v>
      </c>
      <c r="M223" s="104">
        <f>IF($AM223&gt;M$5,0,IF($AM223=M$5,IFERROR($AJ223/$AK223*$AL223, 0),IF(IFERROR((SUM($B223:L223)+$AJ223/$AK223*(1-$AL223)),0)&gt;=$AJ223, $AJ223-SUM($B223:L223), IFERROR($AJ223/$AK223, 0))))</f>
        <v>821.92499999999995</v>
      </c>
      <c r="N223" s="104">
        <f>IF($AM223&gt;N$5,0,IF($AM223=N$5,IFERROR($AJ223/$AK223*$AL223, 0),IF(IFERROR((SUM($B223:M223)+$AJ223/$AK223*(1-$AL223)),0)&gt;=$AJ223, $AJ223-SUM($B223:M223), IFERROR($AJ223/$AK223, 0))))</f>
        <v>550.68975</v>
      </c>
      <c r="O223" s="104">
        <f>IF($AM223&gt;O$5,0,IF($AM223=O$5,IFERROR($AJ223/$AK223*$AL223, 0),IF(IFERROR((SUM($B223:N223)+$AJ223/$AK223*(1-$AL223)),0)&gt;=$AJ223, $AJ223-SUM($B223:N223), IFERROR($AJ223/$AK223, 0))))</f>
        <v>0</v>
      </c>
      <c r="P223" s="104">
        <f>IF($AM223&gt;P$5,0,IF($AM223=P$5,IFERROR($AJ223/$AK223*$AL223, 0),IF(IFERROR((SUM($B223:O223)+$AJ223/$AK223*(1-$AL223)),0)&gt;=$AJ223, $AJ223-SUM($B223:O223), IFERROR($AJ223/$AK223, 0))))</f>
        <v>0</v>
      </c>
      <c r="Q223" s="104">
        <f>IF($AM223&gt;Q$5,0,IF($AM223=Q$5,IFERROR($AJ223/$AK223*$AL223, 0),IF(IFERROR((SUM($B223:P223)+$AJ223/$AK223*(1-$AL223)),0)&gt;=$AJ223, $AJ223-SUM($B223:P223), IFERROR($AJ223/$AK223, 0))))</f>
        <v>0</v>
      </c>
      <c r="R223" s="104">
        <f>IF($AM223&gt;R$5,0,IF($AM223=R$5,IFERROR($AJ223/$AK223*$AL223, 0),IF(IFERROR((SUM($B223:Q223)+$AJ223/$AK223*(1-$AL223)),0)&gt;=$AJ223, $AJ223-SUM($B223:Q223), IFERROR($AJ223/$AK223, 0))))</f>
        <v>0</v>
      </c>
      <c r="S223" s="104">
        <f>IF($AM223&gt;S$5,0,IF($AM223=S$5,IFERROR($AJ223/$AK223*$AL223, 0),IF(IFERROR((SUM($B223:R223)+$AJ223/$AK223*(1-$AL223)),0)&gt;=$AJ223, $AJ223-SUM($B223:R223), IFERROR($AJ223/$AK223, 0))))</f>
        <v>0</v>
      </c>
      <c r="T223" s="104">
        <f>IF($AM223&gt;T$5,0,IF($AM223=T$5,IFERROR($AJ223/$AK223*$AL223, 0),IF(IFERROR((SUM($B223:S223)+$AJ223/$AK223*(1-$AL223)),0)&gt;=$AJ223, $AJ223-SUM($B223:S223), IFERROR($AJ223/$AK223, 0))))</f>
        <v>0</v>
      </c>
      <c r="U223" s="104">
        <f>IF($AM223&gt;U$5,0,IF($AM223=U$5,IFERROR($AJ223/$AK223*$AL223, 0),IF(IFERROR((SUM($B223:T223)+$AJ223/$AK223*(1-$AL223)),0)&gt;=$AJ223, $AJ223-SUM($B223:T223), IFERROR($AJ223/$AK223, 0))))</f>
        <v>0</v>
      </c>
      <c r="V223" s="104">
        <f>IF($AM223&gt;V$5,0,IF($AM223=V$5,IFERROR($AJ223/$AK223*$AL223, 0),IF(IFERROR((SUM($B223:U223)+$AJ223/$AK223*(1-$AL223)),0)&gt;=$AJ223, $AJ223-SUM($B223:U223), IFERROR($AJ223/$AK223, 0))))</f>
        <v>0</v>
      </c>
      <c r="W223" s="104">
        <f>IF($AM223&gt;W$5,0,IF($AM223=W$5,IFERROR($AJ223/$AK223*$AL223, 0),IF(IFERROR((SUM($B223:V223)+$AJ223/$AK223*(1-$AL223)),0)&gt;=$AJ223, $AJ223-SUM($B223:V223), IFERROR($AJ223/$AK223, 0))))</f>
        <v>0</v>
      </c>
      <c r="X223" s="104">
        <f>IF($AM223&gt;X$5,0,IF($AM223=X$5,IFERROR($AJ223/$AK223*$AL223, 0),IF(IFERROR((SUM($B223:W223)+$AJ223/$AK223*(1-$AL223)),0)&gt;=$AJ223, $AJ223-SUM($B223:W223), IFERROR($AJ223/$AK223, 0))))</f>
        <v>0</v>
      </c>
      <c r="Y223" s="104">
        <f>IF($AM223&gt;Y$5,0,IF($AM223=Y$5,IFERROR($AJ223/$AK223*$AL223, 0),IF(IFERROR((SUM($B223:X223)+$AJ223/$AK223*(1-$AL223)),0)&gt;=$AJ223, $AJ223-SUM($B223:X223), IFERROR($AJ223/$AK223, 0))))</f>
        <v>0</v>
      </c>
      <c r="Z223" s="104">
        <f>IF($AM223&gt;Z$5,0,IF($AM223=Z$5,IFERROR($AJ223/$AK223*$AL223, 0),IF(IFERROR((SUM($B223:Y223)+$AJ223/$AK223*(1-$AL223)),0)&gt;=$AJ223, $AJ223-SUM($B223:Y223), IFERROR($AJ223/$AK223, 0))))</f>
        <v>0</v>
      </c>
      <c r="AA223" s="104">
        <f>IF($AM223&gt;AA$5,0,IF($AM223=AA$5,IFERROR($AJ223/$AK223*$AL223, 0),IF(IFERROR((SUM($B223:Z223)+$AJ223/$AK223*(1-$AL223)),0)&gt;=$AJ223, $AJ223-SUM($B223:Z223), IFERROR($AJ223/$AK223, 0))))</f>
        <v>0</v>
      </c>
      <c r="AB223" s="104">
        <f>IF($AM223&gt;AB$5,0,IF($AM223=AB$5,IFERROR($AJ223/$AK223*$AL223, 0),IF(IFERROR((SUM($B223:AA223)+$AJ223/$AK223*(1-$AL223)),0)&gt;=$AJ223, $AJ223-SUM($B223:AA223), IFERROR($AJ223/$AK223, 0))))</f>
        <v>0</v>
      </c>
      <c r="AC223" s="104">
        <f>IF($AM223&gt;AC$5,0,IF($AM223=AC$5,IFERROR($AJ223/$AK223*$AL223, 0),IF(IFERROR((SUM($B223:AB223)+$AJ223/$AK223*(1-$AL223)),0)&gt;=$AJ223, $AJ223-SUM($B223:AB223), IFERROR($AJ223/$AK223, 0))))</f>
        <v>0</v>
      </c>
      <c r="AD223" s="104">
        <f>IF($AM223&gt;AD$5,0,IF($AM223=AD$5,IFERROR($AJ223/$AK223*$AL223, 0),IF(IFERROR((SUM($B223:AC223)+$AJ223/$AK223*(1-$AL223)),0)&gt;=$AJ223, $AJ223-SUM($B223:AC223), IFERROR($AJ223/$AK223, 0))))</f>
        <v>0</v>
      </c>
      <c r="AE223" s="104">
        <f>IF($AM223&gt;AE$5,0,IF($AM223=AE$5,IFERROR($AJ223/$AK223*$AL223, 0),IF(IFERROR((SUM($B223:AD223)+$AJ223/$AK223*(1-$AL223)),0)&gt;=$AJ223, $AJ223-SUM($B223:AD223), IFERROR($AJ223/$AK223, 0))))</f>
        <v>0</v>
      </c>
      <c r="AF223" s="104">
        <f>IF($AM223&gt;AF$5,0,IF($AM223=AF$5,IFERROR($AJ223/$AK223*$AL223, 0),IF(IFERROR((SUM($B223:AE223)+$AJ223/$AK223*(1-$AL223)),0)&gt;=$AJ223, $AJ223-SUM($B223:AE223), IFERROR($AJ223/$AK223, 0))))</f>
        <v>0</v>
      </c>
      <c r="AG223" s="104">
        <f>IF($AM223&gt;AG$5,0,IF($AM223=AG$5,IFERROR($AJ223/$AK223*$AL223, 0),IF(IFERROR((SUM($B223:AF223)+$AJ223/$AK223*(1-$AL223)),0)&gt;=$AJ223, $AJ223-SUM($B223:AF223), IFERROR($AJ223/$AK223, 0))))</f>
        <v>0</v>
      </c>
      <c r="AH223" s="104">
        <f>IF($AM223&gt;AH$5,0,IF($AM223=AH$5,IFERROR($AJ223/$AK223*$AL223, 0),IF(IFERROR((SUM($B223:AG223)+$AJ223/$AK223*(1-$AL223)),0)&gt;=$AJ223, $AJ223-SUM($B223:AG223), IFERROR($AJ223/$AK223, 0))))</f>
        <v>0</v>
      </c>
      <c r="AI223" s="20"/>
      <c r="AJ223" s="105" cm="1">
        <f t="array" ref="AJ223">INDEX(Calculations!$B$112:$AN$112, 1, AN223)</f>
        <v>3287.7</v>
      </c>
      <c r="AK223" s="84">
        <f>INDEX(Drivers!$B$41:$AI$41, 1, MATCH($B223, Drivers!$B$4:$AI$4, 0))</f>
        <v>4</v>
      </c>
      <c r="AL223" s="85">
        <f>INDEX(Drivers!$B$42:$AI$42, 1,  MATCH($B223, Drivers!$B$4:$AI$4, 0))</f>
        <v>0.33</v>
      </c>
      <c r="AM223" s="86" cm="1">
        <f t="array" ref="AM223">INDEX(Drivers!$B$12:$AI$12, 1, AN223)</f>
        <v>46752</v>
      </c>
      <c r="AN223" s="83">
        <f t="shared" si="372"/>
        <v>9</v>
      </c>
      <c r="AO223" s="146">
        <f t="shared" si="370"/>
        <v>0</v>
      </c>
      <c r="AP223" s="151">
        <f t="shared" si="371"/>
        <v>0</v>
      </c>
      <c r="AQ223" s="151">
        <f t="shared" si="371"/>
        <v>271.23525000000001</v>
      </c>
      <c r="AR223" s="151">
        <f t="shared" si="371"/>
        <v>3016.4647499999996</v>
      </c>
      <c r="AS223" s="151">
        <f t="shared" si="371"/>
        <v>0</v>
      </c>
      <c r="AT223" s="151">
        <f t="shared" si="371"/>
        <v>0</v>
      </c>
      <c r="AU223" s="151">
        <f t="shared" si="371"/>
        <v>0</v>
      </c>
      <c r="AV223" s="151">
        <f t="shared" si="371"/>
        <v>0</v>
      </c>
      <c r="AW223" s="151">
        <f t="shared" si="371"/>
        <v>0</v>
      </c>
    </row>
    <row r="224" spans="1:49" hidden="1" outlineLevel="1" x14ac:dyDescent="0.2">
      <c r="B224" s="52" t="str" cm="1">
        <f t="array" ref="B224">INDEX($B$4:$AI$4, 1, AN224)</f>
        <v>FQ1'28E</v>
      </c>
      <c r="C224" s="104">
        <f>IF($AM224&gt;C$5,0,IF($AM224=C$5,IFERROR($AJ224/$AK224*$AL224, 0),IF(IFERROR((SUM($B224:B224)+$AJ224/$AK224*(1-$AL224)),0)&gt;=$AJ224, $AJ224-SUM($B224:B224), IFERROR($AJ224/$AK224, 0))))</f>
        <v>0</v>
      </c>
      <c r="D224" s="104">
        <f>IF($AM224&gt;D$5,0,IF($AM224=D$5,IFERROR($AJ224/$AK224*$AL224, 0),IF(IFERROR((SUM($B224:C224)+$AJ224/$AK224*(1-$AL224)),0)&gt;=$AJ224, $AJ224-SUM($B224:C224), IFERROR($AJ224/$AK224, 0))))</f>
        <v>0</v>
      </c>
      <c r="E224" s="104">
        <f>IF($AM224&gt;E$5,0,IF($AM224=E$5,IFERROR($AJ224/$AK224*$AL224, 0),IF(IFERROR((SUM($B224:D224)+$AJ224/$AK224*(1-$AL224)),0)&gt;=$AJ224, $AJ224-SUM($B224:D224), IFERROR($AJ224/$AK224, 0))))</f>
        <v>0</v>
      </c>
      <c r="F224" s="104">
        <f>IF($AM224&gt;F$5,0,IF($AM224=F$5,IFERROR($AJ224/$AK224*$AL224, 0),IF(IFERROR((SUM($B224:E224)+$AJ224/$AK224*(1-$AL224)),0)&gt;=$AJ224, $AJ224-SUM($B224:E224), IFERROR($AJ224/$AK224, 0))))</f>
        <v>0</v>
      </c>
      <c r="G224" s="104">
        <f>IF($AM224&gt;G$5,0,IF($AM224=G$5,IFERROR($AJ224/$AK224*$AL224, 0),IF(IFERROR((SUM($B224:F224)+$AJ224/$AK224*(1-$AL224)),0)&gt;=$AJ224, $AJ224-SUM($B224:F224), IFERROR($AJ224/$AK224, 0))))</f>
        <v>0</v>
      </c>
      <c r="H224" s="104">
        <f>IF($AM224&gt;H$5,0,IF($AM224=H$5,IFERROR($AJ224/$AK224*$AL224, 0),IF(IFERROR((SUM($B224:G224)+$AJ224/$AK224*(1-$AL224)),0)&gt;=$AJ224, $AJ224-SUM($B224:G224), IFERROR($AJ224/$AK224, 0))))</f>
        <v>0</v>
      </c>
      <c r="I224" s="104">
        <f>IF($AM224&gt;I$5,0,IF($AM224=I$5,IFERROR($AJ224/$AK224*$AL224, 0),IF(IFERROR((SUM($B224:H224)+$AJ224/$AK224*(1-$AL224)),0)&gt;=$AJ224, $AJ224-SUM($B224:H224), IFERROR($AJ224/$AK224, 0))))</f>
        <v>0</v>
      </c>
      <c r="J224" s="104">
        <f>IF($AM224&gt;J$5,0,IF($AM224=J$5,IFERROR($AJ224/$AK224*$AL224, 0),IF(IFERROR((SUM($B224:I224)+$AJ224/$AK224*(1-$AL224)),0)&gt;=$AJ224, $AJ224-SUM($B224:I224), IFERROR($AJ224/$AK224, 0))))</f>
        <v>0</v>
      </c>
      <c r="K224" s="104">
        <f>IF($AM224&gt;K$5,0,IF($AM224=K$5,IFERROR($AJ224/$AK224*$AL224, 0),IF(IFERROR((SUM($B224:J224)+$AJ224/$AK224*(1-$AL224)),0)&gt;=$AJ224, $AJ224-SUM($B224:J224), IFERROR($AJ224/$AK224, 0))))</f>
        <v>303.79536000000007</v>
      </c>
      <c r="L224" s="104">
        <f>IF($AM224&gt;L$5,0,IF($AM224=L$5,IFERROR($AJ224/$AK224*$AL224, 0),IF(IFERROR((SUM($B224:K224)+$AJ224/$AK224*(1-$AL224)),0)&gt;=$AJ224, $AJ224-SUM($B224:K224), IFERROR($AJ224/$AK224, 0))))</f>
        <v>920.5920000000001</v>
      </c>
      <c r="M224" s="104">
        <f>IF($AM224&gt;M$5,0,IF($AM224=M$5,IFERROR($AJ224/$AK224*$AL224, 0),IF(IFERROR((SUM($B224:L224)+$AJ224/$AK224*(1-$AL224)),0)&gt;=$AJ224, $AJ224-SUM($B224:L224), IFERROR($AJ224/$AK224, 0))))</f>
        <v>920.5920000000001</v>
      </c>
      <c r="N224" s="104">
        <f>IF($AM224&gt;N$5,0,IF($AM224=N$5,IFERROR($AJ224/$AK224*$AL224, 0),IF(IFERROR((SUM($B224:M224)+$AJ224/$AK224*(1-$AL224)),0)&gt;=$AJ224, $AJ224-SUM($B224:M224), IFERROR($AJ224/$AK224, 0))))</f>
        <v>920.5920000000001</v>
      </c>
      <c r="O224" s="104">
        <f>IF($AM224&gt;O$5,0,IF($AM224=O$5,IFERROR($AJ224/$AK224*$AL224, 0),IF(IFERROR((SUM($B224:N224)+$AJ224/$AK224*(1-$AL224)),0)&gt;=$AJ224, $AJ224-SUM($B224:N224), IFERROR($AJ224/$AK224, 0))))</f>
        <v>616.79664000000002</v>
      </c>
      <c r="P224" s="104">
        <f>IF($AM224&gt;P$5,0,IF($AM224=P$5,IFERROR($AJ224/$AK224*$AL224, 0),IF(IFERROR((SUM($B224:O224)+$AJ224/$AK224*(1-$AL224)),0)&gt;=$AJ224, $AJ224-SUM($B224:O224), IFERROR($AJ224/$AK224, 0))))</f>
        <v>0</v>
      </c>
      <c r="Q224" s="104">
        <f>IF($AM224&gt;Q$5,0,IF($AM224=Q$5,IFERROR($AJ224/$AK224*$AL224, 0),IF(IFERROR((SUM($B224:P224)+$AJ224/$AK224*(1-$AL224)),0)&gt;=$AJ224, $AJ224-SUM($B224:P224), IFERROR($AJ224/$AK224, 0))))</f>
        <v>0</v>
      </c>
      <c r="R224" s="104">
        <f>IF($AM224&gt;R$5,0,IF($AM224=R$5,IFERROR($AJ224/$AK224*$AL224, 0),IF(IFERROR((SUM($B224:Q224)+$AJ224/$AK224*(1-$AL224)),0)&gt;=$AJ224, $AJ224-SUM($B224:Q224), IFERROR($AJ224/$AK224, 0))))</f>
        <v>0</v>
      </c>
      <c r="S224" s="104">
        <f>IF($AM224&gt;S$5,0,IF($AM224=S$5,IFERROR($AJ224/$AK224*$AL224, 0),IF(IFERROR((SUM($B224:R224)+$AJ224/$AK224*(1-$AL224)),0)&gt;=$AJ224, $AJ224-SUM($B224:R224), IFERROR($AJ224/$AK224, 0))))</f>
        <v>0</v>
      </c>
      <c r="T224" s="104">
        <f>IF($AM224&gt;T$5,0,IF($AM224=T$5,IFERROR($AJ224/$AK224*$AL224, 0),IF(IFERROR((SUM($B224:S224)+$AJ224/$AK224*(1-$AL224)),0)&gt;=$AJ224, $AJ224-SUM($B224:S224), IFERROR($AJ224/$AK224, 0))))</f>
        <v>0</v>
      </c>
      <c r="U224" s="104">
        <f>IF($AM224&gt;U$5,0,IF($AM224=U$5,IFERROR($AJ224/$AK224*$AL224, 0),IF(IFERROR((SUM($B224:T224)+$AJ224/$AK224*(1-$AL224)),0)&gt;=$AJ224, $AJ224-SUM($B224:T224), IFERROR($AJ224/$AK224, 0))))</f>
        <v>0</v>
      </c>
      <c r="V224" s="104">
        <f>IF($AM224&gt;V$5,0,IF($AM224=V$5,IFERROR($AJ224/$AK224*$AL224, 0),IF(IFERROR((SUM($B224:U224)+$AJ224/$AK224*(1-$AL224)),0)&gt;=$AJ224, $AJ224-SUM($B224:U224), IFERROR($AJ224/$AK224, 0))))</f>
        <v>0</v>
      </c>
      <c r="W224" s="104">
        <f>IF($AM224&gt;W$5,0,IF($AM224=W$5,IFERROR($AJ224/$AK224*$AL224, 0),IF(IFERROR((SUM($B224:V224)+$AJ224/$AK224*(1-$AL224)),0)&gt;=$AJ224, $AJ224-SUM($B224:V224), IFERROR($AJ224/$AK224, 0))))</f>
        <v>0</v>
      </c>
      <c r="X224" s="104">
        <f>IF($AM224&gt;X$5,0,IF($AM224=X$5,IFERROR($AJ224/$AK224*$AL224, 0),IF(IFERROR((SUM($B224:W224)+$AJ224/$AK224*(1-$AL224)),0)&gt;=$AJ224, $AJ224-SUM($B224:W224), IFERROR($AJ224/$AK224, 0))))</f>
        <v>0</v>
      </c>
      <c r="Y224" s="104">
        <f>IF($AM224&gt;Y$5,0,IF($AM224=Y$5,IFERROR($AJ224/$AK224*$AL224, 0),IF(IFERROR((SUM($B224:X224)+$AJ224/$AK224*(1-$AL224)),0)&gt;=$AJ224, $AJ224-SUM($B224:X224), IFERROR($AJ224/$AK224, 0))))</f>
        <v>0</v>
      </c>
      <c r="Z224" s="104">
        <f>IF($AM224&gt;Z$5,0,IF($AM224=Z$5,IFERROR($AJ224/$AK224*$AL224, 0),IF(IFERROR((SUM($B224:Y224)+$AJ224/$AK224*(1-$AL224)),0)&gt;=$AJ224, $AJ224-SUM($B224:Y224), IFERROR($AJ224/$AK224, 0))))</f>
        <v>0</v>
      </c>
      <c r="AA224" s="104">
        <f>IF($AM224&gt;AA$5,0,IF($AM224=AA$5,IFERROR($AJ224/$AK224*$AL224, 0),IF(IFERROR((SUM($B224:Z224)+$AJ224/$AK224*(1-$AL224)),0)&gt;=$AJ224, $AJ224-SUM($B224:Z224), IFERROR($AJ224/$AK224, 0))))</f>
        <v>0</v>
      </c>
      <c r="AB224" s="104">
        <f>IF($AM224&gt;AB$5,0,IF($AM224=AB$5,IFERROR($AJ224/$AK224*$AL224, 0),IF(IFERROR((SUM($B224:AA224)+$AJ224/$AK224*(1-$AL224)),0)&gt;=$AJ224, $AJ224-SUM($B224:AA224), IFERROR($AJ224/$AK224, 0))))</f>
        <v>0</v>
      </c>
      <c r="AC224" s="104">
        <f>IF($AM224&gt;AC$5,0,IF($AM224=AC$5,IFERROR($AJ224/$AK224*$AL224, 0),IF(IFERROR((SUM($B224:AB224)+$AJ224/$AK224*(1-$AL224)),0)&gt;=$AJ224, $AJ224-SUM($B224:AB224), IFERROR($AJ224/$AK224, 0))))</f>
        <v>0</v>
      </c>
      <c r="AD224" s="104">
        <f>IF($AM224&gt;AD$5,0,IF($AM224=AD$5,IFERROR($AJ224/$AK224*$AL224, 0),IF(IFERROR((SUM($B224:AC224)+$AJ224/$AK224*(1-$AL224)),0)&gt;=$AJ224, $AJ224-SUM($B224:AC224), IFERROR($AJ224/$AK224, 0))))</f>
        <v>0</v>
      </c>
      <c r="AE224" s="104">
        <f>IF($AM224&gt;AE$5,0,IF($AM224=AE$5,IFERROR($AJ224/$AK224*$AL224, 0),IF(IFERROR((SUM($B224:AD224)+$AJ224/$AK224*(1-$AL224)),0)&gt;=$AJ224, $AJ224-SUM($B224:AD224), IFERROR($AJ224/$AK224, 0))))</f>
        <v>0</v>
      </c>
      <c r="AF224" s="104">
        <f>IF($AM224&gt;AF$5,0,IF($AM224=AF$5,IFERROR($AJ224/$AK224*$AL224, 0),IF(IFERROR((SUM($B224:AE224)+$AJ224/$AK224*(1-$AL224)),0)&gt;=$AJ224, $AJ224-SUM($B224:AE224), IFERROR($AJ224/$AK224, 0))))</f>
        <v>0</v>
      </c>
      <c r="AG224" s="104">
        <f>IF($AM224&gt;AG$5,0,IF($AM224=AG$5,IFERROR($AJ224/$AK224*$AL224, 0),IF(IFERROR((SUM($B224:AF224)+$AJ224/$AK224*(1-$AL224)),0)&gt;=$AJ224, $AJ224-SUM($B224:AF224), IFERROR($AJ224/$AK224, 0))))</f>
        <v>0</v>
      </c>
      <c r="AH224" s="104">
        <f>IF($AM224&gt;AH$5,0,IF($AM224=AH$5,IFERROR($AJ224/$AK224*$AL224, 0),IF(IFERROR((SUM($B224:AG224)+$AJ224/$AK224*(1-$AL224)),0)&gt;=$AJ224, $AJ224-SUM($B224:AG224), IFERROR($AJ224/$AK224, 0))))</f>
        <v>0</v>
      </c>
      <c r="AI224" s="20"/>
      <c r="AJ224" s="105" cm="1">
        <f t="array" ref="AJ224">INDEX(Calculations!$B$112:$AN$112, 1, AN224)</f>
        <v>3682.3680000000004</v>
      </c>
      <c r="AK224" s="84">
        <f>INDEX(Drivers!$B$41:$AI$41, 1, MATCH($B224, Drivers!$B$4:$AI$4, 0))</f>
        <v>4</v>
      </c>
      <c r="AL224" s="85">
        <f>INDEX(Drivers!$B$42:$AI$42, 1,  MATCH($B224, Drivers!$B$4:$AI$4, 0))</f>
        <v>0.33</v>
      </c>
      <c r="AM224" s="86" cm="1">
        <f t="array" ref="AM224">INDEX(Drivers!$B$12:$AI$12, 1, AN224)</f>
        <v>46843</v>
      </c>
      <c r="AN224" s="83">
        <f t="shared" si="372"/>
        <v>10</v>
      </c>
      <c r="AO224" s="146">
        <f t="shared" si="370"/>
        <v>0</v>
      </c>
      <c r="AP224" s="151">
        <f t="shared" si="371"/>
        <v>0</v>
      </c>
      <c r="AQ224" s="151">
        <f t="shared" si="371"/>
        <v>0</v>
      </c>
      <c r="AR224" s="151">
        <f t="shared" si="371"/>
        <v>3065.5713600000004</v>
      </c>
      <c r="AS224" s="151">
        <f t="shared" si="371"/>
        <v>616.79664000000002</v>
      </c>
      <c r="AT224" s="151">
        <f t="shared" si="371"/>
        <v>0</v>
      </c>
      <c r="AU224" s="151">
        <f t="shared" si="371"/>
        <v>0</v>
      </c>
      <c r="AV224" s="151">
        <f t="shared" si="371"/>
        <v>0</v>
      </c>
      <c r="AW224" s="151">
        <f t="shared" si="371"/>
        <v>0</v>
      </c>
    </row>
    <row r="225" spans="2:49" hidden="1" outlineLevel="1" x14ac:dyDescent="0.2">
      <c r="B225" s="52" t="str" cm="1">
        <f t="array" ref="B225">INDEX($B$4:$AI$4, 1, AN225)</f>
        <v>FQ2'28E</v>
      </c>
      <c r="C225" s="104">
        <f>IF($AM225&gt;C$5,0,IF($AM225=C$5,IFERROR($AJ225/$AK225*$AL225, 0),IF(IFERROR((SUM($B225:B225)+$AJ225/$AK225*(1-$AL225)),0)&gt;=$AJ225, $AJ225-SUM($B225:B225), IFERROR($AJ225/$AK225, 0))))</f>
        <v>0</v>
      </c>
      <c r="D225" s="104">
        <f>IF($AM225&gt;D$5,0,IF($AM225=D$5,IFERROR($AJ225/$AK225*$AL225, 0),IF(IFERROR((SUM($B225:C225)+$AJ225/$AK225*(1-$AL225)),0)&gt;=$AJ225, $AJ225-SUM($B225:C225), IFERROR($AJ225/$AK225, 0))))</f>
        <v>0</v>
      </c>
      <c r="E225" s="104">
        <f>IF($AM225&gt;E$5,0,IF($AM225=E$5,IFERROR($AJ225/$AK225*$AL225, 0),IF(IFERROR((SUM($B225:D225)+$AJ225/$AK225*(1-$AL225)),0)&gt;=$AJ225, $AJ225-SUM($B225:D225), IFERROR($AJ225/$AK225, 0))))</f>
        <v>0</v>
      </c>
      <c r="F225" s="104">
        <f>IF($AM225&gt;F$5,0,IF($AM225=F$5,IFERROR($AJ225/$AK225*$AL225, 0),IF(IFERROR((SUM($B225:E225)+$AJ225/$AK225*(1-$AL225)),0)&gt;=$AJ225, $AJ225-SUM($B225:E225), IFERROR($AJ225/$AK225, 0))))</f>
        <v>0</v>
      </c>
      <c r="G225" s="104">
        <f>IF($AM225&gt;G$5,0,IF($AM225=G$5,IFERROR($AJ225/$AK225*$AL225, 0),IF(IFERROR((SUM($B225:F225)+$AJ225/$AK225*(1-$AL225)),0)&gt;=$AJ225, $AJ225-SUM($B225:F225), IFERROR($AJ225/$AK225, 0))))</f>
        <v>0</v>
      </c>
      <c r="H225" s="104">
        <f>IF($AM225&gt;H$5,0,IF($AM225=H$5,IFERROR($AJ225/$AK225*$AL225, 0),IF(IFERROR((SUM($B225:G225)+$AJ225/$AK225*(1-$AL225)),0)&gt;=$AJ225, $AJ225-SUM($B225:G225), IFERROR($AJ225/$AK225, 0))))</f>
        <v>0</v>
      </c>
      <c r="I225" s="104">
        <f>IF($AM225&gt;I$5,0,IF($AM225=I$5,IFERROR($AJ225/$AK225*$AL225, 0),IF(IFERROR((SUM($B225:H225)+$AJ225/$AK225*(1-$AL225)),0)&gt;=$AJ225, $AJ225-SUM($B225:H225), IFERROR($AJ225/$AK225, 0))))</f>
        <v>0</v>
      </c>
      <c r="J225" s="104">
        <f>IF($AM225&gt;J$5,0,IF($AM225=J$5,IFERROR($AJ225/$AK225*$AL225, 0),IF(IFERROR((SUM($B225:I225)+$AJ225/$AK225*(1-$AL225)),0)&gt;=$AJ225, $AJ225-SUM($B225:I225), IFERROR($AJ225/$AK225, 0))))</f>
        <v>0</v>
      </c>
      <c r="K225" s="104">
        <f>IF($AM225&gt;K$5,0,IF($AM225=K$5,IFERROR($AJ225/$AK225*$AL225, 0),IF(IFERROR((SUM($B225:J225)+$AJ225/$AK225*(1-$AL225)),0)&gt;=$AJ225, $AJ225-SUM($B225:J225), IFERROR($AJ225/$AK225, 0))))</f>
        <v>0</v>
      </c>
      <c r="L225" s="104">
        <f>IF($AM225&gt;L$5,0,IF($AM225=L$5,IFERROR($AJ225/$AK225*$AL225, 0),IF(IFERROR((SUM($B225:K225)+$AJ225/$AK225*(1-$AL225)),0)&gt;=$AJ225, $AJ225-SUM($B225:K225), IFERROR($AJ225/$AK225, 0))))</f>
        <v>364.39969500000007</v>
      </c>
      <c r="M225" s="104">
        <f>IF($AM225&gt;M$5,0,IF($AM225=M$5,IFERROR($AJ225/$AK225*$AL225, 0),IF(IFERROR((SUM($B225:L225)+$AJ225/$AK225*(1-$AL225)),0)&gt;=$AJ225, $AJ225-SUM($B225:L225), IFERROR($AJ225/$AK225, 0))))</f>
        <v>1104.2415000000001</v>
      </c>
      <c r="N225" s="104">
        <f>IF($AM225&gt;N$5,0,IF($AM225=N$5,IFERROR($AJ225/$AK225*$AL225, 0),IF(IFERROR((SUM($B225:M225)+$AJ225/$AK225*(1-$AL225)),0)&gt;=$AJ225, $AJ225-SUM($B225:M225), IFERROR($AJ225/$AK225, 0))))</f>
        <v>1104.2415000000001</v>
      </c>
      <c r="O225" s="104">
        <f>IF($AM225&gt;O$5,0,IF($AM225=O$5,IFERROR($AJ225/$AK225*$AL225, 0),IF(IFERROR((SUM($B225:N225)+$AJ225/$AK225*(1-$AL225)),0)&gt;=$AJ225, $AJ225-SUM($B225:N225), IFERROR($AJ225/$AK225, 0))))</f>
        <v>1104.2415000000001</v>
      </c>
      <c r="P225" s="104">
        <f>IF($AM225&gt;P$5,0,IF($AM225=P$5,IFERROR($AJ225/$AK225*$AL225, 0),IF(IFERROR((SUM($B225:O225)+$AJ225/$AK225*(1-$AL225)),0)&gt;=$AJ225, $AJ225-SUM($B225:O225), IFERROR($AJ225/$AK225, 0))))</f>
        <v>739.84180500000002</v>
      </c>
      <c r="Q225" s="104">
        <f>IF($AM225&gt;Q$5,0,IF($AM225=Q$5,IFERROR($AJ225/$AK225*$AL225, 0),IF(IFERROR((SUM($B225:P225)+$AJ225/$AK225*(1-$AL225)),0)&gt;=$AJ225, $AJ225-SUM($B225:P225), IFERROR($AJ225/$AK225, 0))))</f>
        <v>0</v>
      </c>
      <c r="R225" s="104">
        <f>IF($AM225&gt;R$5,0,IF($AM225=R$5,IFERROR($AJ225/$AK225*$AL225, 0),IF(IFERROR((SUM($B225:Q225)+$AJ225/$AK225*(1-$AL225)),0)&gt;=$AJ225, $AJ225-SUM($B225:Q225), IFERROR($AJ225/$AK225, 0))))</f>
        <v>0</v>
      </c>
      <c r="S225" s="104">
        <f>IF($AM225&gt;S$5,0,IF($AM225=S$5,IFERROR($AJ225/$AK225*$AL225, 0),IF(IFERROR((SUM($B225:R225)+$AJ225/$AK225*(1-$AL225)),0)&gt;=$AJ225, $AJ225-SUM($B225:R225), IFERROR($AJ225/$AK225, 0))))</f>
        <v>0</v>
      </c>
      <c r="T225" s="104">
        <f>IF($AM225&gt;T$5,0,IF($AM225=T$5,IFERROR($AJ225/$AK225*$AL225, 0),IF(IFERROR((SUM($B225:S225)+$AJ225/$AK225*(1-$AL225)),0)&gt;=$AJ225, $AJ225-SUM($B225:S225), IFERROR($AJ225/$AK225, 0))))</f>
        <v>0</v>
      </c>
      <c r="U225" s="104">
        <f>IF($AM225&gt;U$5,0,IF($AM225=U$5,IFERROR($AJ225/$AK225*$AL225, 0),IF(IFERROR((SUM($B225:T225)+$AJ225/$AK225*(1-$AL225)),0)&gt;=$AJ225, $AJ225-SUM($B225:T225), IFERROR($AJ225/$AK225, 0))))</f>
        <v>0</v>
      </c>
      <c r="V225" s="104">
        <f>IF($AM225&gt;V$5,0,IF($AM225=V$5,IFERROR($AJ225/$AK225*$AL225, 0),IF(IFERROR((SUM($B225:U225)+$AJ225/$AK225*(1-$AL225)),0)&gt;=$AJ225, $AJ225-SUM($B225:U225), IFERROR($AJ225/$AK225, 0))))</f>
        <v>0</v>
      </c>
      <c r="W225" s="104">
        <f>IF($AM225&gt;W$5,0,IF($AM225=W$5,IFERROR($AJ225/$AK225*$AL225, 0),IF(IFERROR((SUM($B225:V225)+$AJ225/$AK225*(1-$AL225)),0)&gt;=$AJ225, $AJ225-SUM($B225:V225), IFERROR($AJ225/$AK225, 0))))</f>
        <v>0</v>
      </c>
      <c r="X225" s="104">
        <f>IF($AM225&gt;X$5,0,IF($AM225=X$5,IFERROR($AJ225/$AK225*$AL225, 0),IF(IFERROR((SUM($B225:W225)+$AJ225/$AK225*(1-$AL225)),0)&gt;=$AJ225, $AJ225-SUM($B225:W225), IFERROR($AJ225/$AK225, 0))))</f>
        <v>0</v>
      </c>
      <c r="Y225" s="104">
        <f>IF($AM225&gt;Y$5,0,IF($AM225=Y$5,IFERROR($AJ225/$AK225*$AL225, 0),IF(IFERROR((SUM($B225:X225)+$AJ225/$AK225*(1-$AL225)),0)&gt;=$AJ225, $AJ225-SUM($B225:X225), IFERROR($AJ225/$AK225, 0))))</f>
        <v>0</v>
      </c>
      <c r="Z225" s="104">
        <f>IF($AM225&gt;Z$5,0,IF($AM225=Z$5,IFERROR($AJ225/$AK225*$AL225, 0),IF(IFERROR((SUM($B225:Y225)+$AJ225/$AK225*(1-$AL225)),0)&gt;=$AJ225, $AJ225-SUM($B225:Y225), IFERROR($AJ225/$AK225, 0))))</f>
        <v>0</v>
      </c>
      <c r="AA225" s="104">
        <f>IF($AM225&gt;AA$5,0,IF($AM225=AA$5,IFERROR($AJ225/$AK225*$AL225, 0),IF(IFERROR((SUM($B225:Z225)+$AJ225/$AK225*(1-$AL225)),0)&gt;=$AJ225, $AJ225-SUM($B225:Z225), IFERROR($AJ225/$AK225, 0))))</f>
        <v>0</v>
      </c>
      <c r="AB225" s="104">
        <f>IF($AM225&gt;AB$5,0,IF($AM225=AB$5,IFERROR($AJ225/$AK225*$AL225, 0),IF(IFERROR((SUM($B225:AA225)+$AJ225/$AK225*(1-$AL225)),0)&gt;=$AJ225, $AJ225-SUM($B225:AA225), IFERROR($AJ225/$AK225, 0))))</f>
        <v>0</v>
      </c>
      <c r="AC225" s="104">
        <f>IF($AM225&gt;AC$5,0,IF($AM225=AC$5,IFERROR($AJ225/$AK225*$AL225, 0),IF(IFERROR((SUM($B225:AB225)+$AJ225/$AK225*(1-$AL225)),0)&gt;=$AJ225, $AJ225-SUM($B225:AB225), IFERROR($AJ225/$AK225, 0))))</f>
        <v>0</v>
      </c>
      <c r="AD225" s="104">
        <f>IF($AM225&gt;AD$5,0,IF($AM225=AD$5,IFERROR($AJ225/$AK225*$AL225, 0),IF(IFERROR((SUM($B225:AC225)+$AJ225/$AK225*(1-$AL225)),0)&gt;=$AJ225, $AJ225-SUM($B225:AC225), IFERROR($AJ225/$AK225, 0))))</f>
        <v>0</v>
      </c>
      <c r="AE225" s="104">
        <f>IF($AM225&gt;AE$5,0,IF($AM225=AE$5,IFERROR($AJ225/$AK225*$AL225, 0),IF(IFERROR((SUM($B225:AD225)+$AJ225/$AK225*(1-$AL225)),0)&gt;=$AJ225, $AJ225-SUM($B225:AD225), IFERROR($AJ225/$AK225, 0))))</f>
        <v>0</v>
      </c>
      <c r="AF225" s="104">
        <f>IF($AM225&gt;AF$5,0,IF($AM225=AF$5,IFERROR($AJ225/$AK225*$AL225, 0),IF(IFERROR((SUM($B225:AE225)+$AJ225/$AK225*(1-$AL225)),0)&gt;=$AJ225, $AJ225-SUM($B225:AE225), IFERROR($AJ225/$AK225, 0))))</f>
        <v>0</v>
      </c>
      <c r="AG225" s="104">
        <f>IF($AM225&gt;AG$5,0,IF($AM225=AG$5,IFERROR($AJ225/$AK225*$AL225, 0),IF(IFERROR((SUM($B225:AF225)+$AJ225/$AK225*(1-$AL225)),0)&gt;=$AJ225, $AJ225-SUM($B225:AF225), IFERROR($AJ225/$AK225, 0))))</f>
        <v>0</v>
      </c>
      <c r="AH225" s="104">
        <f>IF($AM225&gt;AH$5,0,IF($AM225=AH$5,IFERROR($AJ225/$AK225*$AL225, 0),IF(IFERROR((SUM($B225:AG225)+$AJ225/$AK225*(1-$AL225)),0)&gt;=$AJ225, $AJ225-SUM($B225:AG225), IFERROR($AJ225/$AK225, 0))))</f>
        <v>0</v>
      </c>
      <c r="AI225" s="20"/>
      <c r="AJ225" s="105" cm="1">
        <f t="array" ref="AJ225">INDEX(Calculations!$B$112:$AN$112, 1, AN225)</f>
        <v>4416.9660000000003</v>
      </c>
      <c r="AK225" s="84">
        <f>INDEX(Drivers!$B$41:$AI$41, 1, MATCH($B225, Drivers!$B$4:$AI$4, 0))</f>
        <v>4</v>
      </c>
      <c r="AL225" s="85">
        <f>INDEX(Drivers!$B$42:$AI$42, 1,  MATCH($B225, Drivers!$B$4:$AI$4, 0))</f>
        <v>0.33</v>
      </c>
      <c r="AM225" s="86" cm="1">
        <f t="array" ref="AM225">INDEX(Drivers!$B$12:$AI$12, 1, AN225)</f>
        <v>46934</v>
      </c>
      <c r="AN225" s="83">
        <f t="shared" si="372"/>
        <v>11</v>
      </c>
      <c r="AO225" s="146">
        <f t="shared" si="370"/>
        <v>0</v>
      </c>
      <c r="AP225" s="151">
        <f t="shared" si="371"/>
        <v>0</v>
      </c>
      <c r="AQ225" s="151">
        <f t="shared" si="371"/>
        <v>0</v>
      </c>
      <c r="AR225" s="151">
        <f t="shared" si="371"/>
        <v>2572.8826950000002</v>
      </c>
      <c r="AS225" s="151">
        <f t="shared" si="371"/>
        <v>1844.0833050000001</v>
      </c>
      <c r="AT225" s="151">
        <f t="shared" si="371"/>
        <v>0</v>
      </c>
      <c r="AU225" s="151">
        <f t="shared" si="371"/>
        <v>0</v>
      </c>
      <c r="AV225" s="151">
        <f t="shared" si="371"/>
        <v>0</v>
      </c>
      <c r="AW225" s="151">
        <f t="shared" si="371"/>
        <v>0</v>
      </c>
    </row>
    <row r="226" spans="2:49" hidden="1" outlineLevel="1" x14ac:dyDescent="0.2">
      <c r="B226" s="52" t="str" cm="1">
        <f t="array" ref="B226">INDEX($B$4:$AI$4, 1, AN226)</f>
        <v>FQ3'28E</v>
      </c>
      <c r="C226" s="104">
        <f>IF($AM226&gt;C$5,0,IF($AM226=C$5,IFERROR($AJ226/$AK226*$AL226, 0),IF(IFERROR((SUM($B226:B226)+$AJ226/$AK226*(1-$AL226)),0)&gt;=$AJ226, $AJ226-SUM($B226:B226), IFERROR($AJ226/$AK226, 0))))</f>
        <v>0</v>
      </c>
      <c r="D226" s="104">
        <f>IF($AM226&gt;D$5,0,IF($AM226=D$5,IFERROR($AJ226/$AK226*$AL226, 0),IF(IFERROR((SUM($B226:C226)+$AJ226/$AK226*(1-$AL226)),0)&gt;=$AJ226, $AJ226-SUM($B226:C226), IFERROR($AJ226/$AK226, 0))))</f>
        <v>0</v>
      </c>
      <c r="E226" s="104">
        <f>IF($AM226&gt;E$5,0,IF($AM226=E$5,IFERROR($AJ226/$AK226*$AL226, 0),IF(IFERROR((SUM($B226:D226)+$AJ226/$AK226*(1-$AL226)),0)&gt;=$AJ226, $AJ226-SUM($B226:D226), IFERROR($AJ226/$AK226, 0))))</f>
        <v>0</v>
      </c>
      <c r="F226" s="104">
        <f>IF($AM226&gt;F$5,0,IF($AM226=F$5,IFERROR($AJ226/$AK226*$AL226, 0),IF(IFERROR((SUM($B226:E226)+$AJ226/$AK226*(1-$AL226)),0)&gt;=$AJ226, $AJ226-SUM($B226:E226), IFERROR($AJ226/$AK226, 0))))</f>
        <v>0</v>
      </c>
      <c r="G226" s="104">
        <f>IF($AM226&gt;G$5,0,IF($AM226=G$5,IFERROR($AJ226/$AK226*$AL226, 0),IF(IFERROR((SUM($B226:F226)+$AJ226/$AK226*(1-$AL226)),0)&gt;=$AJ226, $AJ226-SUM($B226:F226), IFERROR($AJ226/$AK226, 0))))</f>
        <v>0</v>
      </c>
      <c r="H226" s="104">
        <f>IF($AM226&gt;H$5,0,IF($AM226=H$5,IFERROR($AJ226/$AK226*$AL226, 0),IF(IFERROR((SUM($B226:G226)+$AJ226/$AK226*(1-$AL226)),0)&gt;=$AJ226, $AJ226-SUM($B226:G226), IFERROR($AJ226/$AK226, 0))))</f>
        <v>0</v>
      </c>
      <c r="I226" s="104">
        <f>IF($AM226&gt;I$5,0,IF($AM226=I$5,IFERROR($AJ226/$AK226*$AL226, 0),IF(IFERROR((SUM($B226:H226)+$AJ226/$AK226*(1-$AL226)),0)&gt;=$AJ226, $AJ226-SUM($B226:H226), IFERROR($AJ226/$AK226, 0))))</f>
        <v>0</v>
      </c>
      <c r="J226" s="104">
        <f>IF($AM226&gt;J$5,0,IF($AM226=J$5,IFERROR($AJ226/$AK226*$AL226, 0),IF(IFERROR((SUM($B226:I226)+$AJ226/$AK226*(1-$AL226)),0)&gt;=$AJ226, $AJ226-SUM($B226:I226), IFERROR($AJ226/$AK226, 0))))</f>
        <v>0</v>
      </c>
      <c r="K226" s="104">
        <f>IF($AM226&gt;K$5,0,IF($AM226=K$5,IFERROR($AJ226/$AK226*$AL226, 0),IF(IFERROR((SUM($B226:J226)+$AJ226/$AK226*(1-$AL226)),0)&gt;=$AJ226, $AJ226-SUM($B226:J226), IFERROR($AJ226/$AK226, 0))))</f>
        <v>0</v>
      </c>
      <c r="L226" s="104">
        <f>IF($AM226&gt;L$5,0,IF($AM226=L$5,IFERROR($AJ226/$AK226*$AL226, 0),IF(IFERROR((SUM($B226:K226)+$AJ226/$AK226*(1-$AL226)),0)&gt;=$AJ226, $AJ226-SUM($B226:K226), IFERROR($AJ226/$AK226, 0))))</f>
        <v>0</v>
      </c>
      <c r="M226" s="104">
        <f>IF($AM226&gt;M$5,0,IF($AM226=M$5,IFERROR($AJ226/$AK226*$AL226, 0),IF(IFERROR((SUM($B226:L226)+$AJ226/$AK226*(1-$AL226)),0)&gt;=$AJ226, $AJ226-SUM($B226:L226), IFERROR($AJ226/$AK226, 0))))</f>
        <v>425.00403000000006</v>
      </c>
      <c r="N226" s="104">
        <f>IF($AM226&gt;N$5,0,IF($AM226=N$5,IFERROR($AJ226/$AK226*$AL226, 0),IF(IFERROR((SUM($B226:M226)+$AJ226/$AK226*(1-$AL226)),0)&gt;=$AJ226, $AJ226-SUM($B226:M226), IFERROR($AJ226/$AK226, 0))))</f>
        <v>1287.8910000000001</v>
      </c>
      <c r="O226" s="104">
        <f>IF($AM226&gt;O$5,0,IF($AM226=O$5,IFERROR($AJ226/$AK226*$AL226, 0),IF(IFERROR((SUM($B226:N226)+$AJ226/$AK226*(1-$AL226)),0)&gt;=$AJ226, $AJ226-SUM($B226:N226), IFERROR($AJ226/$AK226, 0))))</f>
        <v>1287.8910000000001</v>
      </c>
      <c r="P226" s="104">
        <f>IF($AM226&gt;P$5,0,IF($AM226=P$5,IFERROR($AJ226/$AK226*$AL226, 0),IF(IFERROR((SUM($B226:O226)+$AJ226/$AK226*(1-$AL226)),0)&gt;=$AJ226, $AJ226-SUM($B226:O226), IFERROR($AJ226/$AK226, 0))))</f>
        <v>1287.8910000000001</v>
      </c>
      <c r="Q226" s="104">
        <f>IF($AM226&gt;Q$5,0,IF($AM226=Q$5,IFERROR($AJ226/$AK226*$AL226, 0),IF(IFERROR((SUM($B226:P226)+$AJ226/$AK226*(1-$AL226)),0)&gt;=$AJ226, $AJ226-SUM($B226:P226), IFERROR($AJ226/$AK226, 0))))</f>
        <v>862.88696999999956</v>
      </c>
      <c r="R226" s="104">
        <f>IF($AM226&gt;R$5,0,IF($AM226=R$5,IFERROR($AJ226/$AK226*$AL226, 0),IF(IFERROR((SUM($B226:Q226)+$AJ226/$AK226*(1-$AL226)),0)&gt;=$AJ226, $AJ226-SUM($B226:Q226), IFERROR($AJ226/$AK226, 0))))</f>
        <v>0</v>
      </c>
      <c r="S226" s="104">
        <f>IF($AM226&gt;S$5,0,IF($AM226=S$5,IFERROR($AJ226/$AK226*$AL226, 0),IF(IFERROR((SUM($B226:R226)+$AJ226/$AK226*(1-$AL226)),0)&gt;=$AJ226, $AJ226-SUM($B226:R226), IFERROR($AJ226/$AK226, 0))))</f>
        <v>0</v>
      </c>
      <c r="T226" s="104">
        <f>IF($AM226&gt;T$5,0,IF($AM226=T$5,IFERROR($AJ226/$AK226*$AL226, 0),IF(IFERROR((SUM($B226:S226)+$AJ226/$AK226*(1-$AL226)),0)&gt;=$AJ226, $AJ226-SUM($B226:S226), IFERROR($AJ226/$AK226, 0))))</f>
        <v>0</v>
      </c>
      <c r="U226" s="104">
        <f>IF($AM226&gt;U$5,0,IF($AM226=U$5,IFERROR($AJ226/$AK226*$AL226, 0),IF(IFERROR((SUM($B226:T226)+$AJ226/$AK226*(1-$AL226)),0)&gt;=$AJ226, $AJ226-SUM($B226:T226), IFERROR($AJ226/$AK226, 0))))</f>
        <v>0</v>
      </c>
      <c r="V226" s="104">
        <f>IF($AM226&gt;V$5,0,IF($AM226=V$5,IFERROR($AJ226/$AK226*$AL226, 0),IF(IFERROR((SUM($B226:U226)+$AJ226/$AK226*(1-$AL226)),0)&gt;=$AJ226, $AJ226-SUM($B226:U226), IFERROR($AJ226/$AK226, 0))))</f>
        <v>0</v>
      </c>
      <c r="W226" s="104">
        <f>IF($AM226&gt;W$5,0,IF($AM226=W$5,IFERROR($AJ226/$AK226*$AL226, 0),IF(IFERROR((SUM($B226:V226)+$AJ226/$AK226*(1-$AL226)),0)&gt;=$AJ226, $AJ226-SUM($B226:V226), IFERROR($AJ226/$AK226, 0))))</f>
        <v>0</v>
      </c>
      <c r="X226" s="104">
        <f>IF($AM226&gt;X$5,0,IF($AM226=X$5,IFERROR($AJ226/$AK226*$AL226, 0),IF(IFERROR((SUM($B226:W226)+$AJ226/$AK226*(1-$AL226)),0)&gt;=$AJ226, $AJ226-SUM($B226:W226), IFERROR($AJ226/$AK226, 0))))</f>
        <v>0</v>
      </c>
      <c r="Y226" s="104">
        <f>IF($AM226&gt;Y$5,0,IF($AM226=Y$5,IFERROR($AJ226/$AK226*$AL226, 0),IF(IFERROR((SUM($B226:X226)+$AJ226/$AK226*(1-$AL226)),0)&gt;=$AJ226, $AJ226-SUM($B226:X226), IFERROR($AJ226/$AK226, 0))))</f>
        <v>0</v>
      </c>
      <c r="Z226" s="104">
        <f>IF($AM226&gt;Z$5,0,IF($AM226=Z$5,IFERROR($AJ226/$AK226*$AL226, 0),IF(IFERROR((SUM($B226:Y226)+$AJ226/$AK226*(1-$AL226)),0)&gt;=$AJ226, $AJ226-SUM($B226:Y226), IFERROR($AJ226/$AK226, 0))))</f>
        <v>0</v>
      </c>
      <c r="AA226" s="104">
        <f>IF($AM226&gt;AA$5,0,IF($AM226=AA$5,IFERROR($AJ226/$AK226*$AL226, 0),IF(IFERROR((SUM($B226:Z226)+$AJ226/$AK226*(1-$AL226)),0)&gt;=$AJ226, $AJ226-SUM($B226:Z226), IFERROR($AJ226/$AK226, 0))))</f>
        <v>0</v>
      </c>
      <c r="AB226" s="104">
        <f>IF($AM226&gt;AB$5,0,IF($AM226=AB$5,IFERROR($AJ226/$AK226*$AL226, 0),IF(IFERROR((SUM($B226:AA226)+$AJ226/$AK226*(1-$AL226)),0)&gt;=$AJ226, $AJ226-SUM($B226:AA226), IFERROR($AJ226/$AK226, 0))))</f>
        <v>0</v>
      </c>
      <c r="AC226" s="104">
        <f>IF($AM226&gt;AC$5,0,IF($AM226=AC$5,IFERROR($AJ226/$AK226*$AL226, 0),IF(IFERROR((SUM($B226:AB226)+$AJ226/$AK226*(1-$AL226)),0)&gt;=$AJ226, $AJ226-SUM($B226:AB226), IFERROR($AJ226/$AK226, 0))))</f>
        <v>0</v>
      </c>
      <c r="AD226" s="104">
        <f>IF($AM226&gt;AD$5,0,IF($AM226=AD$5,IFERROR($AJ226/$AK226*$AL226, 0),IF(IFERROR((SUM($B226:AC226)+$AJ226/$AK226*(1-$AL226)),0)&gt;=$AJ226, $AJ226-SUM($B226:AC226), IFERROR($AJ226/$AK226, 0))))</f>
        <v>0</v>
      </c>
      <c r="AE226" s="104">
        <f>IF($AM226&gt;AE$5,0,IF($AM226=AE$5,IFERROR($AJ226/$AK226*$AL226, 0),IF(IFERROR((SUM($B226:AD226)+$AJ226/$AK226*(1-$AL226)),0)&gt;=$AJ226, $AJ226-SUM($B226:AD226), IFERROR($AJ226/$AK226, 0))))</f>
        <v>0</v>
      </c>
      <c r="AF226" s="104">
        <f>IF($AM226&gt;AF$5,0,IF($AM226=AF$5,IFERROR($AJ226/$AK226*$AL226, 0),IF(IFERROR((SUM($B226:AE226)+$AJ226/$AK226*(1-$AL226)),0)&gt;=$AJ226, $AJ226-SUM($B226:AE226), IFERROR($AJ226/$AK226, 0))))</f>
        <v>0</v>
      </c>
      <c r="AG226" s="104">
        <f>IF($AM226&gt;AG$5,0,IF($AM226=AG$5,IFERROR($AJ226/$AK226*$AL226, 0),IF(IFERROR((SUM($B226:AF226)+$AJ226/$AK226*(1-$AL226)),0)&gt;=$AJ226, $AJ226-SUM($B226:AF226), IFERROR($AJ226/$AK226, 0))))</f>
        <v>0</v>
      </c>
      <c r="AH226" s="104">
        <f>IF($AM226&gt;AH$5,0,IF($AM226=AH$5,IFERROR($AJ226/$AK226*$AL226, 0),IF(IFERROR((SUM($B226:AG226)+$AJ226/$AK226*(1-$AL226)),0)&gt;=$AJ226, $AJ226-SUM($B226:AG226), IFERROR($AJ226/$AK226, 0))))</f>
        <v>0</v>
      </c>
      <c r="AI226" s="20"/>
      <c r="AJ226" s="105" cm="1">
        <f t="array" ref="AJ226">INDEX(Calculations!$B$112:$AN$112, 1, AN226)</f>
        <v>5151.5640000000003</v>
      </c>
      <c r="AK226" s="84">
        <f>INDEX(Drivers!$B$41:$AI$41, 1, MATCH($B226, Drivers!$B$4:$AI$4, 0))</f>
        <v>4</v>
      </c>
      <c r="AL226" s="85">
        <f>INDEX(Drivers!$B$42:$AI$42, 1,  MATCH($B226, Drivers!$B$4:$AI$4, 0))</f>
        <v>0.33</v>
      </c>
      <c r="AM226" s="86" cm="1">
        <f t="array" ref="AM226">INDEX(Drivers!$B$12:$AI$12, 1, AN226)</f>
        <v>47026</v>
      </c>
      <c r="AN226" s="83">
        <f t="shared" si="372"/>
        <v>12</v>
      </c>
      <c r="AO226" s="146">
        <f t="shared" si="370"/>
        <v>0</v>
      </c>
      <c r="AP226" s="151">
        <f t="shared" si="371"/>
        <v>0</v>
      </c>
      <c r="AQ226" s="151">
        <f t="shared" si="371"/>
        <v>0</v>
      </c>
      <c r="AR226" s="151">
        <f t="shared" si="371"/>
        <v>1712.8950300000001</v>
      </c>
      <c r="AS226" s="151">
        <f t="shared" si="371"/>
        <v>3438.6689699999997</v>
      </c>
      <c r="AT226" s="151">
        <f t="shared" si="371"/>
        <v>0</v>
      </c>
      <c r="AU226" s="151">
        <f t="shared" si="371"/>
        <v>0</v>
      </c>
      <c r="AV226" s="151">
        <f t="shared" si="371"/>
        <v>0</v>
      </c>
      <c r="AW226" s="151">
        <f t="shared" si="371"/>
        <v>0</v>
      </c>
    </row>
    <row r="227" spans="2:49" hidden="1" outlineLevel="1" x14ac:dyDescent="0.2">
      <c r="B227" s="52" t="str" cm="1">
        <f t="array" ref="B227">INDEX($B$4:$AI$4, 1, AN227)</f>
        <v>FQ4'28E</v>
      </c>
      <c r="C227" s="104">
        <f>IF($AM227&gt;C$5,0,IF($AM227=C$5,IFERROR($AJ227/$AK227*$AL227, 0),IF(IFERROR((SUM($B227:B227)+$AJ227/$AK227*(1-$AL227)),0)&gt;=$AJ227, $AJ227-SUM($B227:B227), IFERROR($AJ227/$AK227, 0))))</f>
        <v>0</v>
      </c>
      <c r="D227" s="104">
        <f>IF($AM227&gt;D$5,0,IF($AM227=D$5,IFERROR($AJ227/$AK227*$AL227, 0),IF(IFERROR((SUM($B227:C227)+$AJ227/$AK227*(1-$AL227)),0)&gt;=$AJ227, $AJ227-SUM($B227:C227), IFERROR($AJ227/$AK227, 0))))</f>
        <v>0</v>
      </c>
      <c r="E227" s="104">
        <f>IF($AM227&gt;E$5,0,IF($AM227=E$5,IFERROR($AJ227/$AK227*$AL227, 0),IF(IFERROR((SUM($B227:D227)+$AJ227/$AK227*(1-$AL227)),0)&gt;=$AJ227, $AJ227-SUM($B227:D227), IFERROR($AJ227/$AK227, 0))))</f>
        <v>0</v>
      </c>
      <c r="F227" s="104">
        <f>IF($AM227&gt;F$5,0,IF($AM227=F$5,IFERROR($AJ227/$AK227*$AL227, 0),IF(IFERROR((SUM($B227:E227)+$AJ227/$AK227*(1-$AL227)),0)&gt;=$AJ227, $AJ227-SUM($B227:E227), IFERROR($AJ227/$AK227, 0))))</f>
        <v>0</v>
      </c>
      <c r="G227" s="104">
        <f>IF($AM227&gt;G$5,0,IF($AM227=G$5,IFERROR($AJ227/$AK227*$AL227, 0),IF(IFERROR((SUM($B227:F227)+$AJ227/$AK227*(1-$AL227)),0)&gt;=$AJ227, $AJ227-SUM($B227:F227), IFERROR($AJ227/$AK227, 0))))</f>
        <v>0</v>
      </c>
      <c r="H227" s="104">
        <f>IF($AM227&gt;H$5,0,IF($AM227=H$5,IFERROR($AJ227/$AK227*$AL227, 0),IF(IFERROR((SUM($B227:G227)+$AJ227/$AK227*(1-$AL227)),0)&gt;=$AJ227, $AJ227-SUM($B227:G227), IFERROR($AJ227/$AK227, 0))))</f>
        <v>0</v>
      </c>
      <c r="I227" s="104">
        <f>IF($AM227&gt;I$5,0,IF($AM227=I$5,IFERROR($AJ227/$AK227*$AL227, 0),IF(IFERROR((SUM($B227:H227)+$AJ227/$AK227*(1-$AL227)),0)&gt;=$AJ227, $AJ227-SUM($B227:H227), IFERROR($AJ227/$AK227, 0))))</f>
        <v>0</v>
      </c>
      <c r="J227" s="104">
        <f>IF($AM227&gt;J$5,0,IF($AM227=J$5,IFERROR($AJ227/$AK227*$AL227, 0),IF(IFERROR((SUM($B227:I227)+$AJ227/$AK227*(1-$AL227)),0)&gt;=$AJ227, $AJ227-SUM($B227:I227), IFERROR($AJ227/$AK227, 0))))</f>
        <v>0</v>
      </c>
      <c r="K227" s="104">
        <f>IF($AM227&gt;K$5,0,IF($AM227=K$5,IFERROR($AJ227/$AK227*$AL227, 0),IF(IFERROR((SUM($B227:J227)+$AJ227/$AK227*(1-$AL227)),0)&gt;=$AJ227, $AJ227-SUM($B227:J227), IFERROR($AJ227/$AK227, 0))))</f>
        <v>0</v>
      </c>
      <c r="L227" s="104">
        <f>IF($AM227&gt;L$5,0,IF($AM227=L$5,IFERROR($AJ227/$AK227*$AL227, 0),IF(IFERROR((SUM($B227:K227)+$AJ227/$AK227*(1-$AL227)),0)&gt;=$AJ227, $AJ227-SUM($B227:K227), IFERROR($AJ227/$AK227, 0))))</f>
        <v>0</v>
      </c>
      <c r="M227" s="104">
        <f>IF($AM227&gt;M$5,0,IF($AM227=M$5,IFERROR($AJ227/$AK227*$AL227, 0),IF(IFERROR((SUM($B227:L227)+$AJ227/$AK227*(1-$AL227)),0)&gt;=$AJ227, $AJ227-SUM($B227:L227), IFERROR($AJ227/$AK227, 0))))</f>
        <v>0</v>
      </c>
      <c r="N227" s="104">
        <f>IF($AM227&gt;N$5,0,IF($AM227=N$5,IFERROR($AJ227/$AK227*$AL227, 0),IF(IFERROR((SUM($B227:M227)+$AJ227/$AK227*(1-$AL227)),0)&gt;=$AJ227, $AJ227-SUM($B227:M227), IFERROR($AJ227/$AK227, 0))))</f>
        <v>455.02107749999993</v>
      </c>
      <c r="O227" s="104">
        <f>IF($AM227&gt;O$5,0,IF($AM227=O$5,IFERROR($AJ227/$AK227*$AL227, 0),IF(IFERROR((SUM($B227:N227)+$AJ227/$AK227*(1-$AL227)),0)&gt;=$AJ227, $AJ227-SUM($B227:N227), IFERROR($AJ227/$AK227, 0))))</f>
        <v>1378.8517499999998</v>
      </c>
      <c r="P227" s="104">
        <f>IF($AM227&gt;P$5,0,IF($AM227=P$5,IFERROR($AJ227/$AK227*$AL227, 0),IF(IFERROR((SUM($B227:O227)+$AJ227/$AK227*(1-$AL227)),0)&gt;=$AJ227, $AJ227-SUM($B227:O227), IFERROR($AJ227/$AK227, 0))))</f>
        <v>1378.8517499999998</v>
      </c>
      <c r="Q227" s="104">
        <f>IF($AM227&gt;Q$5,0,IF($AM227=Q$5,IFERROR($AJ227/$AK227*$AL227, 0),IF(IFERROR((SUM($B227:P227)+$AJ227/$AK227*(1-$AL227)),0)&gt;=$AJ227, $AJ227-SUM($B227:P227), IFERROR($AJ227/$AK227, 0))))</f>
        <v>1378.8517499999998</v>
      </c>
      <c r="R227" s="104">
        <f>IF($AM227&gt;R$5,0,IF($AM227=R$5,IFERROR($AJ227/$AK227*$AL227, 0),IF(IFERROR((SUM($B227:Q227)+$AJ227/$AK227*(1-$AL227)),0)&gt;=$AJ227, $AJ227-SUM($B227:Q227), IFERROR($AJ227/$AK227, 0))))</f>
        <v>923.83067250000022</v>
      </c>
      <c r="S227" s="104">
        <f>IF($AM227&gt;S$5,0,IF($AM227=S$5,IFERROR($AJ227/$AK227*$AL227, 0),IF(IFERROR((SUM($B227:R227)+$AJ227/$AK227*(1-$AL227)),0)&gt;=$AJ227, $AJ227-SUM($B227:R227), IFERROR($AJ227/$AK227, 0))))</f>
        <v>0</v>
      </c>
      <c r="T227" s="104">
        <f>IF($AM227&gt;T$5,0,IF($AM227=T$5,IFERROR($AJ227/$AK227*$AL227, 0),IF(IFERROR((SUM($B227:S227)+$AJ227/$AK227*(1-$AL227)),0)&gt;=$AJ227, $AJ227-SUM($B227:S227), IFERROR($AJ227/$AK227, 0))))</f>
        <v>0</v>
      </c>
      <c r="U227" s="104">
        <f>IF($AM227&gt;U$5,0,IF($AM227=U$5,IFERROR($AJ227/$AK227*$AL227, 0),IF(IFERROR((SUM($B227:T227)+$AJ227/$AK227*(1-$AL227)),0)&gt;=$AJ227, $AJ227-SUM($B227:T227), IFERROR($AJ227/$AK227, 0))))</f>
        <v>0</v>
      </c>
      <c r="V227" s="104">
        <f>IF($AM227&gt;V$5,0,IF($AM227=V$5,IFERROR($AJ227/$AK227*$AL227, 0),IF(IFERROR((SUM($B227:U227)+$AJ227/$AK227*(1-$AL227)),0)&gt;=$AJ227, $AJ227-SUM($B227:U227), IFERROR($AJ227/$AK227, 0))))</f>
        <v>0</v>
      </c>
      <c r="W227" s="104">
        <f>IF($AM227&gt;W$5,0,IF($AM227=W$5,IFERROR($AJ227/$AK227*$AL227, 0),IF(IFERROR((SUM($B227:V227)+$AJ227/$AK227*(1-$AL227)),0)&gt;=$AJ227, $AJ227-SUM($B227:V227), IFERROR($AJ227/$AK227, 0))))</f>
        <v>0</v>
      </c>
      <c r="X227" s="104">
        <f>IF($AM227&gt;X$5,0,IF($AM227=X$5,IFERROR($AJ227/$AK227*$AL227, 0),IF(IFERROR((SUM($B227:W227)+$AJ227/$AK227*(1-$AL227)),0)&gt;=$AJ227, $AJ227-SUM($B227:W227), IFERROR($AJ227/$AK227, 0))))</f>
        <v>0</v>
      </c>
      <c r="Y227" s="104">
        <f>IF($AM227&gt;Y$5,0,IF($AM227=Y$5,IFERROR($AJ227/$AK227*$AL227, 0),IF(IFERROR((SUM($B227:X227)+$AJ227/$AK227*(1-$AL227)),0)&gt;=$AJ227, $AJ227-SUM($B227:X227), IFERROR($AJ227/$AK227, 0))))</f>
        <v>0</v>
      </c>
      <c r="Z227" s="104">
        <f>IF($AM227&gt;Z$5,0,IF($AM227=Z$5,IFERROR($AJ227/$AK227*$AL227, 0),IF(IFERROR((SUM($B227:Y227)+$AJ227/$AK227*(1-$AL227)),0)&gt;=$AJ227, $AJ227-SUM($B227:Y227), IFERROR($AJ227/$AK227, 0))))</f>
        <v>0</v>
      </c>
      <c r="AA227" s="104">
        <f>IF($AM227&gt;AA$5,0,IF($AM227=AA$5,IFERROR($AJ227/$AK227*$AL227, 0),IF(IFERROR((SUM($B227:Z227)+$AJ227/$AK227*(1-$AL227)),0)&gt;=$AJ227, $AJ227-SUM($B227:Z227), IFERROR($AJ227/$AK227, 0))))</f>
        <v>0</v>
      </c>
      <c r="AB227" s="104">
        <f>IF($AM227&gt;AB$5,0,IF($AM227=AB$5,IFERROR($AJ227/$AK227*$AL227, 0),IF(IFERROR((SUM($B227:AA227)+$AJ227/$AK227*(1-$AL227)),0)&gt;=$AJ227, $AJ227-SUM($B227:AA227), IFERROR($AJ227/$AK227, 0))))</f>
        <v>0</v>
      </c>
      <c r="AC227" s="104">
        <f>IF($AM227&gt;AC$5,0,IF($AM227=AC$5,IFERROR($AJ227/$AK227*$AL227, 0),IF(IFERROR((SUM($B227:AB227)+$AJ227/$AK227*(1-$AL227)),0)&gt;=$AJ227, $AJ227-SUM($B227:AB227), IFERROR($AJ227/$AK227, 0))))</f>
        <v>0</v>
      </c>
      <c r="AD227" s="104">
        <f>IF($AM227&gt;AD$5,0,IF($AM227=AD$5,IFERROR($AJ227/$AK227*$AL227, 0),IF(IFERROR((SUM($B227:AC227)+$AJ227/$AK227*(1-$AL227)),0)&gt;=$AJ227, $AJ227-SUM($B227:AC227), IFERROR($AJ227/$AK227, 0))))</f>
        <v>0</v>
      </c>
      <c r="AE227" s="104">
        <f>IF($AM227&gt;AE$5,0,IF($AM227=AE$5,IFERROR($AJ227/$AK227*$AL227, 0),IF(IFERROR((SUM($B227:AD227)+$AJ227/$AK227*(1-$AL227)),0)&gt;=$AJ227, $AJ227-SUM($B227:AD227), IFERROR($AJ227/$AK227, 0))))</f>
        <v>0</v>
      </c>
      <c r="AF227" s="104">
        <f>IF($AM227&gt;AF$5,0,IF($AM227=AF$5,IFERROR($AJ227/$AK227*$AL227, 0),IF(IFERROR((SUM($B227:AE227)+$AJ227/$AK227*(1-$AL227)),0)&gt;=$AJ227, $AJ227-SUM($B227:AE227), IFERROR($AJ227/$AK227, 0))))</f>
        <v>0</v>
      </c>
      <c r="AG227" s="104">
        <f>IF($AM227&gt;AG$5,0,IF($AM227=AG$5,IFERROR($AJ227/$AK227*$AL227, 0),IF(IFERROR((SUM($B227:AF227)+$AJ227/$AK227*(1-$AL227)),0)&gt;=$AJ227, $AJ227-SUM($B227:AF227), IFERROR($AJ227/$AK227, 0))))</f>
        <v>0</v>
      </c>
      <c r="AH227" s="104">
        <f>IF($AM227&gt;AH$5,0,IF($AM227=AH$5,IFERROR($AJ227/$AK227*$AL227, 0),IF(IFERROR((SUM($B227:AG227)+$AJ227/$AK227*(1-$AL227)),0)&gt;=$AJ227, $AJ227-SUM($B227:AG227), IFERROR($AJ227/$AK227, 0))))</f>
        <v>0</v>
      </c>
      <c r="AI227" s="20"/>
      <c r="AJ227" s="105" cm="1">
        <f t="array" ref="AJ227">INDEX(Calculations!$B$112:$AN$112, 1, AN227)</f>
        <v>5515.4069999999992</v>
      </c>
      <c r="AK227" s="84">
        <f>INDEX(Drivers!$B$41:$AI$41, 1, MATCH($B227, Drivers!$B$4:$AI$4, 0))</f>
        <v>4</v>
      </c>
      <c r="AL227" s="85">
        <f>INDEX(Drivers!$B$42:$AI$42, 1,  MATCH($B227, Drivers!$B$4:$AI$4, 0))</f>
        <v>0.33</v>
      </c>
      <c r="AM227" s="86" cm="1">
        <f t="array" ref="AM227">INDEX(Drivers!$B$12:$AI$12, 1, AN227)</f>
        <v>47118</v>
      </c>
      <c r="AN227" s="83">
        <f t="shared" si="372"/>
        <v>13</v>
      </c>
      <c r="AO227" s="146">
        <f t="shared" si="370"/>
        <v>0</v>
      </c>
      <c r="AP227" s="151">
        <f t="shared" si="371"/>
        <v>0</v>
      </c>
      <c r="AQ227" s="151">
        <f t="shared" si="371"/>
        <v>0</v>
      </c>
      <c r="AR227" s="151">
        <f t="shared" si="371"/>
        <v>455.02107749999993</v>
      </c>
      <c r="AS227" s="151">
        <f t="shared" si="371"/>
        <v>5060.3859224999997</v>
      </c>
      <c r="AT227" s="151">
        <f t="shared" si="371"/>
        <v>0</v>
      </c>
      <c r="AU227" s="151">
        <f t="shared" si="371"/>
        <v>0</v>
      </c>
      <c r="AV227" s="151">
        <f t="shared" si="371"/>
        <v>0</v>
      </c>
      <c r="AW227" s="151">
        <f t="shared" si="371"/>
        <v>0</v>
      </c>
    </row>
    <row r="228" spans="2:49" hidden="1" outlineLevel="1" x14ac:dyDescent="0.2">
      <c r="B228" s="52" t="str" cm="1">
        <f t="array" ref="B228">INDEX($B$4:$AI$4, 1, AN228)</f>
        <v>FQ1'29E</v>
      </c>
      <c r="C228" s="104">
        <f>IF($AM228&gt;C$5,0,IF($AM228=C$5,IFERROR($AJ228/$AK228*$AL228, 0),IF(IFERROR((SUM($B228:B228)+$AJ228/$AK228*(1-$AL228)),0)&gt;=$AJ228, $AJ228-SUM($B228:B228), IFERROR($AJ228/$AK228, 0))))</f>
        <v>0</v>
      </c>
      <c r="D228" s="104">
        <f>IF($AM228&gt;D$5,0,IF($AM228=D$5,IFERROR($AJ228/$AK228*$AL228, 0),IF(IFERROR((SUM($B228:C228)+$AJ228/$AK228*(1-$AL228)),0)&gt;=$AJ228, $AJ228-SUM($B228:C228), IFERROR($AJ228/$AK228, 0))))</f>
        <v>0</v>
      </c>
      <c r="E228" s="104">
        <f>IF($AM228&gt;E$5,0,IF($AM228=E$5,IFERROR($AJ228/$AK228*$AL228, 0),IF(IFERROR((SUM($B228:D228)+$AJ228/$AK228*(1-$AL228)),0)&gt;=$AJ228, $AJ228-SUM($B228:D228), IFERROR($AJ228/$AK228, 0))))</f>
        <v>0</v>
      </c>
      <c r="F228" s="104">
        <f>IF($AM228&gt;F$5,0,IF($AM228=F$5,IFERROR($AJ228/$AK228*$AL228, 0),IF(IFERROR((SUM($B228:E228)+$AJ228/$AK228*(1-$AL228)),0)&gt;=$AJ228, $AJ228-SUM($B228:E228), IFERROR($AJ228/$AK228, 0))))</f>
        <v>0</v>
      </c>
      <c r="G228" s="104">
        <f>IF($AM228&gt;G$5,0,IF($AM228=G$5,IFERROR($AJ228/$AK228*$AL228, 0),IF(IFERROR((SUM($B228:F228)+$AJ228/$AK228*(1-$AL228)),0)&gt;=$AJ228, $AJ228-SUM($B228:F228), IFERROR($AJ228/$AK228, 0))))</f>
        <v>0</v>
      </c>
      <c r="H228" s="104">
        <f>IF($AM228&gt;H$5,0,IF($AM228=H$5,IFERROR($AJ228/$AK228*$AL228, 0),IF(IFERROR((SUM($B228:G228)+$AJ228/$AK228*(1-$AL228)),0)&gt;=$AJ228, $AJ228-SUM($B228:G228), IFERROR($AJ228/$AK228, 0))))</f>
        <v>0</v>
      </c>
      <c r="I228" s="104">
        <f>IF($AM228&gt;I$5,0,IF($AM228=I$5,IFERROR($AJ228/$AK228*$AL228, 0),IF(IFERROR((SUM($B228:H228)+$AJ228/$AK228*(1-$AL228)),0)&gt;=$AJ228, $AJ228-SUM($B228:H228), IFERROR($AJ228/$AK228, 0))))</f>
        <v>0</v>
      </c>
      <c r="J228" s="104">
        <f>IF($AM228&gt;J$5,0,IF($AM228=J$5,IFERROR($AJ228/$AK228*$AL228, 0),IF(IFERROR((SUM($B228:I228)+$AJ228/$AK228*(1-$AL228)),0)&gt;=$AJ228, $AJ228-SUM($B228:I228), IFERROR($AJ228/$AK228, 0))))</f>
        <v>0</v>
      </c>
      <c r="K228" s="104">
        <f>IF($AM228&gt;K$5,0,IF($AM228=K$5,IFERROR($AJ228/$AK228*$AL228, 0),IF(IFERROR((SUM($B228:J228)+$AJ228/$AK228*(1-$AL228)),0)&gt;=$AJ228, $AJ228-SUM($B228:J228), IFERROR($AJ228/$AK228, 0))))</f>
        <v>0</v>
      </c>
      <c r="L228" s="104">
        <f>IF($AM228&gt;L$5,0,IF($AM228=L$5,IFERROR($AJ228/$AK228*$AL228, 0),IF(IFERROR((SUM($B228:K228)+$AJ228/$AK228*(1-$AL228)),0)&gt;=$AJ228, $AJ228-SUM($B228:K228), IFERROR($AJ228/$AK228, 0))))</f>
        <v>0</v>
      </c>
      <c r="M228" s="104">
        <f>IF($AM228&gt;M$5,0,IF($AM228=M$5,IFERROR($AJ228/$AK228*$AL228, 0),IF(IFERROR((SUM($B228:L228)+$AJ228/$AK228*(1-$AL228)),0)&gt;=$AJ228, $AJ228-SUM($B228:L228), IFERROR($AJ228/$AK228, 0))))</f>
        <v>0</v>
      </c>
      <c r="N228" s="104">
        <f>IF($AM228&gt;N$5,0,IF($AM228=N$5,IFERROR($AJ228/$AK228*$AL228, 0),IF(IFERROR((SUM($B228:M228)+$AJ228/$AK228*(1-$AL228)),0)&gt;=$AJ228, $AJ228-SUM($B228:M228), IFERROR($AJ228/$AK228, 0))))</f>
        <v>0</v>
      </c>
      <c r="O228" s="104">
        <f>IF($AM228&gt;O$5,0,IF($AM228=O$5,IFERROR($AJ228/$AK228*$AL228, 0),IF(IFERROR((SUM($B228:N228)+$AJ228/$AK228*(1-$AL228)),0)&gt;=$AJ228, $AJ228-SUM($B228:N228), IFERROR($AJ228/$AK228, 0))))</f>
        <v>504.4852692</v>
      </c>
      <c r="P228" s="104">
        <f>IF($AM228&gt;P$5,0,IF($AM228=P$5,IFERROR($AJ228/$AK228*$AL228, 0),IF(IFERROR((SUM($B228:O228)+$AJ228/$AK228*(1-$AL228)),0)&gt;=$AJ228, $AJ228-SUM($B228:O228), IFERROR($AJ228/$AK228, 0))))</f>
        <v>1528.74324</v>
      </c>
      <c r="Q228" s="104">
        <f>IF($AM228&gt;Q$5,0,IF($AM228=Q$5,IFERROR($AJ228/$AK228*$AL228, 0),IF(IFERROR((SUM($B228:P228)+$AJ228/$AK228*(1-$AL228)),0)&gt;=$AJ228, $AJ228-SUM($B228:P228), IFERROR($AJ228/$AK228, 0))))</f>
        <v>1528.74324</v>
      </c>
      <c r="R228" s="104">
        <f>IF($AM228&gt;R$5,0,IF($AM228=R$5,IFERROR($AJ228/$AK228*$AL228, 0),IF(IFERROR((SUM($B228:Q228)+$AJ228/$AK228*(1-$AL228)),0)&gt;=$AJ228, $AJ228-SUM($B228:Q228), IFERROR($AJ228/$AK228, 0))))</f>
        <v>1528.74324</v>
      </c>
      <c r="S228" s="104">
        <f>IF($AM228&gt;S$5,0,IF($AM228=S$5,IFERROR($AJ228/$AK228*$AL228, 0),IF(IFERROR((SUM($B228:R228)+$AJ228/$AK228*(1-$AL228)),0)&gt;=$AJ228, $AJ228-SUM($B228:R228), IFERROR($AJ228/$AK228, 0))))</f>
        <v>1024.2579708000003</v>
      </c>
      <c r="T228" s="104">
        <f>IF($AM228&gt;T$5,0,IF($AM228=T$5,IFERROR($AJ228/$AK228*$AL228, 0),IF(IFERROR((SUM($B228:S228)+$AJ228/$AK228*(1-$AL228)),0)&gt;=$AJ228, $AJ228-SUM($B228:S228), IFERROR($AJ228/$AK228, 0))))</f>
        <v>0</v>
      </c>
      <c r="U228" s="104">
        <f>IF($AM228&gt;U$5,0,IF($AM228=U$5,IFERROR($AJ228/$AK228*$AL228, 0),IF(IFERROR((SUM($B228:T228)+$AJ228/$AK228*(1-$AL228)),0)&gt;=$AJ228, $AJ228-SUM($B228:T228), IFERROR($AJ228/$AK228, 0))))</f>
        <v>0</v>
      </c>
      <c r="V228" s="104">
        <f>IF($AM228&gt;V$5,0,IF($AM228=V$5,IFERROR($AJ228/$AK228*$AL228, 0),IF(IFERROR((SUM($B228:U228)+$AJ228/$AK228*(1-$AL228)),0)&gt;=$AJ228, $AJ228-SUM($B228:U228), IFERROR($AJ228/$AK228, 0))))</f>
        <v>0</v>
      </c>
      <c r="W228" s="104">
        <f>IF($AM228&gt;W$5,0,IF($AM228=W$5,IFERROR($AJ228/$AK228*$AL228, 0),IF(IFERROR((SUM($B228:V228)+$AJ228/$AK228*(1-$AL228)),0)&gt;=$AJ228, $AJ228-SUM($B228:V228), IFERROR($AJ228/$AK228, 0))))</f>
        <v>0</v>
      </c>
      <c r="X228" s="104">
        <f>IF($AM228&gt;X$5,0,IF($AM228=X$5,IFERROR($AJ228/$AK228*$AL228, 0),IF(IFERROR((SUM($B228:W228)+$AJ228/$AK228*(1-$AL228)),0)&gt;=$AJ228, $AJ228-SUM($B228:W228), IFERROR($AJ228/$AK228, 0))))</f>
        <v>0</v>
      </c>
      <c r="Y228" s="104">
        <f>IF($AM228&gt;Y$5,0,IF($AM228=Y$5,IFERROR($AJ228/$AK228*$AL228, 0),IF(IFERROR((SUM($B228:X228)+$AJ228/$AK228*(1-$AL228)),0)&gt;=$AJ228, $AJ228-SUM($B228:X228), IFERROR($AJ228/$AK228, 0))))</f>
        <v>0</v>
      </c>
      <c r="Z228" s="104">
        <f>IF($AM228&gt;Z$5,0,IF($AM228=Z$5,IFERROR($AJ228/$AK228*$AL228, 0),IF(IFERROR((SUM($B228:Y228)+$AJ228/$AK228*(1-$AL228)),0)&gt;=$AJ228, $AJ228-SUM($B228:Y228), IFERROR($AJ228/$AK228, 0))))</f>
        <v>0</v>
      </c>
      <c r="AA228" s="104">
        <f>IF($AM228&gt;AA$5,0,IF($AM228=AA$5,IFERROR($AJ228/$AK228*$AL228, 0),IF(IFERROR((SUM($B228:Z228)+$AJ228/$AK228*(1-$AL228)),0)&gt;=$AJ228, $AJ228-SUM($B228:Z228), IFERROR($AJ228/$AK228, 0))))</f>
        <v>0</v>
      </c>
      <c r="AB228" s="104">
        <f>IF($AM228&gt;AB$5,0,IF($AM228=AB$5,IFERROR($AJ228/$AK228*$AL228, 0),IF(IFERROR((SUM($B228:AA228)+$AJ228/$AK228*(1-$AL228)),0)&gt;=$AJ228, $AJ228-SUM($B228:AA228), IFERROR($AJ228/$AK228, 0))))</f>
        <v>0</v>
      </c>
      <c r="AC228" s="104">
        <f>IF($AM228&gt;AC$5,0,IF($AM228=AC$5,IFERROR($AJ228/$AK228*$AL228, 0),IF(IFERROR((SUM($B228:AB228)+$AJ228/$AK228*(1-$AL228)),0)&gt;=$AJ228, $AJ228-SUM($B228:AB228), IFERROR($AJ228/$AK228, 0))))</f>
        <v>0</v>
      </c>
      <c r="AD228" s="104">
        <f>IF($AM228&gt;AD$5,0,IF($AM228=AD$5,IFERROR($AJ228/$AK228*$AL228, 0),IF(IFERROR((SUM($B228:AC228)+$AJ228/$AK228*(1-$AL228)),0)&gt;=$AJ228, $AJ228-SUM($B228:AC228), IFERROR($AJ228/$AK228, 0))))</f>
        <v>0</v>
      </c>
      <c r="AE228" s="104">
        <f>IF($AM228&gt;AE$5,0,IF($AM228=AE$5,IFERROR($AJ228/$AK228*$AL228, 0),IF(IFERROR((SUM($B228:AD228)+$AJ228/$AK228*(1-$AL228)),0)&gt;=$AJ228, $AJ228-SUM($B228:AD228), IFERROR($AJ228/$AK228, 0))))</f>
        <v>0</v>
      </c>
      <c r="AF228" s="104">
        <f>IF($AM228&gt;AF$5,0,IF($AM228=AF$5,IFERROR($AJ228/$AK228*$AL228, 0),IF(IFERROR((SUM($B228:AE228)+$AJ228/$AK228*(1-$AL228)),0)&gt;=$AJ228, $AJ228-SUM($B228:AE228), IFERROR($AJ228/$AK228, 0))))</f>
        <v>0</v>
      </c>
      <c r="AG228" s="104">
        <f>IF($AM228&gt;AG$5,0,IF($AM228=AG$5,IFERROR($AJ228/$AK228*$AL228, 0),IF(IFERROR((SUM($B228:AF228)+$AJ228/$AK228*(1-$AL228)),0)&gt;=$AJ228, $AJ228-SUM($B228:AF228), IFERROR($AJ228/$AK228, 0))))</f>
        <v>0</v>
      </c>
      <c r="AH228" s="104">
        <f>IF($AM228&gt;AH$5,0,IF($AM228=AH$5,IFERROR($AJ228/$AK228*$AL228, 0),IF(IFERROR((SUM($B228:AG228)+$AJ228/$AK228*(1-$AL228)),0)&gt;=$AJ228, $AJ228-SUM($B228:AG228), IFERROR($AJ228/$AK228, 0))))</f>
        <v>0</v>
      </c>
      <c r="AI228" s="20"/>
      <c r="AJ228" s="105" cm="1">
        <f t="array" ref="AJ228">INDEX(Calculations!$B$112:$AN$112, 1, AN228)</f>
        <v>6114.9729600000001</v>
      </c>
      <c r="AK228" s="84">
        <f>INDEX(Drivers!$B$41:$AI$41, 1, MATCH($B228, Drivers!$B$4:$AI$4, 0))</f>
        <v>4</v>
      </c>
      <c r="AL228" s="85">
        <f>INDEX(Drivers!$B$42:$AI$42, 1,  MATCH($B228, Drivers!$B$4:$AI$4, 0))</f>
        <v>0.33</v>
      </c>
      <c r="AM228" s="86" cm="1">
        <f t="array" ref="AM228">INDEX(Drivers!$B$12:$AI$12, 1, AN228)</f>
        <v>47208</v>
      </c>
      <c r="AN228" s="83">
        <f t="shared" si="372"/>
        <v>14</v>
      </c>
      <c r="AO228" s="146">
        <f t="shared" si="370"/>
        <v>0</v>
      </c>
      <c r="AP228" s="151">
        <f t="shared" si="371"/>
        <v>0</v>
      </c>
      <c r="AQ228" s="151">
        <f t="shared" si="371"/>
        <v>0</v>
      </c>
      <c r="AR228" s="151">
        <f t="shared" si="371"/>
        <v>0</v>
      </c>
      <c r="AS228" s="151">
        <f t="shared" si="371"/>
        <v>5090.7149891999998</v>
      </c>
      <c r="AT228" s="151">
        <f t="shared" si="371"/>
        <v>1024.2579708000003</v>
      </c>
      <c r="AU228" s="151">
        <f t="shared" si="371"/>
        <v>0</v>
      </c>
      <c r="AV228" s="151">
        <f t="shared" si="371"/>
        <v>0</v>
      </c>
      <c r="AW228" s="151">
        <f t="shared" si="371"/>
        <v>0</v>
      </c>
    </row>
    <row r="229" spans="2:49" hidden="1" outlineLevel="1" x14ac:dyDescent="0.2">
      <c r="B229" s="52" t="str" cm="1">
        <f t="array" ref="B229">INDEX($B$4:$AI$4, 1, AN229)</f>
        <v>FQ2'29E</v>
      </c>
      <c r="C229" s="104">
        <f>IF($AM229&gt;C$5,0,IF($AM229=C$5,IFERROR($AJ229/$AK229*$AL229, 0),IF(IFERROR((SUM($B229:B229)+$AJ229/$AK229*(1-$AL229)),0)&gt;=$AJ229, $AJ229-SUM($B229:B229), IFERROR($AJ229/$AK229, 0))))</f>
        <v>0</v>
      </c>
      <c r="D229" s="104">
        <f>IF($AM229&gt;D$5,0,IF($AM229=D$5,IFERROR($AJ229/$AK229*$AL229, 0),IF(IFERROR((SUM($B229:C229)+$AJ229/$AK229*(1-$AL229)),0)&gt;=$AJ229, $AJ229-SUM($B229:C229), IFERROR($AJ229/$AK229, 0))))</f>
        <v>0</v>
      </c>
      <c r="E229" s="104">
        <f>IF($AM229&gt;E$5,0,IF($AM229=E$5,IFERROR($AJ229/$AK229*$AL229, 0),IF(IFERROR((SUM($B229:D229)+$AJ229/$AK229*(1-$AL229)),0)&gt;=$AJ229, $AJ229-SUM($B229:D229), IFERROR($AJ229/$AK229, 0))))</f>
        <v>0</v>
      </c>
      <c r="F229" s="104">
        <f>IF($AM229&gt;F$5,0,IF($AM229=F$5,IFERROR($AJ229/$AK229*$AL229, 0),IF(IFERROR((SUM($B229:E229)+$AJ229/$AK229*(1-$AL229)),0)&gt;=$AJ229, $AJ229-SUM($B229:E229), IFERROR($AJ229/$AK229, 0))))</f>
        <v>0</v>
      </c>
      <c r="G229" s="104">
        <f>IF($AM229&gt;G$5,0,IF($AM229=G$5,IFERROR($AJ229/$AK229*$AL229, 0),IF(IFERROR((SUM($B229:F229)+$AJ229/$AK229*(1-$AL229)),0)&gt;=$AJ229, $AJ229-SUM($B229:F229), IFERROR($AJ229/$AK229, 0))))</f>
        <v>0</v>
      </c>
      <c r="H229" s="104">
        <f>IF($AM229&gt;H$5,0,IF($AM229=H$5,IFERROR($AJ229/$AK229*$AL229, 0),IF(IFERROR((SUM($B229:G229)+$AJ229/$AK229*(1-$AL229)),0)&gt;=$AJ229, $AJ229-SUM($B229:G229), IFERROR($AJ229/$AK229, 0))))</f>
        <v>0</v>
      </c>
      <c r="I229" s="104">
        <f>IF($AM229&gt;I$5,0,IF($AM229=I$5,IFERROR($AJ229/$AK229*$AL229, 0),IF(IFERROR((SUM($B229:H229)+$AJ229/$AK229*(1-$AL229)),0)&gt;=$AJ229, $AJ229-SUM($B229:H229), IFERROR($AJ229/$AK229, 0))))</f>
        <v>0</v>
      </c>
      <c r="J229" s="104">
        <f>IF($AM229&gt;J$5,0,IF($AM229=J$5,IFERROR($AJ229/$AK229*$AL229, 0),IF(IFERROR((SUM($B229:I229)+$AJ229/$AK229*(1-$AL229)),0)&gt;=$AJ229, $AJ229-SUM($B229:I229), IFERROR($AJ229/$AK229, 0))))</f>
        <v>0</v>
      </c>
      <c r="K229" s="104">
        <f>IF($AM229&gt;K$5,0,IF($AM229=K$5,IFERROR($AJ229/$AK229*$AL229, 0),IF(IFERROR((SUM($B229:J229)+$AJ229/$AK229*(1-$AL229)),0)&gt;=$AJ229, $AJ229-SUM($B229:J229), IFERROR($AJ229/$AK229, 0))))</f>
        <v>0</v>
      </c>
      <c r="L229" s="104">
        <f>IF($AM229&gt;L$5,0,IF($AM229=L$5,IFERROR($AJ229/$AK229*$AL229, 0),IF(IFERROR((SUM($B229:K229)+$AJ229/$AK229*(1-$AL229)),0)&gt;=$AJ229, $AJ229-SUM($B229:K229), IFERROR($AJ229/$AK229, 0))))</f>
        <v>0</v>
      </c>
      <c r="M229" s="104">
        <f>IF($AM229&gt;M$5,0,IF($AM229=M$5,IFERROR($AJ229/$AK229*$AL229, 0),IF(IFERROR((SUM($B229:L229)+$AJ229/$AK229*(1-$AL229)),0)&gt;=$AJ229, $AJ229-SUM($B229:L229), IFERROR($AJ229/$AK229, 0))))</f>
        <v>0</v>
      </c>
      <c r="N229" s="104">
        <f>IF($AM229&gt;N$5,0,IF($AM229=N$5,IFERROR($AJ229/$AK229*$AL229, 0),IF(IFERROR((SUM($B229:M229)+$AJ229/$AK229*(1-$AL229)),0)&gt;=$AJ229, $AJ229-SUM($B229:M229), IFERROR($AJ229/$AK229, 0))))</f>
        <v>0</v>
      </c>
      <c r="O229" s="104">
        <f>IF($AM229&gt;O$5,0,IF($AM229=O$5,IFERROR($AJ229/$AK229*$AL229, 0),IF(IFERROR((SUM($B229:N229)+$AJ229/$AK229*(1-$AL229)),0)&gt;=$AJ229, $AJ229-SUM($B229:N229), IFERROR($AJ229/$AK229, 0))))</f>
        <v>0</v>
      </c>
      <c r="P229" s="104">
        <f>IF($AM229&gt;P$5,0,IF($AM229=P$5,IFERROR($AJ229/$AK229*$AL229, 0),IF(IFERROR((SUM($B229:O229)+$AJ229/$AK229*(1-$AL229)),0)&gt;=$AJ229, $AJ229-SUM($B229:O229), IFERROR($AJ229/$AK229, 0))))</f>
        <v>573.17048414999999</v>
      </c>
      <c r="Q229" s="104">
        <f>IF($AM229&gt;Q$5,0,IF($AM229=Q$5,IFERROR($AJ229/$AK229*$AL229, 0),IF(IFERROR((SUM($B229:P229)+$AJ229/$AK229*(1-$AL229)),0)&gt;=$AJ229, $AJ229-SUM($B229:P229), IFERROR($AJ229/$AK229, 0))))</f>
        <v>1736.880255</v>
      </c>
      <c r="R229" s="104">
        <f>IF($AM229&gt;R$5,0,IF($AM229=R$5,IFERROR($AJ229/$AK229*$AL229, 0),IF(IFERROR((SUM($B229:Q229)+$AJ229/$AK229*(1-$AL229)),0)&gt;=$AJ229, $AJ229-SUM($B229:Q229), IFERROR($AJ229/$AK229, 0))))</f>
        <v>1736.880255</v>
      </c>
      <c r="S229" s="104">
        <f>IF($AM229&gt;S$5,0,IF($AM229=S$5,IFERROR($AJ229/$AK229*$AL229, 0),IF(IFERROR((SUM($B229:R229)+$AJ229/$AK229*(1-$AL229)),0)&gt;=$AJ229, $AJ229-SUM($B229:R229), IFERROR($AJ229/$AK229, 0))))</f>
        <v>1736.880255</v>
      </c>
      <c r="T229" s="104">
        <f>IF($AM229&gt;T$5,0,IF($AM229=T$5,IFERROR($AJ229/$AK229*$AL229, 0),IF(IFERROR((SUM($B229:S229)+$AJ229/$AK229*(1-$AL229)),0)&gt;=$AJ229, $AJ229-SUM($B229:S229), IFERROR($AJ229/$AK229, 0))))</f>
        <v>1163.7097708500005</v>
      </c>
      <c r="U229" s="104">
        <f>IF($AM229&gt;U$5,0,IF($AM229=U$5,IFERROR($AJ229/$AK229*$AL229, 0),IF(IFERROR((SUM($B229:T229)+$AJ229/$AK229*(1-$AL229)),0)&gt;=$AJ229, $AJ229-SUM($B229:T229), IFERROR($AJ229/$AK229, 0))))</f>
        <v>0</v>
      </c>
      <c r="V229" s="104">
        <f>IF($AM229&gt;V$5,0,IF($AM229=V$5,IFERROR($AJ229/$AK229*$AL229, 0),IF(IFERROR((SUM($B229:U229)+$AJ229/$AK229*(1-$AL229)),0)&gt;=$AJ229, $AJ229-SUM($B229:U229), IFERROR($AJ229/$AK229, 0))))</f>
        <v>0</v>
      </c>
      <c r="W229" s="104">
        <f>IF($AM229&gt;W$5,0,IF($AM229=W$5,IFERROR($AJ229/$AK229*$AL229, 0),IF(IFERROR((SUM($B229:V229)+$AJ229/$AK229*(1-$AL229)),0)&gt;=$AJ229, $AJ229-SUM($B229:V229), IFERROR($AJ229/$AK229, 0))))</f>
        <v>0</v>
      </c>
      <c r="X229" s="104">
        <f>IF($AM229&gt;X$5,0,IF($AM229=X$5,IFERROR($AJ229/$AK229*$AL229, 0),IF(IFERROR((SUM($B229:W229)+$AJ229/$AK229*(1-$AL229)),0)&gt;=$AJ229, $AJ229-SUM($B229:W229), IFERROR($AJ229/$AK229, 0))))</f>
        <v>0</v>
      </c>
      <c r="Y229" s="104">
        <f>IF($AM229&gt;Y$5,0,IF($AM229=Y$5,IFERROR($AJ229/$AK229*$AL229, 0),IF(IFERROR((SUM($B229:X229)+$AJ229/$AK229*(1-$AL229)),0)&gt;=$AJ229, $AJ229-SUM($B229:X229), IFERROR($AJ229/$AK229, 0))))</f>
        <v>0</v>
      </c>
      <c r="Z229" s="104">
        <f>IF($AM229&gt;Z$5,0,IF($AM229=Z$5,IFERROR($AJ229/$AK229*$AL229, 0),IF(IFERROR((SUM($B229:Y229)+$AJ229/$AK229*(1-$AL229)),0)&gt;=$AJ229, $AJ229-SUM($B229:Y229), IFERROR($AJ229/$AK229, 0))))</f>
        <v>0</v>
      </c>
      <c r="AA229" s="104">
        <f>IF($AM229&gt;AA$5,0,IF($AM229=AA$5,IFERROR($AJ229/$AK229*$AL229, 0),IF(IFERROR((SUM($B229:Z229)+$AJ229/$AK229*(1-$AL229)),0)&gt;=$AJ229, $AJ229-SUM($B229:Z229), IFERROR($AJ229/$AK229, 0))))</f>
        <v>0</v>
      </c>
      <c r="AB229" s="104">
        <f>IF($AM229&gt;AB$5,0,IF($AM229=AB$5,IFERROR($AJ229/$AK229*$AL229, 0),IF(IFERROR((SUM($B229:AA229)+$AJ229/$AK229*(1-$AL229)),0)&gt;=$AJ229, $AJ229-SUM($B229:AA229), IFERROR($AJ229/$AK229, 0))))</f>
        <v>0</v>
      </c>
      <c r="AC229" s="104">
        <f>IF($AM229&gt;AC$5,0,IF($AM229=AC$5,IFERROR($AJ229/$AK229*$AL229, 0),IF(IFERROR((SUM($B229:AB229)+$AJ229/$AK229*(1-$AL229)),0)&gt;=$AJ229, $AJ229-SUM($B229:AB229), IFERROR($AJ229/$AK229, 0))))</f>
        <v>0</v>
      </c>
      <c r="AD229" s="104">
        <f>IF($AM229&gt;AD$5,0,IF($AM229=AD$5,IFERROR($AJ229/$AK229*$AL229, 0),IF(IFERROR((SUM($B229:AC229)+$AJ229/$AK229*(1-$AL229)),0)&gt;=$AJ229, $AJ229-SUM($B229:AC229), IFERROR($AJ229/$AK229, 0))))</f>
        <v>0</v>
      </c>
      <c r="AE229" s="104">
        <f>IF($AM229&gt;AE$5,0,IF($AM229=AE$5,IFERROR($AJ229/$AK229*$AL229, 0),IF(IFERROR((SUM($B229:AD229)+$AJ229/$AK229*(1-$AL229)),0)&gt;=$AJ229, $AJ229-SUM($B229:AD229), IFERROR($AJ229/$AK229, 0))))</f>
        <v>0</v>
      </c>
      <c r="AF229" s="104">
        <f>IF($AM229&gt;AF$5,0,IF($AM229=AF$5,IFERROR($AJ229/$AK229*$AL229, 0),IF(IFERROR((SUM($B229:AE229)+$AJ229/$AK229*(1-$AL229)),0)&gt;=$AJ229, $AJ229-SUM($B229:AE229), IFERROR($AJ229/$AK229, 0))))</f>
        <v>0</v>
      </c>
      <c r="AG229" s="104">
        <f>IF($AM229&gt;AG$5,0,IF($AM229=AG$5,IFERROR($AJ229/$AK229*$AL229, 0),IF(IFERROR((SUM($B229:AF229)+$AJ229/$AK229*(1-$AL229)),0)&gt;=$AJ229, $AJ229-SUM($B229:AF229), IFERROR($AJ229/$AK229, 0))))</f>
        <v>0</v>
      </c>
      <c r="AH229" s="104">
        <f>IF($AM229&gt;AH$5,0,IF($AM229=AH$5,IFERROR($AJ229/$AK229*$AL229, 0),IF(IFERROR((SUM($B229:AG229)+$AJ229/$AK229*(1-$AL229)),0)&gt;=$AJ229, $AJ229-SUM($B229:AG229), IFERROR($AJ229/$AK229, 0))))</f>
        <v>0</v>
      </c>
      <c r="AI229" s="20"/>
      <c r="AJ229" s="105" cm="1">
        <f t="array" ref="AJ229">INDEX(Calculations!$B$112:$AN$112, 1, AN229)</f>
        <v>6947.5210200000001</v>
      </c>
      <c r="AK229" s="84">
        <f>INDEX(Drivers!$B$41:$AI$41, 1, MATCH($B229, Drivers!$B$4:$AI$4, 0))</f>
        <v>4</v>
      </c>
      <c r="AL229" s="85">
        <f>INDEX(Drivers!$B$42:$AI$42, 1,  MATCH($B229, Drivers!$B$4:$AI$4, 0))</f>
        <v>0.33</v>
      </c>
      <c r="AM229" s="86" cm="1">
        <f t="array" ref="AM229">INDEX(Drivers!$B$12:$AI$12, 1, AN229)</f>
        <v>47299</v>
      </c>
      <c r="AN229" s="83">
        <f t="shared" si="372"/>
        <v>15</v>
      </c>
      <c r="AO229" s="146">
        <f t="shared" si="370"/>
        <v>0</v>
      </c>
      <c r="AP229" s="151">
        <f t="shared" si="371"/>
        <v>0</v>
      </c>
      <c r="AQ229" s="151">
        <f t="shared" si="371"/>
        <v>0</v>
      </c>
      <c r="AR229" s="151">
        <f t="shared" si="371"/>
        <v>0</v>
      </c>
      <c r="AS229" s="151">
        <f t="shared" si="371"/>
        <v>4046.9309941500001</v>
      </c>
      <c r="AT229" s="151">
        <f t="shared" si="371"/>
        <v>2900.5900258500005</v>
      </c>
      <c r="AU229" s="151">
        <f t="shared" si="371"/>
        <v>0</v>
      </c>
      <c r="AV229" s="151">
        <f t="shared" si="371"/>
        <v>0</v>
      </c>
      <c r="AW229" s="151">
        <f t="shared" si="371"/>
        <v>0</v>
      </c>
    </row>
    <row r="230" spans="2:49" hidden="1" outlineLevel="1" x14ac:dyDescent="0.2">
      <c r="B230" s="52" t="str" cm="1">
        <f t="array" ref="B230">INDEX($B$4:$AI$4, 1, AN230)</f>
        <v>FQ3'29E</v>
      </c>
      <c r="C230" s="104">
        <f>IF($AM230&gt;C$5,0,IF($AM230=C$5,IFERROR($AJ230/$AK230*$AL230, 0),IF(IFERROR((SUM($B230:B230)+$AJ230/$AK230*(1-$AL230)),0)&gt;=$AJ230, $AJ230-SUM($B230:B230), IFERROR($AJ230/$AK230, 0))))</f>
        <v>0</v>
      </c>
      <c r="D230" s="104">
        <f>IF($AM230&gt;D$5,0,IF($AM230=D$5,IFERROR($AJ230/$AK230*$AL230, 0),IF(IFERROR((SUM($B230:C230)+$AJ230/$AK230*(1-$AL230)),0)&gt;=$AJ230, $AJ230-SUM($B230:C230), IFERROR($AJ230/$AK230, 0))))</f>
        <v>0</v>
      </c>
      <c r="E230" s="104">
        <f>IF($AM230&gt;E$5,0,IF($AM230=E$5,IFERROR($AJ230/$AK230*$AL230, 0),IF(IFERROR((SUM($B230:D230)+$AJ230/$AK230*(1-$AL230)),0)&gt;=$AJ230, $AJ230-SUM($B230:D230), IFERROR($AJ230/$AK230, 0))))</f>
        <v>0</v>
      </c>
      <c r="F230" s="104">
        <f>IF($AM230&gt;F$5,0,IF($AM230=F$5,IFERROR($AJ230/$AK230*$AL230, 0),IF(IFERROR((SUM($B230:E230)+$AJ230/$AK230*(1-$AL230)),0)&gt;=$AJ230, $AJ230-SUM($B230:E230), IFERROR($AJ230/$AK230, 0))))</f>
        <v>0</v>
      </c>
      <c r="G230" s="104">
        <f>IF($AM230&gt;G$5,0,IF($AM230=G$5,IFERROR($AJ230/$AK230*$AL230, 0),IF(IFERROR((SUM($B230:F230)+$AJ230/$AK230*(1-$AL230)),0)&gt;=$AJ230, $AJ230-SUM($B230:F230), IFERROR($AJ230/$AK230, 0))))</f>
        <v>0</v>
      </c>
      <c r="H230" s="104">
        <f>IF($AM230&gt;H$5,0,IF($AM230=H$5,IFERROR($AJ230/$AK230*$AL230, 0),IF(IFERROR((SUM($B230:G230)+$AJ230/$AK230*(1-$AL230)),0)&gt;=$AJ230, $AJ230-SUM($B230:G230), IFERROR($AJ230/$AK230, 0))))</f>
        <v>0</v>
      </c>
      <c r="I230" s="104">
        <f>IF($AM230&gt;I$5,0,IF($AM230=I$5,IFERROR($AJ230/$AK230*$AL230, 0),IF(IFERROR((SUM($B230:H230)+$AJ230/$AK230*(1-$AL230)),0)&gt;=$AJ230, $AJ230-SUM($B230:H230), IFERROR($AJ230/$AK230, 0))))</f>
        <v>0</v>
      </c>
      <c r="J230" s="104">
        <f>IF($AM230&gt;J$5,0,IF($AM230=J$5,IFERROR($AJ230/$AK230*$AL230, 0),IF(IFERROR((SUM($B230:I230)+$AJ230/$AK230*(1-$AL230)),0)&gt;=$AJ230, $AJ230-SUM($B230:I230), IFERROR($AJ230/$AK230, 0))))</f>
        <v>0</v>
      </c>
      <c r="K230" s="104">
        <f>IF($AM230&gt;K$5,0,IF($AM230=K$5,IFERROR($AJ230/$AK230*$AL230, 0),IF(IFERROR((SUM($B230:J230)+$AJ230/$AK230*(1-$AL230)),0)&gt;=$AJ230, $AJ230-SUM($B230:J230), IFERROR($AJ230/$AK230, 0))))</f>
        <v>0</v>
      </c>
      <c r="L230" s="104">
        <f>IF($AM230&gt;L$5,0,IF($AM230=L$5,IFERROR($AJ230/$AK230*$AL230, 0),IF(IFERROR((SUM($B230:K230)+$AJ230/$AK230*(1-$AL230)),0)&gt;=$AJ230, $AJ230-SUM($B230:K230), IFERROR($AJ230/$AK230, 0))))</f>
        <v>0</v>
      </c>
      <c r="M230" s="104">
        <f>IF($AM230&gt;M$5,0,IF($AM230=M$5,IFERROR($AJ230/$AK230*$AL230, 0),IF(IFERROR((SUM($B230:L230)+$AJ230/$AK230*(1-$AL230)),0)&gt;=$AJ230, $AJ230-SUM($B230:L230), IFERROR($AJ230/$AK230, 0))))</f>
        <v>0</v>
      </c>
      <c r="N230" s="104">
        <f>IF($AM230&gt;N$5,0,IF($AM230=N$5,IFERROR($AJ230/$AK230*$AL230, 0),IF(IFERROR((SUM($B230:M230)+$AJ230/$AK230*(1-$AL230)),0)&gt;=$AJ230, $AJ230-SUM($B230:M230), IFERROR($AJ230/$AK230, 0))))</f>
        <v>0</v>
      </c>
      <c r="O230" s="104">
        <f>IF($AM230&gt;O$5,0,IF($AM230=O$5,IFERROR($AJ230/$AK230*$AL230, 0),IF(IFERROR((SUM($B230:N230)+$AJ230/$AK230*(1-$AL230)),0)&gt;=$AJ230, $AJ230-SUM($B230:N230), IFERROR($AJ230/$AK230, 0))))</f>
        <v>0</v>
      </c>
      <c r="P230" s="104">
        <f>IF($AM230&gt;P$5,0,IF($AM230=P$5,IFERROR($AJ230/$AK230*$AL230, 0),IF(IFERROR((SUM($B230:O230)+$AJ230/$AK230*(1-$AL230)),0)&gt;=$AJ230, $AJ230-SUM($B230:O230), IFERROR($AJ230/$AK230, 0))))</f>
        <v>0</v>
      </c>
      <c r="Q230" s="104">
        <f>IF($AM230&gt;Q$5,0,IF($AM230=Q$5,IFERROR($AJ230/$AK230*$AL230, 0),IF(IFERROR((SUM($B230:P230)+$AJ230/$AK230*(1-$AL230)),0)&gt;=$AJ230, $AJ230-SUM($B230:P230), IFERROR($AJ230/$AK230, 0))))</f>
        <v>639.22920930000009</v>
      </c>
      <c r="R230" s="104">
        <f>IF($AM230&gt;R$5,0,IF($AM230=R$5,IFERROR($AJ230/$AK230*$AL230, 0),IF(IFERROR((SUM($B230:Q230)+$AJ230/$AK230*(1-$AL230)),0)&gt;=$AJ230, $AJ230-SUM($B230:Q230), IFERROR($AJ230/$AK230, 0))))</f>
        <v>1937.0582100000001</v>
      </c>
      <c r="S230" s="104">
        <f>IF($AM230&gt;S$5,0,IF($AM230=S$5,IFERROR($AJ230/$AK230*$AL230, 0),IF(IFERROR((SUM($B230:R230)+$AJ230/$AK230*(1-$AL230)),0)&gt;=$AJ230, $AJ230-SUM($B230:R230), IFERROR($AJ230/$AK230, 0))))</f>
        <v>1937.0582100000001</v>
      </c>
      <c r="T230" s="104">
        <f>IF($AM230&gt;T$5,0,IF($AM230=T$5,IFERROR($AJ230/$AK230*$AL230, 0),IF(IFERROR((SUM($B230:S230)+$AJ230/$AK230*(1-$AL230)),0)&gt;=$AJ230, $AJ230-SUM($B230:S230), IFERROR($AJ230/$AK230, 0))))</f>
        <v>1937.0582100000001</v>
      </c>
      <c r="U230" s="104">
        <f>IF($AM230&gt;U$5,0,IF($AM230=U$5,IFERROR($AJ230/$AK230*$AL230, 0),IF(IFERROR((SUM($B230:T230)+$AJ230/$AK230*(1-$AL230)),0)&gt;=$AJ230, $AJ230-SUM($B230:T230), IFERROR($AJ230/$AK230, 0))))</f>
        <v>1297.8290007000005</v>
      </c>
      <c r="V230" s="104">
        <f>IF($AM230&gt;V$5,0,IF($AM230=V$5,IFERROR($AJ230/$AK230*$AL230, 0),IF(IFERROR((SUM($B230:U230)+$AJ230/$AK230*(1-$AL230)),0)&gt;=$AJ230, $AJ230-SUM($B230:U230), IFERROR($AJ230/$AK230, 0))))</f>
        <v>0</v>
      </c>
      <c r="W230" s="104">
        <f>IF($AM230&gt;W$5,0,IF($AM230=W$5,IFERROR($AJ230/$AK230*$AL230, 0),IF(IFERROR((SUM($B230:V230)+$AJ230/$AK230*(1-$AL230)),0)&gt;=$AJ230, $AJ230-SUM($B230:V230), IFERROR($AJ230/$AK230, 0))))</f>
        <v>0</v>
      </c>
      <c r="X230" s="104">
        <f>IF($AM230&gt;X$5,0,IF($AM230=X$5,IFERROR($AJ230/$AK230*$AL230, 0),IF(IFERROR((SUM($B230:W230)+$AJ230/$AK230*(1-$AL230)),0)&gt;=$AJ230, $AJ230-SUM($B230:W230), IFERROR($AJ230/$AK230, 0))))</f>
        <v>0</v>
      </c>
      <c r="Y230" s="104">
        <f>IF($AM230&gt;Y$5,0,IF($AM230=Y$5,IFERROR($AJ230/$AK230*$AL230, 0),IF(IFERROR((SUM($B230:X230)+$AJ230/$AK230*(1-$AL230)),0)&gt;=$AJ230, $AJ230-SUM($B230:X230), IFERROR($AJ230/$AK230, 0))))</f>
        <v>0</v>
      </c>
      <c r="Z230" s="104">
        <f>IF($AM230&gt;Z$5,0,IF($AM230=Z$5,IFERROR($AJ230/$AK230*$AL230, 0),IF(IFERROR((SUM($B230:Y230)+$AJ230/$AK230*(1-$AL230)),0)&gt;=$AJ230, $AJ230-SUM($B230:Y230), IFERROR($AJ230/$AK230, 0))))</f>
        <v>0</v>
      </c>
      <c r="AA230" s="104">
        <f>IF($AM230&gt;AA$5,0,IF($AM230=AA$5,IFERROR($AJ230/$AK230*$AL230, 0),IF(IFERROR((SUM($B230:Z230)+$AJ230/$AK230*(1-$AL230)),0)&gt;=$AJ230, $AJ230-SUM($B230:Z230), IFERROR($AJ230/$AK230, 0))))</f>
        <v>0</v>
      </c>
      <c r="AB230" s="104">
        <f>IF($AM230&gt;AB$5,0,IF($AM230=AB$5,IFERROR($AJ230/$AK230*$AL230, 0),IF(IFERROR((SUM($B230:AA230)+$AJ230/$AK230*(1-$AL230)),0)&gt;=$AJ230, $AJ230-SUM($B230:AA230), IFERROR($AJ230/$AK230, 0))))</f>
        <v>0</v>
      </c>
      <c r="AC230" s="104">
        <f>IF($AM230&gt;AC$5,0,IF($AM230=AC$5,IFERROR($AJ230/$AK230*$AL230, 0),IF(IFERROR((SUM($B230:AB230)+$AJ230/$AK230*(1-$AL230)),0)&gt;=$AJ230, $AJ230-SUM($B230:AB230), IFERROR($AJ230/$AK230, 0))))</f>
        <v>0</v>
      </c>
      <c r="AD230" s="104">
        <f>IF($AM230&gt;AD$5,0,IF($AM230=AD$5,IFERROR($AJ230/$AK230*$AL230, 0),IF(IFERROR((SUM($B230:AC230)+$AJ230/$AK230*(1-$AL230)),0)&gt;=$AJ230, $AJ230-SUM($B230:AC230), IFERROR($AJ230/$AK230, 0))))</f>
        <v>0</v>
      </c>
      <c r="AE230" s="104">
        <f>IF($AM230&gt;AE$5,0,IF($AM230=AE$5,IFERROR($AJ230/$AK230*$AL230, 0),IF(IFERROR((SUM($B230:AD230)+$AJ230/$AK230*(1-$AL230)),0)&gt;=$AJ230, $AJ230-SUM($B230:AD230), IFERROR($AJ230/$AK230, 0))))</f>
        <v>0</v>
      </c>
      <c r="AF230" s="104">
        <f>IF($AM230&gt;AF$5,0,IF($AM230=AF$5,IFERROR($AJ230/$AK230*$AL230, 0),IF(IFERROR((SUM($B230:AE230)+$AJ230/$AK230*(1-$AL230)),0)&gt;=$AJ230, $AJ230-SUM($B230:AE230), IFERROR($AJ230/$AK230, 0))))</f>
        <v>0</v>
      </c>
      <c r="AG230" s="104">
        <f>IF($AM230&gt;AG$5,0,IF($AM230=AG$5,IFERROR($AJ230/$AK230*$AL230, 0),IF(IFERROR((SUM($B230:AF230)+$AJ230/$AK230*(1-$AL230)),0)&gt;=$AJ230, $AJ230-SUM($B230:AF230), IFERROR($AJ230/$AK230, 0))))</f>
        <v>0</v>
      </c>
      <c r="AH230" s="104">
        <f>IF($AM230&gt;AH$5,0,IF($AM230=AH$5,IFERROR($AJ230/$AK230*$AL230, 0),IF(IFERROR((SUM($B230:AG230)+$AJ230/$AK230*(1-$AL230)),0)&gt;=$AJ230, $AJ230-SUM($B230:AG230), IFERROR($AJ230/$AK230, 0))))</f>
        <v>0</v>
      </c>
      <c r="AI230" s="20"/>
      <c r="AJ230" s="105" cm="1">
        <f t="array" ref="AJ230">INDEX(Calculations!$B$112:$AN$112, 1, AN230)</f>
        <v>7748.2328400000006</v>
      </c>
      <c r="AK230" s="84">
        <f>INDEX(Drivers!$B$41:$AI$41, 1, MATCH($B230, Drivers!$B$4:$AI$4, 0))</f>
        <v>4</v>
      </c>
      <c r="AL230" s="85">
        <f>INDEX(Drivers!$B$42:$AI$42, 1,  MATCH($B230, Drivers!$B$4:$AI$4, 0))</f>
        <v>0.33</v>
      </c>
      <c r="AM230" s="86" cm="1">
        <f t="array" ref="AM230">INDEX(Drivers!$B$12:$AI$12, 1, AN230)</f>
        <v>47391</v>
      </c>
      <c r="AN230" s="83">
        <f t="shared" si="372"/>
        <v>16</v>
      </c>
      <c r="AO230" s="146">
        <f t="shared" si="370"/>
        <v>0</v>
      </c>
      <c r="AP230" s="151">
        <f t="shared" si="371"/>
        <v>0</v>
      </c>
      <c r="AQ230" s="151">
        <f t="shared" si="371"/>
        <v>0</v>
      </c>
      <c r="AR230" s="151">
        <f t="shared" si="371"/>
        <v>0</v>
      </c>
      <c r="AS230" s="151">
        <f t="shared" si="371"/>
        <v>2576.2874193000002</v>
      </c>
      <c r="AT230" s="151">
        <f t="shared" si="371"/>
        <v>5171.9454207000008</v>
      </c>
      <c r="AU230" s="151">
        <f t="shared" si="371"/>
        <v>0</v>
      </c>
      <c r="AV230" s="151">
        <f t="shared" si="371"/>
        <v>0</v>
      </c>
      <c r="AW230" s="151">
        <f t="shared" si="371"/>
        <v>0</v>
      </c>
    </row>
    <row r="231" spans="2:49" hidden="1" outlineLevel="1" x14ac:dyDescent="0.2">
      <c r="B231" s="52" t="str" cm="1">
        <f t="array" ref="B231">INDEX($B$4:$AI$4, 1, AN231)</f>
        <v>FQ4'29E</v>
      </c>
      <c r="C231" s="104">
        <f>IF($AM231&gt;C$5,0,IF($AM231=C$5,IFERROR($AJ231/$AK231*$AL231, 0),IF(IFERROR((SUM($B231:B231)+$AJ231/$AK231*(1-$AL231)),0)&gt;=$AJ231, $AJ231-SUM($B231:B231), IFERROR($AJ231/$AK231, 0))))</f>
        <v>0</v>
      </c>
      <c r="D231" s="104">
        <f>IF($AM231&gt;D$5,0,IF($AM231=D$5,IFERROR($AJ231/$AK231*$AL231, 0),IF(IFERROR((SUM($B231:C231)+$AJ231/$AK231*(1-$AL231)),0)&gt;=$AJ231, $AJ231-SUM($B231:C231), IFERROR($AJ231/$AK231, 0))))</f>
        <v>0</v>
      </c>
      <c r="E231" s="104">
        <f>IF($AM231&gt;E$5,0,IF($AM231=E$5,IFERROR($AJ231/$AK231*$AL231, 0),IF(IFERROR((SUM($B231:D231)+$AJ231/$AK231*(1-$AL231)),0)&gt;=$AJ231, $AJ231-SUM($B231:D231), IFERROR($AJ231/$AK231, 0))))</f>
        <v>0</v>
      </c>
      <c r="F231" s="104">
        <f>IF($AM231&gt;F$5,0,IF($AM231=F$5,IFERROR($AJ231/$AK231*$AL231, 0),IF(IFERROR((SUM($B231:E231)+$AJ231/$AK231*(1-$AL231)),0)&gt;=$AJ231, $AJ231-SUM($B231:E231), IFERROR($AJ231/$AK231, 0))))</f>
        <v>0</v>
      </c>
      <c r="G231" s="104">
        <f>IF($AM231&gt;G$5,0,IF($AM231=G$5,IFERROR($AJ231/$AK231*$AL231, 0),IF(IFERROR((SUM($B231:F231)+$AJ231/$AK231*(1-$AL231)),0)&gt;=$AJ231, $AJ231-SUM($B231:F231), IFERROR($AJ231/$AK231, 0))))</f>
        <v>0</v>
      </c>
      <c r="H231" s="104">
        <f>IF($AM231&gt;H$5,0,IF($AM231=H$5,IFERROR($AJ231/$AK231*$AL231, 0),IF(IFERROR((SUM($B231:G231)+$AJ231/$AK231*(1-$AL231)),0)&gt;=$AJ231, $AJ231-SUM($B231:G231), IFERROR($AJ231/$AK231, 0))))</f>
        <v>0</v>
      </c>
      <c r="I231" s="104">
        <f>IF($AM231&gt;I$5,0,IF($AM231=I$5,IFERROR($AJ231/$AK231*$AL231, 0),IF(IFERROR((SUM($B231:H231)+$AJ231/$AK231*(1-$AL231)),0)&gt;=$AJ231, $AJ231-SUM($B231:H231), IFERROR($AJ231/$AK231, 0))))</f>
        <v>0</v>
      </c>
      <c r="J231" s="104">
        <f>IF($AM231&gt;J$5,0,IF($AM231=J$5,IFERROR($AJ231/$AK231*$AL231, 0),IF(IFERROR((SUM($B231:I231)+$AJ231/$AK231*(1-$AL231)),0)&gt;=$AJ231, $AJ231-SUM($B231:I231), IFERROR($AJ231/$AK231, 0))))</f>
        <v>0</v>
      </c>
      <c r="K231" s="104">
        <f>IF($AM231&gt;K$5,0,IF($AM231=K$5,IFERROR($AJ231/$AK231*$AL231, 0),IF(IFERROR((SUM($B231:J231)+$AJ231/$AK231*(1-$AL231)),0)&gt;=$AJ231, $AJ231-SUM($B231:J231), IFERROR($AJ231/$AK231, 0))))</f>
        <v>0</v>
      </c>
      <c r="L231" s="104">
        <f>IF($AM231&gt;L$5,0,IF($AM231=L$5,IFERROR($AJ231/$AK231*$AL231, 0),IF(IFERROR((SUM($B231:K231)+$AJ231/$AK231*(1-$AL231)),0)&gt;=$AJ231, $AJ231-SUM($B231:K231), IFERROR($AJ231/$AK231, 0))))</f>
        <v>0</v>
      </c>
      <c r="M231" s="104">
        <f>IF($AM231&gt;M$5,0,IF($AM231=M$5,IFERROR($AJ231/$AK231*$AL231, 0),IF(IFERROR((SUM($B231:L231)+$AJ231/$AK231*(1-$AL231)),0)&gt;=$AJ231, $AJ231-SUM($B231:L231), IFERROR($AJ231/$AK231, 0))))</f>
        <v>0</v>
      </c>
      <c r="N231" s="104">
        <f>IF($AM231&gt;N$5,0,IF($AM231=N$5,IFERROR($AJ231/$AK231*$AL231, 0),IF(IFERROR((SUM($B231:M231)+$AJ231/$AK231*(1-$AL231)),0)&gt;=$AJ231, $AJ231-SUM($B231:M231), IFERROR($AJ231/$AK231, 0))))</f>
        <v>0</v>
      </c>
      <c r="O231" s="104">
        <f>IF($AM231&gt;O$5,0,IF($AM231=O$5,IFERROR($AJ231/$AK231*$AL231, 0),IF(IFERROR((SUM($B231:N231)+$AJ231/$AK231*(1-$AL231)),0)&gt;=$AJ231, $AJ231-SUM($B231:N231), IFERROR($AJ231/$AK231, 0))))</f>
        <v>0</v>
      </c>
      <c r="P231" s="104">
        <f>IF($AM231&gt;P$5,0,IF($AM231=P$5,IFERROR($AJ231/$AK231*$AL231, 0),IF(IFERROR((SUM($B231:O231)+$AJ231/$AK231*(1-$AL231)),0)&gt;=$AJ231, $AJ231-SUM($B231:O231), IFERROR($AJ231/$AK231, 0))))</f>
        <v>0</v>
      </c>
      <c r="Q231" s="104">
        <f>IF($AM231&gt;Q$5,0,IF($AM231=Q$5,IFERROR($AJ231/$AK231*$AL231, 0),IF(IFERROR((SUM($B231:P231)+$AJ231/$AK231*(1-$AL231)),0)&gt;=$AJ231, $AJ231-SUM($B231:P231), IFERROR($AJ231/$AK231, 0))))</f>
        <v>0</v>
      </c>
      <c r="R231" s="104">
        <f>IF($AM231&gt;R$5,0,IF($AM231=R$5,IFERROR($AJ231/$AK231*$AL231, 0),IF(IFERROR((SUM($B231:Q231)+$AJ231/$AK231*(1-$AL231)),0)&gt;=$AJ231, $AJ231-SUM($B231:Q231), IFERROR($AJ231/$AK231, 0))))</f>
        <v>671.94779107499994</v>
      </c>
      <c r="S231" s="104">
        <f>IF($AM231&gt;S$5,0,IF($AM231=S$5,IFERROR($AJ231/$AK231*$AL231, 0),IF(IFERROR((SUM($B231:R231)+$AJ231/$AK231*(1-$AL231)),0)&gt;=$AJ231, $AJ231-SUM($B231:R231), IFERROR($AJ231/$AK231, 0))))</f>
        <v>2036.2054274999996</v>
      </c>
      <c r="T231" s="104">
        <f>IF($AM231&gt;T$5,0,IF($AM231=T$5,IFERROR($AJ231/$AK231*$AL231, 0),IF(IFERROR((SUM($B231:S231)+$AJ231/$AK231*(1-$AL231)),0)&gt;=$AJ231, $AJ231-SUM($B231:S231), IFERROR($AJ231/$AK231, 0))))</f>
        <v>2036.2054274999996</v>
      </c>
      <c r="U231" s="104">
        <f>IF($AM231&gt;U$5,0,IF($AM231=U$5,IFERROR($AJ231/$AK231*$AL231, 0),IF(IFERROR((SUM($B231:T231)+$AJ231/$AK231*(1-$AL231)),0)&gt;=$AJ231, $AJ231-SUM($B231:T231), IFERROR($AJ231/$AK231, 0))))</f>
        <v>2036.2054274999996</v>
      </c>
      <c r="V231" s="104">
        <f>IF($AM231&gt;V$5,0,IF($AM231=V$5,IFERROR($AJ231/$AK231*$AL231, 0),IF(IFERROR((SUM($B231:U231)+$AJ231/$AK231*(1-$AL231)),0)&gt;=$AJ231, $AJ231-SUM($B231:U231), IFERROR($AJ231/$AK231, 0))))</f>
        <v>1364.2576364249999</v>
      </c>
      <c r="W231" s="104">
        <f>IF($AM231&gt;W$5,0,IF($AM231=W$5,IFERROR($AJ231/$AK231*$AL231, 0),IF(IFERROR((SUM($B231:V231)+$AJ231/$AK231*(1-$AL231)),0)&gt;=$AJ231, $AJ231-SUM($B231:V231), IFERROR($AJ231/$AK231, 0))))</f>
        <v>0</v>
      </c>
      <c r="X231" s="104">
        <f>IF($AM231&gt;X$5,0,IF($AM231=X$5,IFERROR($AJ231/$AK231*$AL231, 0),IF(IFERROR((SUM($B231:W231)+$AJ231/$AK231*(1-$AL231)),0)&gt;=$AJ231, $AJ231-SUM($B231:W231), IFERROR($AJ231/$AK231, 0))))</f>
        <v>0</v>
      </c>
      <c r="Y231" s="104">
        <f>IF($AM231&gt;Y$5,0,IF($AM231=Y$5,IFERROR($AJ231/$AK231*$AL231, 0),IF(IFERROR((SUM($B231:X231)+$AJ231/$AK231*(1-$AL231)),0)&gt;=$AJ231, $AJ231-SUM($B231:X231), IFERROR($AJ231/$AK231, 0))))</f>
        <v>0</v>
      </c>
      <c r="Z231" s="104">
        <f>IF($AM231&gt;Z$5,0,IF($AM231=Z$5,IFERROR($AJ231/$AK231*$AL231, 0),IF(IFERROR((SUM($B231:Y231)+$AJ231/$AK231*(1-$AL231)),0)&gt;=$AJ231, $AJ231-SUM($B231:Y231), IFERROR($AJ231/$AK231, 0))))</f>
        <v>0</v>
      </c>
      <c r="AA231" s="104">
        <f>IF($AM231&gt;AA$5,0,IF($AM231=AA$5,IFERROR($AJ231/$AK231*$AL231, 0),IF(IFERROR((SUM($B231:Z231)+$AJ231/$AK231*(1-$AL231)),0)&gt;=$AJ231, $AJ231-SUM($B231:Z231), IFERROR($AJ231/$AK231, 0))))</f>
        <v>0</v>
      </c>
      <c r="AB231" s="104">
        <f>IF($AM231&gt;AB$5,0,IF($AM231=AB$5,IFERROR($AJ231/$AK231*$AL231, 0),IF(IFERROR((SUM($B231:AA231)+$AJ231/$AK231*(1-$AL231)),0)&gt;=$AJ231, $AJ231-SUM($B231:AA231), IFERROR($AJ231/$AK231, 0))))</f>
        <v>0</v>
      </c>
      <c r="AC231" s="104">
        <f>IF($AM231&gt;AC$5,0,IF($AM231=AC$5,IFERROR($AJ231/$AK231*$AL231, 0),IF(IFERROR((SUM($B231:AB231)+$AJ231/$AK231*(1-$AL231)),0)&gt;=$AJ231, $AJ231-SUM($B231:AB231), IFERROR($AJ231/$AK231, 0))))</f>
        <v>0</v>
      </c>
      <c r="AD231" s="104">
        <f>IF($AM231&gt;AD$5,0,IF($AM231=AD$5,IFERROR($AJ231/$AK231*$AL231, 0),IF(IFERROR((SUM($B231:AC231)+$AJ231/$AK231*(1-$AL231)),0)&gt;=$AJ231, $AJ231-SUM($B231:AC231), IFERROR($AJ231/$AK231, 0))))</f>
        <v>0</v>
      </c>
      <c r="AE231" s="104">
        <f>IF($AM231&gt;AE$5,0,IF($AM231=AE$5,IFERROR($AJ231/$AK231*$AL231, 0),IF(IFERROR((SUM($B231:AD231)+$AJ231/$AK231*(1-$AL231)),0)&gt;=$AJ231, $AJ231-SUM($B231:AD231), IFERROR($AJ231/$AK231, 0))))</f>
        <v>0</v>
      </c>
      <c r="AF231" s="104">
        <f>IF($AM231&gt;AF$5,0,IF($AM231=AF$5,IFERROR($AJ231/$AK231*$AL231, 0),IF(IFERROR((SUM($B231:AE231)+$AJ231/$AK231*(1-$AL231)),0)&gt;=$AJ231, $AJ231-SUM($B231:AE231), IFERROR($AJ231/$AK231, 0))))</f>
        <v>0</v>
      </c>
      <c r="AG231" s="104">
        <f>IF($AM231&gt;AG$5,0,IF($AM231=AG$5,IFERROR($AJ231/$AK231*$AL231, 0),IF(IFERROR((SUM($B231:AF231)+$AJ231/$AK231*(1-$AL231)),0)&gt;=$AJ231, $AJ231-SUM($B231:AF231), IFERROR($AJ231/$AK231, 0))))</f>
        <v>0</v>
      </c>
      <c r="AH231" s="104">
        <f>IF($AM231&gt;AH$5,0,IF($AM231=AH$5,IFERROR($AJ231/$AK231*$AL231, 0),IF(IFERROR((SUM($B231:AG231)+$AJ231/$AK231*(1-$AL231)),0)&gt;=$AJ231, $AJ231-SUM($B231:AG231), IFERROR($AJ231/$AK231, 0))))</f>
        <v>0</v>
      </c>
      <c r="AI231" s="20"/>
      <c r="AJ231" s="105" cm="1">
        <f t="array" ref="AJ231">INDEX(Calculations!$B$112:$AN$112, 1, AN231)</f>
        <v>8144.8217099999983</v>
      </c>
      <c r="AK231" s="84">
        <f>INDEX(Drivers!$B$41:$AI$41, 1, MATCH($B231, Drivers!$B$4:$AI$4, 0))</f>
        <v>4</v>
      </c>
      <c r="AL231" s="85">
        <f>INDEX(Drivers!$B$42:$AI$42, 1,  MATCH($B231, Drivers!$B$4:$AI$4, 0))</f>
        <v>0.33</v>
      </c>
      <c r="AM231" s="86" cm="1">
        <f t="array" ref="AM231">INDEX(Drivers!$B$12:$AI$12, 1, AN231)</f>
        <v>47483</v>
      </c>
      <c r="AN231" s="83">
        <f t="shared" si="372"/>
        <v>17</v>
      </c>
      <c r="AO231" s="146">
        <f t="shared" si="370"/>
        <v>0</v>
      </c>
      <c r="AP231" s="151">
        <f t="shared" si="371"/>
        <v>0</v>
      </c>
      <c r="AQ231" s="151">
        <f t="shared" si="371"/>
        <v>0</v>
      </c>
      <c r="AR231" s="151">
        <f t="shared" si="371"/>
        <v>0</v>
      </c>
      <c r="AS231" s="151">
        <f t="shared" si="371"/>
        <v>671.94779107499994</v>
      </c>
      <c r="AT231" s="151">
        <f t="shared" si="371"/>
        <v>7472.8739189249991</v>
      </c>
      <c r="AU231" s="151">
        <f t="shared" si="371"/>
        <v>0</v>
      </c>
      <c r="AV231" s="151">
        <f t="shared" si="371"/>
        <v>0</v>
      </c>
      <c r="AW231" s="151">
        <f t="shared" si="371"/>
        <v>0</v>
      </c>
    </row>
    <row r="232" spans="2:49" hidden="1" outlineLevel="1" x14ac:dyDescent="0.2">
      <c r="B232" s="52" t="str" cm="1">
        <f t="array" ref="B232">INDEX($B$4:$AI$4, 1, AN232)</f>
        <v>FQ1'30E</v>
      </c>
      <c r="C232" s="104">
        <f>IF($AM232&gt;C$5,0,IF($AM232=C$5,IFERROR($AJ232/$AK232*$AL232, 0),IF(IFERROR((SUM($B232:B232)+$AJ232/$AK232*(1-$AL232)),0)&gt;=$AJ232, $AJ232-SUM($B232:B232), IFERROR($AJ232/$AK232, 0))))</f>
        <v>0</v>
      </c>
      <c r="D232" s="104">
        <f>IF($AM232&gt;D$5,0,IF($AM232=D$5,IFERROR($AJ232/$AK232*$AL232, 0),IF(IFERROR((SUM($B232:C232)+$AJ232/$AK232*(1-$AL232)),0)&gt;=$AJ232, $AJ232-SUM($B232:C232), IFERROR($AJ232/$AK232, 0))))</f>
        <v>0</v>
      </c>
      <c r="E232" s="104">
        <f>IF($AM232&gt;E$5,0,IF($AM232=E$5,IFERROR($AJ232/$AK232*$AL232, 0),IF(IFERROR((SUM($B232:D232)+$AJ232/$AK232*(1-$AL232)),0)&gt;=$AJ232, $AJ232-SUM($B232:D232), IFERROR($AJ232/$AK232, 0))))</f>
        <v>0</v>
      </c>
      <c r="F232" s="104">
        <f>IF($AM232&gt;F$5,0,IF($AM232=F$5,IFERROR($AJ232/$AK232*$AL232, 0),IF(IFERROR((SUM($B232:E232)+$AJ232/$AK232*(1-$AL232)),0)&gt;=$AJ232, $AJ232-SUM($B232:E232), IFERROR($AJ232/$AK232, 0))))</f>
        <v>0</v>
      </c>
      <c r="G232" s="104">
        <f>IF($AM232&gt;G$5,0,IF($AM232=G$5,IFERROR($AJ232/$AK232*$AL232, 0),IF(IFERROR((SUM($B232:F232)+$AJ232/$AK232*(1-$AL232)),0)&gt;=$AJ232, $AJ232-SUM($B232:F232), IFERROR($AJ232/$AK232, 0))))</f>
        <v>0</v>
      </c>
      <c r="H232" s="104">
        <f>IF($AM232&gt;H$5,0,IF($AM232=H$5,IFERROR($AJ232/$AK232*$AL232, 0),IF(IFERROR((SUM($B232:G232)+$AJ232/$AK232*(1-$AL232)),0)&gt;=$AJ232, $AJ232-SUM($B232:G232), IFERROR($AJ232/$AK232, 0))))</f>
        <v>0</v>
      </c>
      <c r="I232" s="104">
        <f>IF($AM232&gt;I$5,0,IF($AM232=I$5,IFERROR($AJ232/$AK232*$AL232, 0),IF(IFERROR((SUM($B232:H232)+$AJ232/$AK232*(1-$AL232)),0)&gt;=$AJ232, $AJ232-SUM($B232:H232), IFERROR($AJ232/$AK232, 0))))</f>
        <v>0</v>
      </c>
      <c r="J232" s="104">
        <f>IF($AM232&gt;J$5,0,IF($AM232=J$5,IFERROR($AJ232/$AK232*$AL232, 0),IF(IFERROR((SUM($B232:I232)+$AJ232/$AK232*(1-$AL232)),0)&gt;=$AJ232, $AJ232-SUM($B232:I232), IFERROR($AJ232/$AK232, 0))))</f>
        <v>0</v>
      </c>
      <c r="K232" s="104">
        <f>IF($AM232&gt;K$5,0,IF($AM232=K$5,IFERROR($AJ232/$AK232*$AL232, 0),IF(IFERROR((SUM($B232:J232)+$AJ232/$AK232*(1-$AL232)),0)&gt;=$AJ232, $AJ232-SUM($B232:J232), IFERROR($AJ232/$AK232, 0))))</f>
        <v>0</v>
      </c>
      <c r="L232" s="104">
        <f>IF($AM232&gt;L$5,0,IF($AM232=L$5,IFERROR($AJ232/$AK232*$AL232, 0),IF(IFERROR((SUM($B232:K232)+$AJ232/$AK232*(1-$AL232)),0)&gt;=$AJ232, $AJ232-SUM($B232:K232), IFERROR($AJ232/$AK232, 0))))</f>
        <v>0</v>
      </c>
      <c r="M232" s="104">
        <f>IF($AM232&gt;M$5,0,IF($AM232=M$5,IFERROR($AJ232/$AK232*$AL232, 0),IF(IFERROR((SUM($B232:L232)+$AJ232/$AK232*(1-$AL232)),0)&gt;=$AJ232, $AJ232-SUM($B232:L232), IFERROR($AJ232/$AK232, 0))))</f>
        <v>0</v>
      </c>
      <c r="N232" s="104">
        <f>IF($AM232&gt;N$5,0,IF($AM232=N$5,IFERROR($AJ232/$AK232*$AL232, 0),IF(IFERROR((SUM($B232:M232)+$AJ232/$AK232*(1-$AL232)),0)&gt;=$AJ232, $AJ232-SUM($B232:M232), IFERROR($AJ232/$AK232, 0))))</f>
        <v>0</v>
      </c>
      <c r="O232" s="104">
        <f>IF($AM232&gt;O$5,0,IF($AM232=O$5,IFERROR($AJ232/$AK232*$AL232, 0),IF(IFERROR((SUM($B232:N232)+$AJ232/$AK232*(1-$AL232)),0)&gt;=$AJ232, $AJ232-SUM($B232:N232), IFERROR($AJ232/$AK232, 0))))</f>
        <v>0</v>
      </c>
      <c r="P232" s="104">
        <f>IF($AM232&gt;P$5,0,IF($AM232=P$5,IFERROR($AJ232/$AK232*$AL232, 0),IF(IFERROR((SUM($B232:O232)+$AJ232/$AK232*(1-$AL232)),0)&gt;=$AJ232, $AJ232-SUM($B232:O232), IFERROR($AJ232/$AK232, 0))))</f>
        <v>0</v>
      </c>
      <c r="Q232" s="104">
        <f>IF($AM232&gt;Q$5,0,IF($AM232=Q$5,IFERROR($AJ232/$AK232*$AL232, 0),IF(IFERROR((SUM($B232:P232)+$AJ232/$AK232*(1-$AL232)),0)&gt;=$AJ232, $AJ232-SUM($B232:P232), IFERROR($AJ232/$AK232, 0))))</f>
        <v>0</v>
      </c>
      <c r="R232" s="104">
        <f>IF($AM232&gt;R$5,0,IF($AM232=R$5,IFERROR($AJ232/$AK232*$AL232, 0),IF(IFERROR((SUM($B232:Q232)+$AJ232/$AK232*(1-$AL232)),0)&gt;=$AJ232, $AJ232-SUM($B232:Q232), IFERROR($AJ232/$AK232, 0))))</f>
        <v>0</v>
      </c>
      <c r="S232" s="104">
        <f>IF($AM232&gt;S$5,0,IF($AM232=S$5,IFERROR($AJ232/$AK232*$AL232, 0),IF(IFERROR((SUM($B232:R232)+$AJ232/$AK232*(1-$AL232)),0)&gt;=$AJ232, $AJ232-SUM($B232:R232), IFERROR($AJ232/$AK232, 0))))</f>
        <v>734.42810905199985</v>
      </c>
      <c r="T232" s="104">
        <f>IF($AM232&gt;T$5,0,IF($AM232=T$5,IFERROR($AJ232/$AK232*$AL232, 0),IF(IFERROR((SUM($B232:S232)+$AJ232/$AK232*(1-$AL232)),0)&gt;=$AJ232, $AJ232-SUM($B232:S232), IFERROR($AJ232/$AK232, 0))))</f>
        <v>2225.5397243999996</v>
      </c>
      <c r="U232" s="104">
        <f>IF($AM232&gt;U$5,0,IF($AM232=U$5,IFERROR($AJ232/$AK232*$AL232, 0),IF(IFERROR((SUM($B232:T232)+$AJ232/$AK232*(1-$AL232)),0)&gt;=$AJ232, $AJ232-SUM($B232:T232), IFERROR($AJ232/$AK232, 0))))</f>
        <v>2225.5397243999996</v>
      </c>
      <c r="V232" s="104">
        <f>IF($AM232&gt;V$5,0,IF($AM232=V$5,IFERROR($AJ232/$AK232*$AL232, 0),IF(IFERROR((SUM($B232:U232)+$AJ232/$AK232*(1-$AL232)),0)&gt;=$AJ232, $AJ232-SUM($B232:U232), IFERROR($AJ232/$AK232, 0))))</f>
        <v>2225.5397243999996</v>
      </c>
      <c r="W232" s="104">
        <f>IF($AM232&gt;W$5,0,IF($AM232=W$5,IFERROR($AJ232/$AK232*$AL232, 0),IF(IFERROR((SUM($B232:V232)+$AJ232/$AK232*(1-$AL232)),0)&gt;=$AJ232, $AJ232-SUM($B232:V232), IFERROR($AJ232/$AK232, 0))))</f>
        <v>1491.1116153479998</v>
      </c>
      <c r="X232" s="104">
        <f>IF($AM232&gt;X$5,0,IF($AM232=X$5,IFERROR($AJ232/$AK232*$AL232, 0),IF(IFERROR((SUM($B232:W232)+$AJ232/$AK232*(1-$AL232)),0)&gt;=$AJ232, $AJ232-SUM($B232:W232), IFERROR($AJ232/$AK232, 0))))</f>
        <v>0</v>
      </c>
      <c r="Y232" s="104">
        <f>IF($AM232&gt;Y$5,0,IF($AM232=Y$5,IFERROR($AJ232/$AK232*$AL232, 0),IF(IFERROR((SUM($B232:X232)+$AJ232/$AK232*(1-$AL232)),0)&gt;=$AJ232, $AJ232-SUM($B232:X232), IFERROR($AJ232/$AK232, 0))))</f>
        <v>0</v>
      </c>
      <c r="Z232" s="104">
        <f>IF($AM232&gt;Z$5,0,IF($AM232=Z$5,IFERROR($AJ232/$AK232*$AL232, 0),IF(IFERROR((SUM($B232:Y232)+$AJ232/$AK232*(1-$AL232)),0)&gt;=$AJ232, $AJ232-SUM($B232:Y232), IFERROR($AJ232/$AK232, 0))))</f>
        <v>0</v>
      </c>
      <c r="AA232" s="104">
        <f>IF($AM232&gt;AA$5,0,IF($AM232=AA$5,IFERROR($AJ232/$AK232*$AL232, 0),IF(IFERROR((SUM($B232:Z232)+$AJ232/$AK232*(1-$AL232)),0)&gt;=$AJ232, $AJ232-SUM($B232:Z232), IFERROR($AJ232/$AK232, 0))))</f>
        <v>0</v>
      </c>
      <c r="AB232" s="104">
        <f>IF($AM232&gt;AB$5,0,IF($AM232=AB$5,IFERROR($AJ232/$AK232*$AL232, 0),IF(IFERROR((SUM($B232:AA232)+$AJ232/$AK232*(1-$AL232)),0)&gt;=$AJ232, $AJ232-SUM($B232:AA232), IFERROR($AJ232/$AK232, 0))))</f>
        <v>0</v>
      </c>
      <c r="AC232" s="104">
        <f>IF($AM232&gt;AC$5,0,IF($AM232=AC$5,IFERROR($AJ232/$AK232*$AL232, 0),IF(IFERROR((SUM($B232:AB232)+$AJ232/$AK232*(1-$AL232)),0)&gt;=$AJ232, $AJ232-SUM($B232:AB232), IFERROR($AJ232/$AK232, 0))))</f>
        <v>0</v>
      </c>
      <c r="AD232" s="104">
        <f>IF($AM232&gt;AD$5,0,IF($AM232=AD$5,IFERROR($AJ232/$AK232*$AL232, 0),IF(IFERROR((SUM($B232:AC232)+$AJ232/$AK232*(1-$AL232)),0)&gt;=$AJ232, $AJ232-SUM($B232:AC232), IFERROR($AJ232/$AK232, 0))))</f>
        <v>0</v>
      </c>
      <c r="AE232" s="104">
        <f>IF($AM232&gt;AE$5,0,IF($AM232=AE$5,IFERROR($AJ232/$AK232*$AL232, 0),IF(IFERROR((SUM($B232:AD232)+$AJ232/$AK232*(1-$AL232)),0)&gt;=$AJ232, $AJ232-SUM($B232:AD232), IFERROR($AJ232/$AK232, 0))))</f>
        <v>0</v>
      </c>
      <c r="AF232" s="104">
        <f>IF($AM232&gt;AF$5,0,IF($AM232=AF$5,IFERROR($AJ232/$AK232*$AL232, 0),IF(IFERROR((SUM($B232:AE232)+$AJ232/$AK232*(1-$AL232)),0)&gt;=$AJ232, $AJ232-SUM($B232:AE232), IFERROR($AJ232/$AK232, 0))))</f>
        <v>0</v>
      </c>
      <c r="AG232" s="104">
        <f>IF($AM232&gt;AG$5,0,IF($AM232=AG$5,IFERROR($AJ232/$AK232*$AL232, 0),IF(IFERROR((SUM($B232:AF232)+$AJ232/$AK232*(1-$AL232)),0)&gt;=$AJ232, $AJ232-SUM($B232:AF232), IFERROR($AJ232/$AK232, 0))))</f>
        <v>0</v>
      </c>
      <c r="AH232" s="104">
        <f>IF($AM232&gt;AH$5,0,IF($AM232=AH$5,IFERROR($AJ232/$AK232*$AL232, 0),IF(IFERROR((SUM($B232:AG232)+$AJ232/$AK232*(1-$AL232)),0)&gt;=$AJ232, $AJ232-SUM($B232:AG232), IFERROR($AJ232/$AK232, 0))))</f>
        <v>0</v>
      </c>
      <c r="AI232" s="20"/>
      <c r="AJ232" s="105" cm="1">
        <f t="array" ref="AJ232">INDEX(Calculations!$B$112:$AN$112, 1, AN232)</f>
        <v>8902.1588975999985</v>
      </c>
      <c r="AK232" s="84">
        <f>INDEX(Drivers!$B$41:$AI$41, 1, MATCH($B232, Drivers!$B$4:$AI$4, 0))</f>
        <v>4</v>
      </c>
      <c r="AL232" s="85">
        <f>INDEX(Drivers!$B$42:$AI$42, 1,  MATCH($B232, Drivers!$B$4:$AI$4, 0))</f>
        <v>0.33</v>
      </c>
      <c r="AM232" s="86" cm="1">
        <f t="array" ref="AM232">INDEX(Drivers!$B$12:$AI$12, 1, AN232)</f>
        <v>47573</v>
      </c>
      <c r="AN232" s="83">
        <f t="shared" si="372"/>
        <v>18</v>
      </c>
      <c r="AO232" s="146">
        <f t="shared" si="370"/>
        <v>0</v>
      </c>
      <c r="AP232" s="151">
        <f t="shared" ref="AP232:AW247" si="373">SUMIFS($B232:$AI232, $B$6:$AI$6, AP$6)</f>
        <v>0</v>
      </c>
      <c r="AQ232" s="151">
        <f t="shared" si="373"/>
        <v>0</v>
      </c>
      <c r="AR232" s="151">
        <f t="shared" si="373"/>
        <v>0</v>
      </c>
      <c r="AS232" s="151">
        <f t="shared" si="373"/>
        <v>0</v>
      </c>
      <c r="AT232" s="151">
        <f t="shared" si="373"/>
        <v>7411.0472822519987</v>
      </c>
      <c r="AU232" s="151">
        <f t="shared" si="373"/>
        <v>1491.1116153479998</v>
      </c>
      <c r="AV232" s="151">
        <f t="shared" si="373"/>
        <v>0</v>
      </c>
      <c r="AW232" s="151">
        <f t="shared" si="373"/>
        <v>0</v>
      </c>
    </row>
    <row r="233" spans="2:49" hidden="1" outlineLevel="1" x14ac:dyDescent="0.2">
      <c r="B233" s="52" t="str" cm="1">
        <f t="array" ref="B233">INDEX($B$4:$AI$4, 1, AN233)</f>
        <v>FQ2'30E</v>
      </c>
      <c r="C233" s="104">
        <f>IF($AM233&gt;C$5,0,IF($AM233=C$5,IFERROR($AJ233/$AK233*$AL233, 0),IF(IFERROR((SUM($B233:B233)+$AJ233/$AK233*(1-$AL233)),0)&gt;=$AJ233, $AJ233-SUM($B233:B233), IFERROR($AJ233/$AK233, 0))))</f>
        <v>0</v>
      </c>
      <c r="D233" s="104">
        <f>IF($AM233&gt;D$5,0,IF($AM233=D$5,IFERROR($AJ233/$AK233*$AL233, 0),IF(IFERROR((SUM($B233:C233)+$AJ233/$AK233*(1-$AL233)),0)&gt;=$AJ233, $AJ233-SUM($B233:C233), IFERROR($AJ233/$AK233, 0))))</f>
        <v>0</v>
      </c>
      <c r="E233" s="104">
        <f>IF($AM233&gt;E$5,0,IF($AM233=E$5,IFERROR($AJ233/$AK233*$AL233, 0),IF(IFERROR((SUM($B233:D233)+$AJ233/$AK233*(1-$AL233)),0)&gt;=$AJ233, $AJ233-SUM($B233:D233), IFERROR($AJ233/$AK233, 0))))</f>
        <v>0</v>
      </c>
      <c r="F233" s="104">
        <f>IF($AM233&gt;F$5,0,IF($AM233=F$5,IFERROR($AJ233/$AK233*$AL233, 0),IF(IFERROR((SUM($B233:E233)+$AJ233/$AK233*(1-$AL233)),0)&gt;=$AJ233, $AJ233-SUM($B233:E233), IFERROR($AJ233/$AK233, 0))))</f>
        <v>0</v>
      </c>
      <c r="G233" s="104">
        <f>IF($AM233&gt;G$5,0,IF($AM233=G$5,IFERROR($AJ233/$AK233*$AL233, 0),IF(IFERROR((SUM($B233:F233)+$AJ233/$AK233*(1-$AL233)),0)&gt;=$AJ233, $AJ233-SUM($B233:F233), IFERROR($AJ233/$AK233, 0))))</f>
        <v>0</v>
      </c>
      <c r="H233" s="104">
        <f>IF($AM233&gt;H$5,0,IF($AM233=H$5,IFERROR($AJ233/$AK233*$AL233, 0),IF(IFERROR((SUM($B233:G233)+$AJ233/$AK233*(1-$AL233)),0)&gt;=$AJ233, $AJ233-SUM($B233:G233), IFERROR($AJ233/$AK233, 0))))</f>
        <v>0</v>
      </c>
      <c r="I233" s="104">
        <f>IF($AM233&gt;I$5,0,IF($AM233=I$5,IFERROR($AJ233/$AK233*$AL233, 0),IF(IFERROR((SUM($B233:H233)+$AJ233/$AK233*(1-$AL233)),0)&gt;=$AJ233, $AJ233-SUM($B233:H233), IFERROR($AJ233/$AK233, 0))))</f>
        <v>0</v>
      </c>
      <c r="J233" s="104">
        <f>IF($AM233&gt;J$5,0,IF($AM233=J$5,IFERROR($AJ233/$AK233*$AL233, 0),IF(IFERROR((SUM($B233:I233)+$AJ233/$AK233*(1-$AL233)),0)&gt;=$AJ233, $AJ233-SUM($B233:I233), IFERROR($AJ233/$AK233, 0))))</f>
        <v>0</v>
      </c>
      <c r="K233" s="104">
        <f>IF($AM233&gt;K$5,0,IF($AM233=K$5,IFERROR($AJ233/$AK233*$AL233, 0),IF(IFERROR((SUM($B233:J233)+$AJ233/$AK233*(1-$AL233)),0)&gt;=$AJ233, $AJ233-SUM($B233:J233), IFERROR($AJ233/$AK233, 0))))</f>
        <v>0</v>
      </c>
      <c r="L233" s="104">
        <f>IF($AM233&gt;L$5,0,IF($AM233=L$5,IFERROR($AJ233/$AK233*$AL233, 0),IF(IFERROR((SUM($B233:K233)+$AJ233/$AK233*(1-$AL233)),0)&gt;=$AJ233, $AJ233-SUM($B233:K233), IFERROR($AJ233/$AK233, 0))))</f>
        <v>0</v>
      </c>
      <c r="M233" s="104">
        <f>IF($AM233&gt;M$5,0,IF($AM233=M$5,IFERROR($AJ233/$AK233*$AL233, 0),IF(IFERROR((SUM($B233:L233)+$AJ233/$AK233*(1-$AL233)),0)&gt;=$AJ233, $AJ233-SUM($B233:L233), IFERROR($AJ233/$AK233, 0))))</f>
        <v>0</v>
      </c>
      <c r="N233" s="104">
        <f>IF($AM233&gt;N$5,0,IF($AM233=N$5,IFERROR($AJ233/$AK233*$AL233, 0),IF(IFERROR((SUM($B233:M233)+$AJ233/$AK233*(1-$AL233)),0)&gt;=$AJ233, $AJ233-SUM($B233:M233), IFERROR($AJ233/$AK233, 0))))</f>
        <v>0</v>
      </c>
      <c r="O233" s="104">
        <f>IF($AM233&gt;O$5,0,IF($AM233=O$5,IFERROR($AJ233/$AK233*$AL233, 0),IF(IFERROR((SUM($B233:N233)+$AJ233/$AK233*(1-$AL233)),0)&gt;=$AJ233, $AJ233-SUM($B233:N233), IFERROR($AJ233/$AK233, 0))))</f>
        <v>0</v>
      </c>
      <c r="P233" s="104">
        <f>IF($AM233&gt;P$5,0,IF($AM233=P$5,IFERROR($AJ233/$AK233*$AL233, 0),IF(IFERROR((SUM($B233:O233)+$AJ233/$AK233*(1-$AL233)),0)&gt;=$AJ233, $AJ233-SUM($B233:O233), IFERROR($AJ233/$AK233, 0))))</f>
        <v>0</v>
      </c>
      <c r="Q233" s="104">
        <f>IF($AM233&gt;Q$5,0,IF($AM233=Q$5,IFERROR($AJ233/$AK233*$AL233, 0),IF(IFERROR((SUM($B233:P233)+$AJ233/$AK233*(1-$AL233)),0)&gt;=$AJ233, $AJ233-SUM($B233:P233), IFERROR($AJ233/$AK233, 0))))</f>
        <v>0</v>
      </c>
      <c r="R233" s="104">
        <f>IF($AM233&gt;R$5,0,IF($AM233=R$5,IFERROR($AJ233/$AK233*$AL233, 0),IF(IFERROR((SUM($B233:Q233)+$AJ233/$AK233*(1-$AL233)),0)&gt;=$AJ233, $AJ233-SUM($B233:Q233), IFERROR($AJ233/$AK233, 0))))</f>
        <v>0</v>
      </c>
      <c r="S233" s="104">
        <f>IF($AM233&gt;S$5,0,IF($AM233=S$5,IFERROR($AJ233/$AK233*$AL233, 0),IF(IFERROR((SUM($B233:R233)+$AJ233/$AK233*(1-$AL233)),0)&gt;=$AJ233, $AJ233-SUM($B233:R233), IFERROR($AJ233/$AK233, 0))))</f>
        <v>0</v>
      </c>
      <c r="T233" s="104">
        <f>IF($AM233&gt;T$5,0,IF($AM233=T$5,IFERROR($AJ233/$AK233*$AL233, 0),IF(IFERROR((SUM($B233:S233)+$AJ233/$AK233*(1-$AL233)),0)&gt;=$AJ233, $AJ233-SUM($B233:S233), IFERROR($AJ233/$AK233, 0))))</f>
        <v>809.98184549700022</v>
      </c>
      <c r="U233" s="104">
        <f>IF($AM233&gt;U$5,0,IF($AM233=U$5,IFERROR($AJ233/$AK233*$AL233, 0),IF(IFERROR((SUM($B233:T233)+$AJ233/$AK233*(1-$AL233)),0)&gt;=$AJ233, $AJ233-SUM($B233:T233), IFERROR($AJ233/$AK233, 0))))</f>
        <v>2454.4904409000005</v>
      </c>
      <c r="V233" s="104">
        <f>IF($AM233&gt;V$5,0,IF($AM233=V$5,IFERROR($AJ233/$AK233*$AL233, 0),IF(IFERROR((SUM($B233:U233)+$AJ233/$AK233*(1-$AL233)),0)&gt;=$AJ233, $AJ233-SUM($B233:U233), IFERROR($AJ233/$AK233, 0))))</f>
        <v>2454.4904409000005</v>
      </c>
      <c r="W233" s="104">
        <f>IF($AM233&gt;W$5,0,IF($AM233=W$5,IFERROR($AJ233/$AK233*$AL233, 0),IF(IFERROR((SUM($B233:V233)+$AJ233/$AK233*(1-$AL233)),0)&gt;=$AJ233, $AJ233-SUM($B233:V233), IFERROR($AJ233/$AK233, 0))))</f>
        <v>2454.4904409000005</v>
      </c>
      <c r="X233" s="104">
        <f>IF($AM233&gt;X$5,0,IF($AM233=X$5,IFERROR($AJ233/$AK233*$AL233, 0),IF(IFERROR((SUM($B233:W233)+$AJ233/$AK233*(1-$AL233)),0)&gt;=$AJ233, $AJ233-SUM($B233:W233), IFERROR($AJ233/$AK233, 0))))</f>
        <v>1644.5085954030001</v>
      </c>
      <c r="Y233" s="104">
        <f>IF($AM233&gt;Y$5,0,IF($AM233=Y$5,IFERROR($AJ233/$AK233*$AL233, 0),IF(IFERROR((SUM($B233:X233)+$AJ233/$AK233*(1-$AL233)),0)&gt;=$AJ233, $AJ233-SUM($B233:X233), IFERROR($AJ233/$AK233, 0))))</f>
        <v>0</v>
      </c>
      <c r="Z233" s="104">
        <f>IF($AM233&gt;Z$5,0,IF($AM233=Z$5,IFERROR($AJ233/$AK233*$AL233, 0),IF(IFERROR((SUM($B233:Y233)+$AJ233/$AK233*(1-$AL233)),0)&gt;=$AJ233, $AJ233-SUM($B233:Y233), IFERROR($AJ233/$AK233, 0))))</f>
        <v>0</v>
      </c>
      <c r="AA233" s="104">
        <f>IF($AM233&gt;AA$5,0,IF($AM233=AA$5,IFERROR($AJ233/$AK233*$AL233, 0),IF(IFERROR((SUM($B233:Z233)+$AJ233/$AK233*(1-$AL233)),0)&gt;=$AJ233, $AJ233-SUM($B233:Z233), IFERROR($AJ233/$AK233, 0))))</f>
        <v>0</v>
      </c>
      <c r="AB233" s="104">
        <f>IF($AM233&gt;AB$5,0,IF($AM233=AB$5,IFERROR($AJ233/$AK233*$AL233, 0),IF(IFERROR((SUM($B233:AA233)+$AJ233/$AK233*(1-$AL233)),0)&gt;=$AJ233, $AJ233-SUM($B233:AA233), IFERROR($AJ233/$AK233, 0))))</f>
        <v>0</v>
      </c>
      <c r="AC233" s="104">
        <f>IF($AM233&gt;AC$5,0,IF($AM233=AC$5,IFERROR($AJ233/$AK233*$AL233, 0),IF(IFERROR((SUM($B233:AB233)+$AJ233/$AK233*(1-$AL233)),0)&gt;=$AJ233, $AJ233-SUM($B233:AB233), IFERROR($AJ233/$AK233, 0))))</f>
        <v>0</v>
      </c>
      <c r="AD233" s="104">
        <f>IF($AM233&gt;AD$5,0,IF($AM233=AD$5,IFERROR($AJ233/$AK233*$AL233, 0),IF(IFERROR((SUM($B233:AC233)+$AJ233/$AK233*(1-$AL233)),0)&gt;=$AJ233, $AJ233-SUM($B233:AC233), IFERROR($AJ233/$AK233, 0))))</f>
        <v>0</v>
      </c>
      <c r="AE233" s="104">
        <f>IF($AM233&gt;AE$5,0,IF($AM233=AE$5,IFERROR($AJ233/$AK233*$AL233, 0),IF(IFERROR((SUM($B233:AD233)+$AJ233/$AK233*(1-$AL233)),0)&gt;=$AJ233, $AJ233-SUM($B233:AD233), IFERROR($AJ233/$AK233, 0))))</f>
        <v>0</v>
      </c>
      <c r="AF233" s="104">
        <f>IF($AM233&gt;AF$5,0,IF($AM233=AF$5,IFERROR($AJ233/$AK233*$AL233, 0),IF(IFERROR((SUM($B233:AE233)+$AJ233/$AK233*(1-$AL233)),0)&gt;=$AJ233, $AJ233-SUM($B233:AE233), IFERROR($AJ233/$AK233, 0))))</f>
        <v>0</v>
      </c>
      <c r="AG233" s="104">
        <f>IF($AM233&gt;AG$5,0,IF($AM233=AG$5,IFERROR($AJ233/$AK233*$AL233, 0),IF(IFERROR((SUM($B233:AF233)+$AJ233/$AK233*(1-$AL233)),0)&gt;=$AJ233, $AJ233-SUM($B233:AF233), IFERROR($AJ233/$AK233, 0))))</f>
        <v>0</v>
      </c>
      <c r="AH233" s="104">
        <f>IF($AM233&gt;AH$5,0,IF($AM233=AH$5,IFERROR($AJ233/$AK233*$AL233, 0),IF(IFERROR((SUM($B233:AG233)+$AJ233/$AK233*(1-$AL233)),0)&gt;=$AJ233, $AJ233-SUM($B233:AG233), IFERROR($AJ233/$AK233, 0))))</f>
        <v>0</v>
      </c>
      <c r="AI233" s="20"/>
      <c r="AJ233" s="105" cm="1">
        <f t="array" ref="AJ233">INDEX(Calculations!$B$112:$AN$112, 1, AN233)</f>
        <v>9817.9617636000021</v>
      </c>
      <c r="AK233" s="84">
        <f>INDEX(Drivers!$B$41:$AI$41, 1, MATCH($B233, Drivers!$B$4:$AI$4, 0))</f>
        <v>4</v>
      </c>
      <c r="AL233" s="85">
        <f>INDEX(Drivers!$B$42:$AI$42, 1,  MATCH($B233, Drivers!$B$4:$AI$4, 0))</f>
        <v>0.33</v>
      </c>
      <c r="AM233" s="86" cm="1">
        <f t="array" ref="AM233">INDEX(Drivers!$B$12:$AI$12, 1, AN233)</f>
        <v>47664</v>
      </c>
      <c r="AN233" s="83">
        <f t="shared" si="372"/>
        <v>19</v>
      </c>
      <c r="AO233" s="146">
        <f t="shared" si="370"/>
        <v>0</v>
      </c>
      <c r="AP233" s="151">
        <f t="shared" si="373"/>
        <v>0</v>
      </c>
      <c r="AQ233" s="151">
        <f t="shared" si="373"/>
        <v>0</v>
      </c>
      <c r="AR233" s="151">
        <f t="shared" si="373"/>
        <v>0</v>
      </c>
      <c r="AS233" s="151">
        <f t="shared" si="373"/>
        <v>0</v>
      </c>
      <c r="AT233" s="151">
        <f t="shared" si="373"/>
        <v>5718.962727297001</v>
      </c>
      <c r="AU233" s="151">
        <f t="shared" si="373"/>
        <v>4098.999036303001</v>
      </c>
      <c r="AV233" s="151">
        <f t="shared" si="373"/>
        <v>0</v>
      </c>
      <c r="AW233" s="151">
        <f t="shared" si="373"/>
        <v>0</v>
      </c>
    </row>
    <row r="234" spans="2:49" hidden="1" outlineLevel="1" x14ac:dyDescent="0.2">
      <c r="B234" s="52" t="str" cm="1">
        <f t="array" ref="B234">INDEX($B$4:$AI$4, 1, AN234)</f>
        <v>FQ3'30E</v>
      </c>
      <c r="C234" s="104">
        <f>IF($AM234&gt;C$5,0,IF($AM234=C$5,IFERROR($AJ234/$AK234*$AL234, 0),IF(IFERROR((SUM($B234:B234)+$AJ234/$AK234*(1-$AL234)),0)&gt;=$AJ234, $AJ234-SUM($B234:B234), IFERROR($AJ234/$AK234, 0))))</f>
        <v>0</v>
      </c>
      <c r="D234" s="104">
        <f>IF($AM234&gt;D$5,0,IF($AM234=D$5,IFERROR($AJ234/$AK234*$AL234, 0),IF(IFERROR((SUM($B234:C234)+$AJ234/$AK234*(1-$AL234)),0)&gt;=$AJ234, $AJ234-SUM($B234:C234), IFERROR($AJ234/$AK234, 0))))</f>
        <v>0</v>
      </c>
      <c r="E234" s="104">
        <f>IF($AM234&gt;E$5,0,IF($AM234=E$5,IFERROR($AJ234/$AK234*$AL234, 0),IF(IFERROR((SUM($B234:D234)+$AJ234/$AK234*(1-$AL234)),0)&gt;=$AJ234, $AJ234-SUM($B234:D234), IFERROR($AJ234/$AK234, 0))))</f>
        <v>0</v>
      </c>
      <c r="F234" s="104">
        <f>IF($AM234&gt;F$5,0,IF($AM234=F$5,IFERROR($AJ234/$AK234*$AL234, 0),IF(IFERROR((SUM($B234:E234)+$AJ234/$AK234*(1-$AL234)),0)&gt;=$AJ234, $AJ234-SUM($B234:E234), IFERROR($AJ234/$AK234, 0))))</f>
        <v>0</v>
      </c>
      <c r="G234" s="104">
        <f>IF($AM234&gt;G$5,0,IF($AM234=G$5,IFERROR($AJ234/$AK234*$AL234, 0),IF(IFERROR((SUM($B234:F234)+$AJ234/$AK234*(1-$AL234)),0)&gt;=$AJ234, $AJ234-SUM($B234:F234), IFERROR($AJ234/$AK234, 0))))</f>
        <v>0</v>
      </c>
      <c r="H234" s="104">
        <f>IF($AM234&gt;H$5,0,IF($AM234=H$5,IFERROR($AJ234/$AK234*$AL234, 0),IF(IFERROR((SUM($B234:G234)+$AJ234/$AK234*(1-$AL234)),0)&gt;=$AJ234, $AJ234-SUM($B234:G234), IFERROR($AJ234/$AK234, 0))))</f>
        <v>0</v>
      </c>
      <c r="I234" s="104">
        <f>IF($AM234&gt;I$5,0,IF($AM234=I$5,IFERROR($AJ234/$AK234*$AL234, 0),IF(IFERROR((SUM($B234:H234)+$AJ234/$AK234*(1-$AL234)),0)&gt;=$AJ234, $AJ234-SUM($B234:H234), IFERROR($AJ234/$AK234, 0))))</f>
        <v>0</v>
      </c>
      <c r="J234" s="104">
        <f>IF($AM234&gt;J$5,0,IF($AM234=J$5,IFERROR($AJ234/$AK234*$AL234, 0),IF(IFERROR((SUM($B234:I234)+$AJ234/$AK234*(1-$AL234)),0)&gt;=$AJ234, $AJ234-SUM($B234:I234), IFERROR($AJ234/$AK234, 0))))</f>
        <v>0</v>
      </c>
      <c r="K234" s="104">
        <f>IF($AM234&gt;K$5,0,IF($AM234=K$5,IFERROR($AJ234/$AK234*$AL234, 0),IF(IFERROR((SUM($B234:J234)+$AJ234/$AK234*(1-$AL234)),0)&gt;=$AJ234, $AJ234-SUM($B234:J234), IFERROR($AJ234/$AK234, 0))))</f>
        <v>0</v>
      </c>
      <c r="L234" s="104">
        <f>IF($AM234&gt;L$5,0,IF($AM234=L$5,IFERROR($AJ234/$AK234*$AL234, 0),IF(IFERROR((SUM($B234:K234)+$AJ234/$AK234*(1-$AL234)),0)&gt;=$AJ234, $AJ234-SUM($B234:K234), IFERROR($AJ234/$AK234, 0))))</f>
        <v>0</v>
      </c>
      <c r="M234" s="104">
        <f>IF($AM234&gt;M$5,0,IF($AM234=M$5,IFERROR($AJ234/$AK234*$AL234, 0),IF(IFERROR((SUM($B234:L234)+$AJ234/$AK234*(1-$AL234)),0)&gt;=$AJ234, $AJ234-SUM($B234:L234), IFERROR($AJ234/$AK234, 0))))</f>
        <v>0</v>
      </c>
      <c r="N234" s="104">
        <f>IF($AM234&gt;N$5,0,IF($AM234=N$5,IFERROR($AJ234/$AK234*$AL234, 0),IF(IFERROR((SUM($B234:M234)+$AJ234/$AK234*(1-$AL234)),0)&gt;=$AJ234, $AJ234-SUM($B234:M234), IFERROR($AJ234/$AK234, 0))))</f>
        <v>0</v>
      </c>
      <c r="O234" s="104">
        <f>IF($AM234&gt;O$5,0,IF($AM234=O$5,IFERROR($AJ234/$AK234*$AL234, 0),IF(IFERROR((SUM($B234:N234)+$AJ234/$AK234*(1-$AL234)),0)&gt;=$AJ234, $AJ234-SUM($B234:N234), IFERROR($AJ234/$AK234, 0))))</f>
        <v>0</v>
      </c>
      <c r="P234" s="104">
        <f>IF($AM234&gt;P$5,0,IF($AM234=P$5,IFERROR($AJ234/$AK234*$AL234, 0),IF(IFERROR((SUM($B234:O234)+$AJ234/$AK234*(1-$AL234)),0)&gt;=$AJ234, $AJ234-SUM($B234:O234), IFERROR($AJ234/$AK234, 0))))</f>
        <v>0</v>
      </c>
      <c r="Q234" s="104">
        <f>IF($AM234&gt;Q$5,0,IF($AM234=Q$5,IFERROR($AJ234/$AK234*$AL234, 0),IF(IFERROR((SUM($B234:P234)+$AJ234/$AK234*(1-$AL234)),0)&gt;=$AJ234, $AJ234-SUM($B234:P234), IFERROR($AJ234/$AK234, 0))))</f>
        <v>0</v>
      </c>
      <c r="R234" s="104">
        <f>IF($AM234&gt;R$5,0,IF($AM234=R$5,IFERROR($AJ234/$AK234*$AL234, 0),IF(IFERROR((SUM($B234:Q234)+$AJ234/$AK234*(1-$AL234)),0)&gt;=$AJ234, $AJ234-SUM($B234:Q234), IFERROR($AJ234/$AK234, 0))))</f>
        <v>0</v>
      </c>
      <c r="S234" s="104">
        <f>IF($AM234&gt;S$5,0,IF($AM234=S$5,IFERROR($AJ234/$AK234*$AL234, 0),IF(IFERROR((SUM($B234:R234)+$AJ234/$AK234*(1-$AL234)),0)&gt;=$AJ234, $AJ234-SUM($B234:R234), IFERROR($AJ234/$AK234, 0))))</f>
        <v>0</v>
      </c>
      <c r="T234" s="104">
        <f>IF($AM234&gt;T$5,0,IF($AM234=T$5,IFERROR($AJ234/$AK234*$AL234, 0),IF(IFERROR((SUM($B234:S234)+$AJ234/$AK234*(1-$AL234)),0)&gt;=$AJ234, $AJ234-SUM($B234:S234), IFERROR($AJ234/$AK234, 0))))</f>
        <v>0</v>
      </c>
      <c r="U234" s="104">
        <f>IF($AM234&gt;U$5,0,IF($AM234=U$5,IFERROR($AJ234/$AK234*$AL234, 0),IF(IFERROR((SUM($B234:T234)+$AJ234/$AK234*(1-$AL234)),0)&gt;=$AJ234, $AJ234-SUM($B234:T234), IFERROR($AJ234/$AK234, 0))))</f>
        <v>882.64644316199997</v>
      </c>
      <c r="V234" s="104">
        <f>IF($AM234&gt;V$5,0,IF($AM234=V$5,IFERROR($AJ234/$AK234*$AL234, 0),IF(IFERROR((SUM($B234:U234)+$AJ234/$AK234*(1-$AL234)),0)&gt;=$AJ234, $AJ234-SUM($B234:U234), IFERROR($AJ234/$AK234, 0))))</f>
        <v>2674.6861913999996</v>
      </c>
      <c r="W234" s="104">
        <f>IF($AM234&gt;W$5,0,IF($AM234=W$5,IFERROR($AJ234/$AK234*$AL234, 0),IF(IFERROR((SUM($B234:V234)+$AJ234/$AK234*(1-$AL234)),0)&gt;=$AJ234, $AJ234-SUM($B234:V234), IFERROR($AJ234/$AK234, 0))))</f>
        <v>2674.6861913999996</v>
      </c>
      <c r="X234" s="104">
        <f>IF($AM234&gt;X$5,0,IF($AM234=X$5,IFERROR($AJ234/$AK234*$AL234, 0),IF(IFERROR((SUM($B234:W234)+$AJ234/$AK234*(1-$AL234)),0)&gt;=$AJ234, $AJ234-SUM($B234:W234), IFERROR($AJ234/$AK234, 0))))</f>
        <v>2674.6861913999996</v>
      </c>
      <c r="Y234" s="104">
        <f>IF($AM234&gt;Y$5,0,IF($AM234=Y$5,IFERROR($AJ234/$AK234*$AL234, 0),IF(IFERROR((SUM($B234:X234)+$AJ234/$AK234*(1-$AL234)),0)&gt;=$AJ234, $AJ234-SUM($B234:X234), IFERROR($AJ234/$AK234, 0))))</f>
        <v>1792.0397482379994</v>
      </c>
      <c r="Z234" s="104">
        <f>IF($AM234&gt;Z$5,0,IF($AM234=Z$5,IFERROR($AJ234/$AK234*$AL234, 0),IF(IFERROR((SUM($B234:Y234)+$AJ234/$AK234*(1-$AL234)),0)&gt;=$AJ234, $AJ234-SUM($B234:Y234), IFERROR($AJ234/$AK234, 0))))</f>
        <v>0</v>
      </c>
      <c r="AA234" s="104">
        <f>IF($AM234&gt;AA$5,0,IF($AM234=AA$5,IFERROR($AJ234/$AK234*$AL234, 0),IF(IFERROR((SUM($B234:Z234)+$AJ234/$AK234*(1-$AL234)),0)&gt;=$AJ234, $AJ234-SUM($B234:Z234), IFERROR($AJ234/$AK234, 0))))</f>
        <v>0</v>
      </c>
      <c r="AB234" s="104">
        <f>IF($AM234&gt;AB$5,0,IF($AM234=AB$5,IFERROR($AJ234/$AK234*$AL234, 0),IF(IFERROR((SUM($B234:AA234)+$AJ234/$AK234*(1-$AL234)),0)&gt;=$AJ234, $AJ234-SUM($B234:AA234), IFERROR($AJ234/$AK234, 0))))</f>
        <v>0</v>
      </c>
      <c r="AC234" s="104">
        <f>IF($AM234&gt;AC$5,0,IF($AM234=AC$5,IFERROR($AJ234/$AK234*$AL234, 0),IF(IFERROR((SUM($B234:AB234)+$AJ234/$AK234*(1-$AL234)),0)&gt;=$AJ234, $AJ234-SUM($B234:AB234), IFERROR($AJ234/$AK234, 0))))</f>
        <v>0</v>
      </c>
      <c r="AD234" s="104">
        <f>IF($AM234&gt;AD$5,0,IF($AM234=AD$5,IFERROR($AJ234/$AK234*$AL234, 0),IF(IFERROR((SUM($B234:AC234)+$AJ234/$AK234*(1-$AL234)),0)&gt;=$AJ234, $AJ234-SUM($B234:AC234), IFERROR($AJ234/$AK234, 0))))</f>
        <v>0</v>
      </c>
      <c r="AE234" s="104">
        <f>IF($AM234&gt;AE$5,0,IF($AM234=AE$5,IFERROR($AJ234/$AK234*$AL234, 0),IF(IFERROR((SUM($B234:AD234)+$AJ234/$AK234*(1-$AL234)),0)&gt;=$AJ234, $AJ234-SUM($B234:AD234), IFERROR($AJ234/$AK234, 0))))</f>
        <v>0</v>
      </c>
      <c r="AF234" s="104">
        <f>IF($AM234&gt;AF$5,0,IF($AM234=AF$5,IFERROR($AJ234/$AK234*$AL234, 0),IF(IFERROR((SUM($B234:AE234)+$AJ234/$AK234*(1-$AL234)),0)&gt;=$AJ234, $AJ234-SUM($B234:AE234), IFERROR($AJ234/$AK234, 0))))</f>
        <v>0</v>
      </c>
      <c r="AG234" s="104">
        <f>IF($AM234&gt;AG$5,0,IF($AM234=AG$5,IFERROR($AJ234/$AK234*$AL234, 0),IF(IFERROR((SUM($B234:AF234)+$AJ234/$AK234*(1-$AL234)),0)&gt;=$AJ234, $AJ234-SUM($B234:AF234), IFERROR($AJ234/$AK234, 0))))</f>
        <v>0</v>
      </c>
      <c r="AH234" s="104">
        <f>IF($AM234&gt;AH$5,0,IF($AM234=AH$5,IFERROR($AJ234/$AK234*$AL234, 0),IF(IFERROR((SUM($B234:AG234)+$AJ234/$AK234*(1-$AL234)),0)&gt;=$AJ234, $AJ234-SUM($B234:AG234), IFERROR($AJ234/$AK234, 0))))</f>
        <v>0</v>
      </c>
      <c r="AI234" s="20"/>
      <c r="AJ234" s="105" cm="1">
        <f t="array" ref="AJ234">INDEX(Calculations!$B$112:$AN$112, 1, AN234)</f>
        <v>10698.744765599999</v>
      </c>
      <c r="AK234" s="84">
        <f>INDEX(Drivers!$B$41:$AI$41, 1, MATCH($B234, Drivers!$B$4:$AI$4, 0))</f>
        <v>4</v>
      </c>
      <c r="AL234" s="85">
        <f>INDEX(Drivers!$B$42:$AI$42, 1,  MATCH($B234, Drivers!$B$4:$AI$4, 0))</f>
        <v>0.33</v>
      </c>
      <c r="AM234" s="86" cm="1">
        <f t="array" ref="AM234">INDEX(Drivers!$B$12:$AI$12, 1, AN234)</f>
        <v>47756</v>
      </c>
      <c r="AN234" s="83">
        <f t="shared" si="372"/>
        <v>20</v>
      </c>
      <c r="AO234" s="146">
        <f t="shared" si="370"/>
        <v>0</v>
      </c>
      <c r="AP234" s="151">
        <f t="shared" si="373"/>
        <v>0</v>
      </c>
      <c r="AQ234" s="151">
        <f t="shared" si="373"/>
        <v>0</v>
      </c>
      <c r="AR234" s="151">
        <f t="shared" si="373"/>
        <v>0</v>
      </c>
      <c r="AS234" s="151">
        <f t="shared" si="373"/>
        <v>0</v>
      </c>
      <c r="AT234" s="151">
        <f t="shared" si="373"/>
        <v>3557.3326345619998</v>
      </c>
      <c r="AU234" s="151">
        <f t="shared" si="373"/>
        <v>7141.4121310379987</v>
      </c>
      <c r="AV234" s="151">
        <f t="shared" si="373"/>
        <v>0</v>
      </c>
      <c r="AW234" s="151">
        <f t="shared" si="373"/>
        <v>0</v>
      </c>
    </row>
    <row r="235" spans="2:49" hidden="1" outlineLevel="1" x14ac:dyDescent="0.2">
      <c r="B235" s="52" t="str" cm="1">
        <f t="array" ref="B235">INDEX($B$4:$AI$4, 1, AN235)</f>
        <v>FQ4'30E</v>
      </c>
      <c r="C235" s="104">
        <f>IF($AM235&gt;C$5,0,IF($AM235=C$5,IFERROR($AJ235/$AK235*$AL235, 0),IF(IFERROR((SUM($B235:B235)+$AJ235/$AK235*(1-$AL235)),0)&gt;=$AJ235, $AJ235-SUM($B235:B235), IFERROR($AJ235/$AK235, 0))))</f>
        <v>0</v>
      </c>
      <c r="D235" s="104">
        <f>IF($AM235&gt;D$5,0,IF($AM235=D$5,IFERROR($AJ235/$AK235*$AL235, 0),IF(IFERROR((SUM($B235:C235)+$AJ235/$AK235*(1-$AL235)),0)&gt;=$AJ235, $AJ235-SUM($B235:C235), IFERROR($AJ235/$AK235, 0))))</f>
        <v>0</v>
      </c>
      <c r="E235" s="104">
        <f>IF($AM235&gt;E$5,0,IF($AM235=E$5,IFERROR($AJ235/$AK235*$AL235, 0),IF(IFERROR((SUM($B235:D235)+$AJ235/$AK235*(1-$AL235)),0)&gt;=$AJ235, $AJ235-SUM($B235:D235), IFERROR($AJ235/$AK235, 0))))</f>
        <v>0</v>
      </c>
      <c r="F235" s="104">
        <f>IF($AM235&gt;F$5,0,IF($AM235=F$5,IFERROR($AJ235/$AK235*$AL235, 0),IF(IFERROR((SUM($B235:E235)+$AJ235/$AK235*(1-$AL235)),0)&gt;=$AJ235, $AJ235-SUM($B235:E235), IFERROR($AJ235/$AK235, 0))))</f>
        <v>0</v>
      </c>
      <c r="G235" s="104">
        <f>IF($AM235&gt;G$5,0,IF($AM235=G$5,IFERROR($AJ235/$AK235*$AL235, 0),IF(IFERROR((SUM($B235:F235)+$AJ235/$AK235*(1-$AL235)),0)&gt;=$AJ235, $AJ235-SUM($B235:F235), IFERROR($AJ235/$AK235, 0))))</f>
        <v>0</v>
      </c>
      <c r="H235" s="104">
        <f>IF($AM235&gt;H$5,0,IF($AM235=H$5,IFERROR($AJ235/$AK235*$AL235, 0),IF(IFERROR((SUM($B235:G235)+$AJ235/$AK235*(1-$AL235)),0)&gt;=$AJ235, $AJ235-SUM($B235:G235), IFERROR($AJ235/$AK235, 0))))</f>
        <v>0</v>
      </c>
      <c r="I235" s="104">
        <f>IF($AM235&gt;I$5,0,IF($AM235=I$5,IFERROR($AJ235/$AK235*$AL235, 0),IF(IFERROR((SUM($B235:H235)+$AJ235/$AK235*(1-$AL235)),0)&gt;=$AJ235, $AJ235-SUM($B235:H235), IFERROR($AJ235/$AK235, 0))))</f>
        <v>0</v>
      </c>
      <c r="J235" s="104">
        <f>IF($AM235&gt;J$5,0,IF($AM235=J$5,IFERROR($AJ235/$AK235*$AL235, 0),IF(IFERROR((SUM($B235:I235)+$AJ235/$AK235*(1-$AL235)),0)&gt;=$AJ235, $AJ235-SUM($B235:I235), IFERROR($AJ235/$AK235, 0))))</f>
        <v>0</v>
      </c>
      <c r="K235" s="104">
        <f>IF($AM235&gt;K$5,0,IF($AM235=K$5,IFERROR($AJ235/$AK235*$AL235, 0),IF(IFERROR((SUM($B235:J235)+$AJ235/$AK235*(1-$AL235)),0)&gt;=$AJ235, $AJ235-SUM($B235:J235), IFERROR($AJ235/$AK235, 0))))</f>
        <v>0</v>
      </c>
      <c r="L235" s="104">
        <f>IF($AM235&gt;L$5,0,IF($AM235=L$5,IFERROR($AJ235/$AK235*$AL235, 0),IF(IFERROR((SUM($B235:K235)+$AJ235/$AK235*(1-$AL235)),0)&gt;=$AJ235, $AJ235-SUM($B235:K235), IFERROR($AJ235/$AK235, 0))))</f>
        <v>0</v>
      </c>
      <c r="M235" s="104">
        <f>IF($AM235&gt;M$5,0,IF($AM235=M$5,IFERROR($AJ235/$AK235*$AL235, 0),IF(IFERROR((SUM($B235:L235)+$AJ235/$AK235*(1-$AL235)),0)&gt;=$AJ235, $AJ235-SUM($B235:L235), IFERROR($AJ235/$AK235, 0))))</f>
        <v>0</v>
      </c>
      <c r="N235" s="104">
        <f>IF($AM235&gt;N$5,0,IF($AM235=N$5,IFERROR($AJ235/$AK235*$AL235, 0),IF(IFERROR((SUM($B235:M235)+$AJ235/$AK235*(1-$AL235)),0)&gt;=$AJ235, $AJ235-SUM($B235:M235), IFERROR($AJ235/$AK235, 0))))</f>
        <v>0</v>
      </c>
      <c r="O235" s="104">
        <f>IF($AM235&gt;O$5,0,IF($AM235=O$5,IFERROR($AJ235/$AK235*$AL235, 0),IF(IFERROR((SUM($B235:N235)+$AJ235/$AK235*(1-$AL235)),0)&gt;=$AJ235, $AJ235-SUM($B235:N235), IFERROR($AJ235/$AK235, 0))))</f>
        <v>0</v>
      </c>
      <c r="P235" s="104">
        <f>IF($AM235&gt;P$5,0,IF($AM235=P$5,IFERROR($AJ235/$AK235*$AL235, 0),IF(IFERROR((SUM($B235:O235)+$AJ235/$AK235*(1-$AL235)),0)&gt;=$AJ235, $AJ235-SUM($B235:O235), IFERROR($AJ235/$AK235, 0))))</f>
        <v>0</v>
      </c>
      <c r="Q235" s="104">
        <f>IF($AM235&gt;Q$5,0,IF($AM235=Q$5,IFERROR($AJ235/$AK235*$AL235, 0),IF(IFERROR((SUM($B235:P235)+$AJ235/$AK235*(1-$AL235)),0)&gt;=$AJ235, $AJ235-SUM($B235:P235), IFERROR($AJ235/$AK235, 0))))</f>
        <v>0</v>
      </c>
      <c r="R235" s="104">
        <f>IF($AM235&gt;R$5,0,IF($AM235=R$5,IFERROR($AJ235/$AK235*$AL235, 0),IF(IFERROR((SUM($B235:Q235)+$AJ235/$AK235*(1-$AL235)),0)&gt;=$AJ235, $AJ235-SUM($B235:Q235), IFERROR($AJ235/$AK235, 0))))</f>
        <v>0</v>
      </c>
      <c r="S235" s="104">
        <f>IF($AM235&gt;S$5,0,IF($AM235=S$5,IFERROR($AJ235/$AK235*$AL235, 0),IF(IFERROR((SUM($B235:R235)+$AJ235/$AK235*(1-$AL235)),0)&gt;=$AJ235, $AJ235-SUM($B235:R235), IFERROR($AJ235/$AK235, 0))))</f>
        <v>0</v>
      </c>
      <c r="T235" s="104">
        <f>IF($AM235&gt;T$5,0,IF($AM235=T$5,IFERROR($AJ235/$AK235*$AL235, 0),IF(IFERROR((SUM($B235:S235)+$AJ235/$AK235*(1-$AL235)),0)&gt;=$AJ235, $AJ235-SUM($B235:S235), IFERROR($AJ235/$AK235, 0))))</f>
        <v>0</v>
      </c>
      <c r="U235" s="104">
        <f>IF($AM235&gt;U$5,0,IF($AM235=U$5,IFERROR($AJ235/$AK235*$AL235, 0),IF(IFERROR((SUM($B235:T235)+$AJ235/$AK235*(1-$AL235)),0)&gt;=$AJ235, $AJ235-SUM($B235:T235), IFERROR($AJ235/$AK235, 0))))</f>
        <v>0</v>
      </c>
      <c r="V235" s="104">
        <f>IF($AM235&gt;V$5,0,IF($AM235=V$5,IFERROR($AJ235/$AK235*$AL235, 0),IF(IFERROR((SUM($B235:U235)+$AJ235/$AK235*(1-$AL235)),0)&gt;=$AJ235, $AJ235-SUM($B235:U235), IFERROR($AJ235/$AK235, 0))))</f>
        <v>918.63688311450016</v>
      </c>
      <c r="W235" s="104">
        <f>IF($AM235&gt;W$5,0,IF($AM235=W$5,IFERROR($AJ235/$AK235*$AL235, 0),IF(IFERROR((SUM($B235:V235)+$AJ235/$AK235*(1-$AL235)),0)&gt;=$AJ235, $AJ235-SUM($B235:V235), IFERROR($AJ235/$AK235, 0))))</f>
        <v>2783.7481306500003</v>
      </c>
      <c r="X235" s="104">
        <f>IF($AM235&gt;X$5,0,IF($AM235=X$5,IFERROR($AJ235/$AK235*$AL235, 0),IF(IFERROR((SUM($B235:W235)+$AJ235/$AK235*(1-$AL235)),0)&gt;=$AJ235, $AJ235-SUM($B235:W235), IFERROR($AJ235/$AK235, 0))))</f>
        <v>2783.7481306500003</v>
      </c>
      <c r="Y235" s="104">
        <f>IF($AM235&gt;Y$5,0,IF($AM235=Y$5,IFERROR($AJ235/$AK235*$AL235, 0),IF(IFERROR((SUM($B235:X235)+$AJ235/$AK235*(1-$AL235)),0)&gt;=$AJ235, $AJ235-SUM($B235:X235), IFERROR($AJ235/$AK235, 0))))</f>
        <v>2783.7481306500003</v>
      </c>
      <c r="Z235" s="104">
        <f>IF($AM235&gt;Z$5,0,IF($AM235=Z$5,IFERROR($AJ235/$AK235*$AL235, 0),IF(IFERROR((SUM($B235:Y235)+$AJ235/$AK235*(1-$AL235)),0)&gt;=$AJ235, $AJ235-SUM($B235:Y235), IFERROR($AJ235/$AK235, 0))))</f>
        <v>1865.1112475355003</v>
      </c>
      <c r="AA235" s="104">
        <f>IF($AM235&gt;AA$5,0,IF($AM235=AA$5,IFERROR($AJ235/$AK235*$AL235, 0),IF(IFERROR((SUM($B235:Z235)+$AJ235/$AK235*(1-$AL235)),0)&gt;=$AJ235, $AJ235-SUM($B235:Z235), IFERROR($AJ235/$AK235, 0))))</f>
        <v>0</v>
      </c>
      <c r="AB235" s="104">
        <f>IF($AM235&gt;AB$5,0,IF($AM235=AB$5,IFERROR($AJ235/$AK235*$AL235, 0),IF(IFERROR((SUM($B235:AA235)+$AJ235/$AK235*(1-$AL235)),0)&gt;=$AJ235, $AJ235-SUM($B235:AA235), IFERROR($AJ235/$AK235, 0))))</f>
        <v>0</v>
      </c>
      <c r="AC235" s="104">
        <f>IF($AM235&gt;AC$5,0,IF($AM235=AC$5,IFERROR($AJ235/$AK235*$AL235, 0),IF(IFERROR((SUM($B235:AB235)+$AJ235/$AK235*(1-$AL235)),0)&gt;=$AJ235, $AJ235-SUM($B235:AB235), IFERROR($AJ235/$AK235, 0))))</f>
        <v>0</v>
      </c>
      <c r="AD235" s="104">
        <f>IF($AM235&gt;AD$5,0,IF($AM235=AD$5,IFERROR($AJ235/$AK235*$AL235, 0),IF(IFERROR((SUM($B235:AC235)+$AJ235/$AK235*(1-$AL235)),0)&gt;=$AJ235, $AJ235-SUM($B235:AC235), IFERROR($AJ235/$AK235, 0))))</f>
        <v>0</v>
      </c>
      <c r="AE235" s="104">
        <f>IF($AM235&gt;AE$5,0,IF($AM235=AE$5,IFERROR($AJ235/$AK235*$AL235, 0),IF(IFERROR((SUM($B235:AD235)+$AJ235/$AK235*(1-$AL235)),0)&gt;=$AJ235, $AJ235-SUM($B235:AD235), IFERROR($AJ235/$AK235, 0))))</f>
        <v>0</v>
      </c>
      <c r="AF235" s="104">
        <f>IF($AM235&gt;AF$5,0,IF($AM235=AF$5,IFERROR($AJ235/$AK235*$AL235, 0),IF(IFERROR((SUM($B235:AE235)+$AJ235/$AK235*(1-$AL235)),0)&gt;=$AJ235, $AJ235-SUM($B235:AE235), IFERROR($AJ235/$AK235, 0))))</f>
        <v>0</v>
      </c>
      <c r="AG235" s="104">
        <f>IF($AM235&gt;AG$5,0,IF($AM235=AG$5,IFERROR($AJ235/$AK235*$AL235, 0),IF(IFERROR((SUM($B235:AF235)+$AJ235/$AK235*(1-$AL235)),0)&gt;=$AJ235, $AJ235-SUM($B235:AF235), IFERROR($AJ235/$AK235, 0))))</f>
        <v>0</v>
      </c>
      <c r="AH235" s="104">
        <f>IF($AM235&gt;AH$5,0,IF($AM235=AH$5,IFERROR($AJ235/$AK235*$AL235, 0),IF(IFERROR((SUM($B235:AG235)+$AJ235/$AK235*(1-$AL235)),0)&gt;=$AJ235, $AJ235-SUM($B235:AG235), IFERROR($AJ235/$AK235, 0))))</f>
        <v>0</v>
      </c>
      <c r="AI235" s="20"/>
      <c r="AJ235" s="105" cm="1">
        <f t="array" ref="AJ235">INDEX(Calculations!$B$112:$AN$112, 1, AN235)</f>
        <v>11134.992522600001</v>
      </c>
      <c r="AK235" s="84">
        <f>INDEX(Drivers!$B$41:$AI$41, 1, MATCH($B235, Drivers!$B$4:$AI$4, 0))</f>
        <v>4</v>
      </c>
      <c r="AL235" s="85">
        <f>INDEX(Drivers!$B$42:$AI$42, 1,  MATCH($B235, Drivers!$B$4:$AI$4, 0))</f>
        <v>0.33</v>
      </c>
      <c r="AM235" s="86" cm="1">
        <f t="array" ref="AM235">INDEX(Drivers!$B$12:$AI$12, 1, AN235)</f>
        <v>47848</v>
      </c>
      <c r="AN235" s="83">
        <f t="shared" si="372"/>
        <v>21</v>
      </c>
      <c r="AO235" s="146">
        <f t="shared" si="370"/>
        <v>0</v>
      </c>
      <c r="AP235" s="151">
        <f t="shared" si="373"/>
        <v>0</v>
      </c>
      <c r="AQ235" s="151">
        <f t="shared" si="373"/>
        <v>0</v>
      </c>
      <c r="AR235" s="151">
        <f t="shared" si="373"/>
        <v>0</v>
      </c>
      <c r="AS235" s="151">
        <f t="shared" si="373"/>
        <v>0</v>
      </c>
      <c r="AT235" s="151">
        <f t="shared" si="373"/>
        <v>918.63688311450016</v>
      </c>
      <c r="AU235" s="151">
        <f t="shared" si="373"/>
        <v>10216.3556394855</v>
      </c>
      <c r="AV235" s="151">
        <f t="shared" si="373"/>
        <v>0</v>
      </c>
      <c r="AW235" s="151">
        <f t="shared" si="373"/>
        <v>0</v>
      </c>
    </row>
    <row r="236" spans="2:49" hidden="1" outlineLevel="1" x14ac:dyDescent="0.2">
      <c r="B236" s="52" t="str" cm="1">
        <f t="array" ref="B236">INDEX($B$4:$AI$4, 1, AN236)</f>
        <v>FQ1'31E</v>
      </c>
      <c r="C236" s="104">
        <f>IF($AM236&gt;C$5,0,IF($AM236=C$5,IFERROR($AJ236/$AK236*$AL236, 0),IF(IFERROR((SUM($B236:B236)+$AJ236/$AK236*(1-$AL236)),0)&gt;=$AJ236, $AJ236-SUM($B236:B236), IFERROR($AJ236/$AK236, 0))))</f>
        <v>0</v>
      </c>
      <c r="D236" s="104">
        <f>IF($AM236&gt;D$5,0,IF($AM236=D$5,IFERROR($AJ236/$AK236*$AL236, 0),IF(IFERROR((SUM($B236:C236)+$AJ236/$AK236*(1-$AL236)),0)&gt;=$AJ236, $AJ236-SUM($B236:C236), IFERROR($AJ236/$AK236, 0))))</f>
        <v>0</v>
      </c>
      <c r="E236" s="104">
        <f>IF($AM236&gt;E$5,0,IF($AM236=E$5,IFERROR($AJ236/$AK236*$AL236, 0),IF(IFERROR((SUM($B236:D236)+$AJ236/$AK236*(1-$AL236)),0)&gt;=$AJ236, $AJ236-SUM($B236:D236), IFERROR($AJ236/$AK236, 0))))</f>
        <v>0</v>
      </c>
      <c r="F236" s="104">
        <f>IF($AM236&gt;F$5,0,IF($AM236=F$5,IFERROR($AJ236/$AK236*$AL236, 0),IF(IFERROR((SUM($B236:E236)+$AJ236/$AK236*(1-$AL236)),0)&gt;=$AJ236, $AJ236-SUM($B236:E236), IFERROR($AJ236/$AK236, 0))))</f>
        <v>0</v>
      </c>
      <c r="G236" s="104">
        <f>IF($AM236&gt;G$5,0,IF($AM236=G$5,IFERROR($AJ236/$AK236*$AL236, 0),IF(IFERROR((SUM($B236:F236)+$AJ236/$AK236*(1-$AL236)),0)&gt;=$AJ236, $AJ236-SUM($B236:F236), IFERROR($AJ236/$AK236, 0))))</f>
        <v>0</v>
      </c>
      <c r="H236" s="104">
        <f>IF($AM236&gt;H$5,0,IF($AM236=H$5,IFERROR($AJ236/$AK236*$AL236, 0),IF(IFERROR((SUM($B236:G236)+$AJ236/$AK236*(1-$AL236)),0)&gt;=$AJ236, $AJ236-SUM($B236:G236), IFERROR($AJ236/$AK236, 0))))</f>
        <v>0</v>
      </c>
      <c r="I236" s="104">
        <f>IF($AM236&gt;I$5,0,IF($AM236=I$5,IFERROR($AJ236/$AK236*$AL236, 0),IF(IFERROR((SUM($B236:H236)+$AJ236/$AK236*(1-$AL236)),0)&gt;=$AJ236, $AJ236-SUM($B236:H236), IFERROR($AJ236/$AK236, 0))))</f>
        <v>0</v>
      </c>
      <c r="J236" s="104">
        <f>IF($AM236&gt;J$5,0,IF($AM236=J$5,IFERROR($AJ236/$AK236*$AL236, 0),IF(IFERROR((SUM($B236:I236)+$AJ236/$AK236*(1-$AL236)),0)&gt;=$AJ236, $AJ236-SUM($B236:I236), IFERROR($AJ236/$AK236, 0))))</f>
        <v>0</v>
      </c>
      <c r="K236" s="104">
        <f>IF($AM236&gt;K$5,0,IF($AM236=K$5,IFERROR($AJ236/$AK236*$AL236, 0),IF(IFERROR((SUM($B236:J236)+$AJ236/$AK236*(1-$AL236)),0)&gt;=$AJ236, $AJ236-SUM($B236:J236), IFERROR($AJ236/$AK236, 0))))</f>
        <v>0</v>
      </c>
      <c r="L236" s="104">
        <f>IF($AM236&gt;L$5,0,IF($AM236=L$5,IFERROR($AJ236/$AK236*$AL236, 0),IF(IFERROR((SUM($B236:K236)+$AJ236/$AK236*(1-$AL236)),0)&gt;=$AJ236, $AJ236-SUM($B236:K236), IFERROR($AJ236/$AK236, 0))))</f>
        <v>0</v>
      </c>
      <c r="M236" s="104">
        <f>IF($AM236&gt;M$5,0,IF($AM236=M$5,IFERROR($AJ236/$AK236*$AL236, 0),IF(IFERROR((SUM($B236:L236)+$AJ236/$AK236*(1-$AL236)),0)&gt;=$AJ236, $AJ236-SUM($B236:L236), IFERROR($AJ236/$AK236, 0))))</f>
        <v>0</v>
      </c>
      <c r="N236" s="104">
        <f>IF($AM236&gt;N$5,0,IF($AM236=N$5,IFERROR($AJ236/$AK236*$AL236, 0),IF(IFERROR((SUM($B236:M236)+$AJ236/$AK236*(1-$AL236)),0)&gt;=$AJ236, $AJ236-SUM($B236:M236), IFERROR($AJ236/$AK236, 0))))</f>
        <v>0</v>
      </c>
      <c r="O236" s="104">
        <f>IF($AM236&gt;O$5,0,IF($AM236=O$5,IFERROR($AJ236/$AK236*$AL236, 0),IF(IFERROR((SUM($B236:N236)+$AJ236/$AK236*(1-$AL236)),0)&gt;=$AJ236, $AJ236-SUM($B236:N236), IFERROR($AJ236/$AK236, 0))))</f>
        <v>0</v>
      </c>
      <c r="P236" s="104">
        <f>IF($AM236&gt;P$5,0,IF($AM236=P$5,IFERROR($AJ236/$AK236*$AL236, 0),IF(IFERROR((SUM($B236:O236)+$AJ236/$AK236*(1-$AL236)),0)&gt;=$AJ236, $AJ236-SUM($B236:O236), IFERROR($AJ236/$AK236, 0))))</f>
        <v>0</v>
      </c>
      <c r="Q236" s="104">
        <f>IF($AM236&gt;Q$5,0,IF($AM236=Q$5,IFERROR($AJ236/$AK236*$AL236, 0),IF(IFERROR((SUM($B236:P236)+$AJ236/$AK236*(1-$AL236)),0)&gt;=$AJ236, $AJ236-SUM($B236:P236), IFERROR($AJ236/$AK236, 0))))</f>
        <v>0</v>
      </c>
      <c r="R236" s="104">
        <f>IF($AM236&gt;R$5,0,IF($AM236=R$5,IFERROR($AJ236/$AK236*$AL236, 0),IF(IFERROR((SUM($B236:Q236)+$AJ236/$AK236*(1-$AL236)),0)&gt;=$AJ236, $AJ236-SUM($B236:Q236), IFERROR($AJ236/$AK236, 0))))</f>
        <v>0</v>
      </c>
      <c r="S236" s="104">
        <f>IF($AM236&gt;S$5,0,IF($AM236=S$5,IFERROR($AJ236/$AK236*$AL236, 0),IF(IFERROR((SUM($B236:R236)+$AJ236/$AK236*(1-$AL236)),0)&gt;=$AJ236, $AJ236-SUM($B236:R236), IFERROR($AJ236/$AK236, 0))))</f>
        <v>0</v>
      </c>
      <c r="T236" s="104">
        <f>IF($AM236&gt;T$5,0,IF($AM236=T$5,IFERROR($AJ236/$AK236*$AL236, 0),IF(IFERROR((SUM($B236:S236)+$AJ236/$AK236*(1-$AL236)),0)&gt;=$AJ236, $AJ236-SUM($B236:S236), IFERROR($AJ236/$AK236, 0))))</f>
        <v>0</v>
      </c>
      <c r="U236" s="104">
        <f>IF($AM236&gt;U$5,0,IF($AM236=U$5,IFERROR($AJ236/$AK236*$AL236, 0),IF(IFERROR((SUM($B236:T236)+$AJ236/$AK236*(1-$AL236)),0)&gt;=$AJ236, $AJ236-SUM($B236:T236), IFERROR($AJ236/$AK236, 0))))</f>
        <v>0</v>
      </c>
      <c r="V236" s="104">
        <f>IF($AM236&gt;V$5,0,IF($AM236=V$5,IFERROR($AJ236/$AK236*$AL236, 0),IF(IFERROR((SUM($B236:U236)+$AJ236/$AK236*(1-$AL236)),0)&gt;=$AJ236, $AJ236-SUM($B236:U236), IFERROR($AJ236/$AK236, 0))))</f>
        <v>0</v>
      </c>
      <c r="W236" s="104">
        <f>IF($AM236&gt;W$5,0,IF($AM236=W$5,IFERROR($AJ236/$AK236*$AL236, 0),IF(IFERROR((SUM($B236:V236)+$AJ236/$AK236*(1-$AL236)),0)&gt;=$AJ236, $AJ236-SUM($B236:V236), IFERROR($AJ236/$AK236, 0))))</f>
        <v>0</v>
      </c>
      <c r="X236" s="104">
        <f>IF($AM236&gt;X$5,0,IF($AM236=X$5,IFERROR($AJ236/$AK236*$AL236, 0),IF(IFERROR((SUM($B236:W236)+$AJ236/$AK236*(1-$AL236)),0)&gt;=$AJ236, $AJ236-SUM($B236:W236), IFERROR($AJ236/$AK236, 0))))</f>
        <v>0</v>
      </c>
      <c r="Y236" s="104">
        <f>IF($AM236&gt;Y$5,0,IF($AM236=Y$5,IFERROR($AJ236/$AK236*$AL236, 0),IF(IFERROR((SUM($B236:X236)+$AJ236/$AK236*(1-$AL236)),0)&gt;=$AJ236, $AJ236-SUM($B236:X236), IFERROR($AJ236/$AK236, 0))))</f>
        <v>0</v>
      </c>
      <c r="Z236" s="104">
        <f>IF($AM236&gt;Z$5,0,IF($AM236=Z$5,IFERROR($AJ236/$AK236*$AL236, 0),IF(IFERROR((SUM($B236:Y236)+$AJ236/$AK236*(1-$AL236)),0)&gt;=$AJ236, $AJ236-SUM($B236:Y236), IFERROR($AJ236/$AK236, 0))))</f>
        <v>0</v>
      </c>
      <c r="AA236" s="104">
        <f>IF($AM236&gt;AA$5,0,IF($AM236=AA$5,IFERROR($AJ236/$AK236*$AL236, 0),IF(IFERROR((SUM($B236:Z236)+$AJ236/$AK236*(1-$AL236)),0)&gt;=$AJ236, $AJ236-SUM($B236:Z236), IFERROR($AJ236/$AK236, 0))))</f>
        <v>0</v>
      </c>
      <c r="AB236" s="104">
        <f>IF($AM236&gt;AB$5,0,IF($AM236=AB$5,IFERROR($AJ236/$AK236*$AL236, 0),IF(IFERROR((SUM($B236:AA236)+$AJ236/$AK236*(1-$AL236)),0)&gt;=$AJ236, $AJ236-SUM($B236:AA236), IFERROR($AJ236/$AK236, 0))))</f>
        <v>0</v>
      </c>
      <c r="AC236" s="104">
        <f>IF($AM236&gt;AC$5,0,IF($AM236=AC$5,IFERROR($AJ236/$AK236*$AL236, 0),IF(IFERROR((SUM($B236:AB236)+$AJ236/$AK236*(1-$AL236)),0)&gt;=$AJ236, $AJ236-SUM($B236:AB236), IFERROR($AJ236/$AK236, 0))))</f>
        <v>0</v>
      </c>
      <c r="AD236" s="104">
        <f>IF($AM236&gt;AD$5,0,IF($AM236=AD$5,IFERROR($AJ236/$AK236*$AL236, 0),IF(IFERROR((SUM($B236:AC236)+$AJ236/$AK236*(1-$AL236)),0)&gt;=$AJ236, $AJ236-SUM($B236:AC236), IFERROR($AJ236/$AK236, 0))))</f>
        <v>0</v>
      </c>
      <c r="AE236" s="104">
        <f>IF($AM236&gt;AE$5,0,IF($AM236=AE$5,IFERROR($AJ236/$AK236*$AL236, 0),IF(IFERROR((SUM($B236:AD236)+$AJ236/$AK236*(1-$AL236)),0)&gt;=$AJ236, $AJ236-SUM($B236:AD236), IFERROR($AJ236/$AK236, 0))))</f>
        <v>0</v>
      </c>
      <c r="AF236" s="104">
        <f>IF($AM236&gt;AF$5,0,IF($AM236=AF$5,IFERROR($AJ236/$AK236*$AL236, 0),IF(IFERROR((SUM($B236:AE236)+$AJ236/$AK236*(1-$AL236)),0)&gt;=$AJ236, $AJ236-SUM($B236:AE236), IFERROR($AJ236/$AK236, 0))))</f>
        <v>0</v>
      </c>
      <c r="AG236" s="104">
        <f>IF($AM236&gt;AG$5,0,IF($AM236=AG$5,IFERROR($AJ236/$AK236*$AL236, 0),IF(IFERROR((SUM($B236:AF236)+$AJ236/$AK236*(1-$AL236)),0)&gt;=$AJ236, $AJ236-SUM($B236:AF236), IFERROR($AJ236/$AK236, 0))))</f>
        <v>0</v>
      </c>
      <c r="AH236" s="104">
        <f>IF($AM236&gt;AH$5,0,IF($AM236=AH$5,IFERROR($AJ236/$AK236*$AL236, 0),IF(IFERROR((SUM($B236:AG236)+$AJ236/$AK236*(1-$AL236)),0)&gt;=$AJ236, $AJ236-SUM($B236:AG236), IFERROR($AJ236/$AK236, 0))))</f>
        <v>0</v>
      </c>
      <c r="AI236" s="20"/>
      <c r="AJ236" s="105" cm="1">
        <f t="array" ref="AJ236">INDEX(Calculations!$B$112:$AN$112, 1, AN236)</f>
        <v>0</v>
      </c>
      <c r="AK236" s="84">
        <f>INDEX(Drivers!$B$41:$AI$41, 1, MATCH($B236, Drivers!$B$4:$AI$4, 0))</f>
        <v>0</v>
      </c>
      <c r="AL236" s="85">
        <f>INDEX(Drivers!$B$42:$AI$42, 1,  MATCH($B236, Drivers!$B$4:$AI$4, 0))</f>
        <v>0</v>
      </c>
      <c r="AM236" s="86" cm="1">
        <f t="array" ref="AM236">INDEX(Drivers!$B$12:$AI$12, 1, AN236)</f>
        <v>47938</v>
      </c>
      <c r="AN236" s="83">
        <f t="shared" si="372"/>
        <v>22</v>
      </c>
      <c r="AO236" s="146">
        <f t="shared" si="370"/>
        <v>0</v>
      </c>
      <c r="AP236" s="151">
        <f t="shared" si="373"/>
        <v>0</v>
      </c>
      <c r="AQ236" s="151">
        <f t="shared" si="373"/>
        <v>0</v>
      </c>
      <c r="AR236" s="151">
        <f t="shared" si="373"/>
        <v>0</v>
      </c>
      <c r="AS236" s="151">
        <f t="shared" si="373"/>
        <v>0</v>
      </c>
      <c r="AT236" s="151">
        <f t="shared" si="373"/>
        <v>0</v>
      </c>
      <c r="AU236" s="151">
        <f t="shared" si="373"/>
        <v>0</v>
      </c>
      <c r="AV236" s="151">
        <f t="shared" si="373"/>
        <v>0</v>
      </c>
      <c r="AW236" s="151">
        <f t="shared" si="373"/>
        <v>0</v>
      </c>
    </row>
    <row r="237" spans="2:49" hidden="1" outlineLevel="1" x14ac:dyDescent="0.2">
      <c r="B237" s="52" t="str" cm="1">
        <f t="array" ref="B237">INDEX($B$4:$AI$4, 1, AN237)</f>
        <v>FQ2'31E</v>
      </c>
      <c r="C237" s="104">
        <f>IF($AM237&gt;C$5,0,IF($AM237=C$5,IFERROR($AJ237/$AK237*$AL237, 0),IF(IFERROR((SUM($B237:B237)+$AJ237/$AK237*(1-$AL237)),0)&gt;=$AJ237, $AJ237-SUM($B237:B237), IFERROR($AJ237/$AK237, 0))))</f>
        <v>0</v>
      </c>
      <c r="D237" s="104">
        <f>IF($AM237&gt;D$5,0,IF($AM237=D$5,IFERROR($AJ237/$AK237*$AL237, 0),IF(IFERROR((SUM($B237:C237)+$AJ237/$AK237*(1-$AL237)),0)&gt;=$AJ237, $AJ237-SUM($B237:C237), IFERROR($AJ237/$AK237, 0))))</f>
        <v>0</v>
      </c>
      <c r="E237" s="104">
        <f>IF($AM237&gt;E$5,0,IF($AM237=E$5,IFERROR($AJ237/$AK237*$AL237, 0),IF(IFERROR((SUM($B237:D237)+$AJ237/$AK237*(1-$AL237)),0)&gt;=$AJ237, $AJ237-SUM($B237:D237), IFERROR($AJ237/$AK237, 0))))</f>
        <v>0</v>
      </c>
      <c r="F237" s="104">
        <f>IF($AM237&gt;F$5,0,IF($AM237=F$5,IFERROR($AJ237/$AK237*$AL237, 0),IF(IFERROR((SUM($B237:E237)+$AJ237/$AK237*(1-$AL237)),0)&gt;=$AJ237, $AJ237-SUM($B237:E237), IFERROR($AJ237/$AK237, 0))))</f>
        <v>0</v>
      </c>
      <c r="G237" s="104">
        <f>IF($AM237&gt;G$5,0,IF($AM237=G$5,IFERROR($AJ237/$AK237*$AL237, 0),IF(IFERROR((SUM($B237:F237)+$AJ237/$AK237*(1-$AL237)),0)&gt;=$AJ237, $AJ237-SUM($B237:F237), IFERROR($AJ237/$AK237, 0))))</f>
        <v>0</v>
      </c>
      <c r="H237" s="104">
        <f>IF($AM237&gt;H$5,0,IF($AM237=H$5,IFERROR($AJ237/$AK237*$AL237, 0),IF(IFERROR((SUM($B237:G237)+$AJ237/$AK237*(1-$AL237)),0)&gt;=$AJ237, $AJ237-SUM($B237:G237), IFERROR($AJ237/$AK237, 0))))</f>
        <v>0</v>
      </c>
      <c r="I237" s="104">
        <f>IF($AM237&gt;I$5,0,IF($AM237=I$5,IFERROR($AJ237/$AK237*$AL237, 0),IF(IFERROR((SUM($B237:H237)+$AJ237/$AK237*(1-$AL237)),0)&gt;=$AJ237, $AJ237-SUM($B237:H237), IFERROR($AJ237/$AK237, 0))))</f>
        <v>0</v>
      </c>
      <c r="J237" s="104">
        <f>IF($AM237&gt;J$5,0,IF($AM237=J$5,IFERROR($AJ237/$AK237*$AL237, 0),IF(IFERROR((SUM($B237:I237)+$AJ237/$AK237*(1-$AL237)),0)&gt;=$AJ237, $AJ237-SUM($B237:I237), IFERROR($AJ237/$AK237, 0))))</f>
        <v>0</v>
      </c>
      <c r="K237" s="104">
        <f>IF($AM237&gt;K$5,0,IF($AM237=K$5,IFERROR($AJ237/$AK237*$AL237, 0),IF(IFERROR((SUM($B237:J237)+$AJ237/$AK237*(1-$AL237)),0)&gt;=$AJ237, $AJ237-SUM($B237:J237), IFERROR($AJ237/$AK237, 0))))</f>
        <v>0</v>
      </c>
      <c r="L237" s="104">
        <f>IF($AM237&gt;L$5,0,IF($AM237=L$5,IFERROR($AJ237/$AK237*$AL237, 0),IF(IFERROR((SUM($B237:K237)+$AJ237/$AK237*(1-$AL237)),0)&gt;=$AJ237, $AJ237-SUM($B237:K237), IFERROR($AJ237/$AK237, 0))))</f>
        <v>0</v>
      </c>
      <c r="M237" s="104">
        <f>IF($AM237&gt;M$5,0,IF($AM237=M$5,IFERROR($AJ237/$AK237*$AL237, 0),IF(IFERROR((SUM($B237:L237)+$AJ237/$AK237*(1-$AL237)),0)&gt;=$AJ237, $AJ237-SUM($B237:L237), IFERROR($AJ237/$AK237, 0))))</f>
        <v>0</v>
      </c>
      <c r="N237" s="104">
        <f>IF($AM237&gt;N$5,0,IF($AM237=N$5,IFERROR($AJ237/$AK237*$AL237, 0),IF(IFERROR((SUM($B237:M237)+$AJ237/$AK237*(1-$AL237)),0)&gt;=$AJ237, $AJ237-SUM($B237:M237), IFERROR($AJ237/$AK237, 0))))</f>
        <v>0</v>
      </c>
      <c r="O237" s="104">
        <f>IF($AM237&gt;O$5,0,IF($AM237=O$5,IFERROR($AJ237/$AK237*$AL237, 0),IF(IFERROR((SUM($B237:N237)+$AJ237/$AK237*(1-$AL237)),0)&gt;=$AJ237, $AJ237-SUM($B237:N237), IFERROR($AJ237/$AK237, 0))))</f>
        <v>0</v>
      </c>
      <c r="P237" s="104">
        <f>IF($AM237&gt;P$5,0,IF($AM237=P$5,IFERROR($AJ237/$AK237*$AL237, 0),IF(IFERROR((SUM($B237:O237)+$AJ237/$AK237*(1-$AL237)),0)&gt;=$AJ237, $AJ237-SUM($B237:O237), IFERROR($AJ237/$AK237, 0))))</f>
        <v>0</v>
      </c>
      <c r="Q237" s="104">
        <f>IF($AM237&gt;Q$5,0,IF($AM237=Q$5,IFERROR($AJ237/$AK237*$AL237, 0),IF(IFERROR((SUM($B237:P237)+$AJ237/$AK237*(1-$AL237)),0)&gt;=$AJ237, $AJ237-SUM($B237:P237), IFERROR($AJ237/$AK237, 0))))</f>
        <v>0</v>
      </c>
      <c r="R237" s="104">
        <f>IF($AM237&gt;R$5,0,IF($AM237=R$5,IFERROR($AJ237/$AK237*$AL237, 0),IF(IFERROR((SUM($B237:Q237)+$AJ237/$AK237*(1-$AL237)),0)&gt;=$AJ237, $AJ237-SUM($B237:Q237), IFERROR($AJ237/$AK237, 0))))</f>
        <v>0</v>
      </c>
      <c r="S237" s="104">
        <f>IF($AM237&gt;S$5,0,IF($AM237=S$5,IFERROR($AJ237/$AK237*$AL237, 0),IF(IFERROR((SUM($B237:R237)+$AJ237/$AK237*(1-$AL237)),0)&gt;=$AJ237, $AJ237-SUM($B237:R237), IFERROR($AJ237/$AK237, 0))))</f>
        <v>0</v>
      </c>
      <c r="T237" s="104">
        <f>IF($AM237&gt;T$5,0,IF($AM237=T$5,IFERROR($AJ237/$AK237*$AL237, 0),IF(IFERROR((SUM($B237:S237)+$AJ237/$AK237*(1-$AL237)),0)&gt;=$AJ237, $AJ237-SUM($B237:S237), IFERROR($AJ237/$AK237, 0))))</f>
        <v>0</v>
      </c>
      <c r="U237" s="104">
        <f>IF($AM237&gt;U$5,0,IF($AM237=U$5,IFERROR($AJ237/$AK237*$AL237, 0),IF(IFERROR((SUM($B237:T237)+$AJ237/$AK237*(1-$AL237)),0)&gt;=$AJ237, $AJ237-SUM($B237:T237), IFERROR($AJ237/$AK237, 0))))</f>
        <v>0</v>
      </c>
      <c r="V237" s="104">
        <f>IF($AM237&gt;V$5,0,IF($AM237=V$5,IFERROR($AJ237/$AK237*$AL237, 0),IF(IFERROR((SUM($B237:U237)+$AJ237/$AK237*(1-$AL237)),0)&gt;=$AJ237, $AJ237-SUM($B237:U237), IFERROR($AJ237/$AK237, 0))))</f>
        <v>0</v>
      </c>
      <c r="W237" s="104">
        <f>IF($AM237&gt;W$5,0,IF($AM237=W$5,IFERROR($AJ237/$AK237*$AL237, 0),IF(IFERROR((SUM($B237:V237)+$AJ237/$AK237*(1-$AL237)),0)&gt;=$AJ237, $AJ237-SUM($B237:V237), IFERROR($AJ237/$AK237, 0))))</f>
        <v>0</v>
      </c>
      <c r="X237" s="104">
        <f>IF($AM237&gt;X$5,0,IF($AM237=X$5,IFERROR($AJ237/$AK237*$AL237, 0),IF(IFERROR((SUM($B237:W237)+$AJ237/$AK237*(1-$AL237)),0)&gt;=$AJ237, $AJ237-SUM($B237:W237), IFERROR($AJ237/$AK237, 0))))</f>
        <v>0</v>
      </c>
      <c r="Y237" s="104">
        <f>IF($AM237&gt;Y$5,0,IF($AM237=Y$5,IFERROR($AJ237/$AK237*$AL237, 0),IF(IFERROR((SUM($B237:X237)+$AJ237/$AK237*(1-$AL237)),0)&gt;=$AJ237, $AJ237-SUM($B237:X237), IFERROR($AJ237/$AK237, 0))))</f>
        <v>0</v>
      </c>
      <c r="Z237" s="104">
        <f>IF($AM237&gt;Z$5,0,IF($AM237=Z$5,IFERROR($AJ237/$AK237*$AL237, 0),IF(IFERROR((SUM($B237:Y237)+$AJ237/$AK237*(1-$AL237)),0)&gt;=$AJ237, $AJ237-SUM($B237:Y237), IFERROR($AJ237/$AK237, 0))))</f>
        <v>0</v>
      </c>
      <c r="AA237" s="104">
        <f>IF($AM237&gt;AA$5,0,IF($AM237=AA$5,IFERROR($AJ237/$AK237*$AL237, 0),IF(IFERROR((SUM($B237:Z237)+$AJ237/$AK237*(1-$AL237)),0)&gt;=$AJ237, $AJ237-SUM($B237:Z237), IFERROR($AJ237/$AK237, 0))))</f>
        <v>0</v>
      </c>
      <c r="AB237" s="104">
        <f>IF($AM237&gt;AB$5,0,IF($AM237=AB$5,IFERROR($AJ237/$AK237*$AL237, 0),IF(IFERROR((SUM($B237:AA237)+$AJ237/$AK237*(1-$AL237)),0)&gt;=$AJ237, $AJ237-SUM($B237:AA237), IFERROR($AJ237/$AK237, 0))))</f>
        <v>0</v>
      </c>
      <c r="AC237" s="104">
        <f>IF($AM237&gt;AC$5,0,IF($AM237=AC$5,IFERROR($AJ237/$AK237*$AL237, 0),IF(IFERROR((SUM($B237:AB237)+$AJ237/$AK237*(1-$AL237)),0)&gt;=$AJ237, $AJ237-SUM($B237:AB237), IFERROR($AJ237/$AK237, 0))))</f>
        <v>0</v>
      </c>
      <c r="AD237" s="104">
        <f>IF($AM237&gt;AD$5,0,IF($AM237=AD$5,IFERROR($AJ237/$AK237*$AL237, 0),IF(IFERROR((SUM($B237:AC237)+$AJ237/$AK237*(1-$AL237)),0)&gt;=$AJ237, $AJ237-SUM($B237:AC237), IFERROR($AJ237/$AK237, 0))))</f>
        <v>0</v>
      </c>
      <c r="AE237" s="104">
        <f>IF($AM237&gt;AE$5,0,IF($AM237=AE$5,IFERROR($AJ237/$AK237*$AL237, 0),IF(IFERROR((SUM($B237:AD237)+$AJ237/$AK237*(1-$AL237)),0)&gt;=$AJ237, $AJ237-SUM($B237:AD237), IFERROR($AJ237/$AK237, 0))))</f>
        <v>0</v>
      </c>
      <c r="AF237" s="104">
        <f>IF($AM237&gt;AF$5,0,IF($AM237=AF$5,IFERROR($AJ237/$AK237*$AL237, 0),IF(IFERROR((SUM($B237:AE237)+$AJ237/$AK237*(1-$AL237)),0)&gt;=$AJ237, $AJ237-SUM($B237:AE237), IFERROR($AJ237/$AK237, 0))))</f>
        <v>0</v>
      </c>
      <c r="AG237" s="104">
        <f>IF($AM237&gt;AG$5,0,IF($AM237=AG$5,IFERROR($AJ237/$AK237*$AL237, 0),IF(IFERROR((SUM($B237:AF237)+$AJ237/$AK237*(1-$AL237)),0)&gt;=$AJ237, $AJ237-SUM($B237:AF237), IFERROR($AJ237/$AK237, 0))))</f>
        <v>0</v>
      </c>
      <c r="AH237" s="104">
        <f>IF($AM237&gt;AH$5,0,IF($AM237=AH$5,IFERROR($AJ237/$AK237*$AL237, 0),IF(IFERROR((SUM($B237:AG237)+$AJ237/$AK237*(1-$AL237)),0)&gt;=$AJ237, $AJ237-SUM($B237:AG237), IFERROR($AJ237/$AK237, 0))))</f>
        <v>0</v>
      </c>
      <c r="AI237" s="20"/>
      <c r="AJ237" s="105" cm="1">
        <f t="array" ref="AJ237">INDEX(Calculations!$B$112:$AN$112, 1, AN237)</f>
        <v>0</v>
      </c>
      <c r="AK237" s="84">
        <f>INDEX(Drivers!$B$41:$AI$41, 1, MATCH($B237, Drivers!$B$4:$AI$4, 0))</f>
        <v>0</v>
      </c>
      <c r="AL237" s="85">
        <f>INDEX(Drivers!$B$42:$AI$42, 1,  MATCH($B237, Drivers!$B$4:$AI$4, 0))</f>
        <v>0</v>
      </c>
      <c r="AM237" s="86" cm="1">
        <f t="array" ref="AM237">INDEX(Drivers!$B$12:$AI$12, 1, AN237)</f>
        <v>48029</v>
      </c>
      <c r="AN237" s="83">
        <f t="shared" si="372"/>
        <v>23</v>
      </c>
      <c r="AO237" s="146">
        <f t="shared" si="370"/>
        <v>0</v>
      </c>
      <c r="AP237" s="151">
        <f t="shared" si="373"/>
        <v>0</v>
      </c>
      <c r="AQ237" s="151">
        <f t="shared" si="373"/>
        <v>0</v>
      </c>
      <c r="AR237" s="151">
        <f t="shared" si="373"/>
        <v>0</v>
      </c>
      <c r="AS237" s="151">
        <f t="shared" si="373"/>
        <v>0</v>
      </c>
      <c r="AT237" s="151">
        <f t="shared" si="373"/>
        <v>0</v>
      </c>
      <c r="AU237" s="151">
        <f t="shared" si="373"/>
        <v>0</v>
      </c>
      <c r="AV237" s="151">
        <f t="shared" si="373"/>
        <v>0</v>
      </c>
      <c r="AW237" s="151">
        <f t="shared" si="373"/>
        <v>0</v>
      </c>
    </row>
    <row r="238" spans="2:49" hidden="1" outlineLevel="1" x14ac:dyDescent="0.2">
      <c r="B238" s="52" t="str" cm="1">
        <f t="array" ref="B238">INDEX($B$4:$AI$4, 1, AN238)</f>
        <v>FQ3'31E</v>
      </c>
      <c r="C238" s="104">
        <f>IF($AM238&gt;C$5,0,IF($AM238=C$5,IFERROR($AJ238/$AK238*$AL238, 0),IF(IFERROR((SUM($B238:B238)+$AJ238/$AK238*(1-$AL238)),0)&gt;=$AJ238, $AJ238-SUM($B238:B238), IFERROR($AJ238/$AK238, 0))))</f>
        <v>0</v>
      </c>
      <c r="D238" s="104">
        <f>IF($AM238&gt;D$5,0,IF($AM238=D$5,IFERROR($AJ238/$AK238*$AL238, 0),IF(IFERROR((SUM($B238:C238)+$AJ238/$AK238*(1-$AL238)),0)&gt;=$AJ238, $AJ238-SUM($B238:C238), IFERROR($AJ238/$AK238, 0))))</f>
        <v>0</v>
      </c>
      <c r="E238" s="104">
        <f>IF($AM238&gt;E$5,0,IF($AM238=E$5,IFERROR($AJ238/$AK238*$AL238, 0),IF(IFERROR((SUM($B238:D238)+$AJ238/$AK238*(1-$AL238)),0)&gt;=$AJ238, $AJ238-SUM($B238:D238), IFERROR($AJ238/$AK238, 0))))</f>
        <v>0</v>
      </c>
      <c r="F238" s="104">
        <f>IF($AM238&gt;F$5,0,IF($AM238=F$5,IFERROR($AJ238/$AK238*$AL238, 0),IF(IFERROR((SUM($B238:E238)+$AJ238/$AK238*(1-$AL238)),0)&gt;=$AJ238, $AJ238-SUM($B238:E238), IFERROR($AJ238/$AK238, 0))))</f>
        <v>0</v>
      </c>
      <c r="G238" s="104">
        <f>IF($AM238&gt;G$5,0,IF($AM238=G$5,IFERROR($AJ238/$AK238*$AL238, 0),IF(IFERROR((SUM($B238:F238)+$AJ238/$AK238*(1-$AL238)),0)&gt;=$AJ238, $AJ238-SUM($B238:F238), IFERROR($AJ238/$AK238, 0))))</f>
        <v>0</v>
      </c>
      <c r="H238" s="104">
        <f>IF($AM238&gt;H$5,0,IF($AM238=H$5,IFERROR($AJ238/$AK238*$AL238, 0),IF(IFERROR((SUM($B238:G238)+$AJ238/$AK238*(1-$AL238)),0)&gt;=$AJ238, $AJ238-SUM($B238:G238), IFERROR($AJ238/$AK238, 0))))</f>
        <v>0</v>
      </c>
      <c r="I238" s="104">
        <f>IF($AM238&gt;I$5,0,IF($AM238=I$5,IFERROR($AJ238/$AK238*$AL238, 0),IF(IFERROR((SUM($B238:H238)+$AJ238/$AK238*(1-$AL238)),0)&gt;=$AJ238, $AJ238-SUM($B238:H238), IFERROR($AJ238/$AK238, 0))))</f>
        <v>0</v>
      </c>
      <c r="J238" s="104">
        <f>IF($AM238&gt;J$5,0,IF($AM238=J$5,IFERROR($AJ238/$AK238*$AL238, 0),IF(IFERROR((SUM($B238:I238)+$AJ238/$AK238*(1-$AL238)),0)&gt;=$AJ238, $AJ238-SUM($B238:I238), IFERROR($AJ238/$AK238, 0))))</f>
        <v>0</v>
      </c>
      <c r="K238" s="104">
        <f>IF($AM238&gt;K$5,0,IF($AM238=K$5,IFERROR($AJ238/$AK238*$AL238, 0),IF(IFERROR((SUM($B238:J238)+$AJ238/$AK238*(1-$AL238)),0)&gt;=$AJ238, $AJ238-SUM($B238:J238), IFERROR($AJ238/$AK238, 0))))</f>
        <v>0</v>
      </c>
      <c r="L238" s="104">
        <f>IF($AM238&gt;L$5,0,IF($AM238=L$5,IFERROR($AJ238/$AK238*$AL238, 0),IF(IFERROR((SUM($B238:K238)+$AJ238/$AK238*(1-$AL238)),0)&gt;=$AJ238, $AJ238-SUM($B238:K238), IFERROR($AJ238/$AK238, 0))))</f>
        <v>0</v>
      </c>
      <c r="M238" s="104">
        <f>IF($AM238&gt;M$5,0,IF($AM238=M$5,IFERROR($AJ238/$AK238*$AL238, 0),IF(IFERROR((SUM($B238:L238)+$AJ238/$AK238*(1-$AL238)),0)&gt;=$AJ238, $AJ238-SUM($B238:L238), IFERROR($AJ238/$AK238, 0))))</f>
        <v>0</v>
      </c>
      <c r="N238" s="104">
        <f>IF($AM238&gt;N$5,0,IF($AM238=N$5,IFERROR($AJ238/$AK238*$AL238, 0),IF(IFERROR((SUM($B238:M238)+$AJ238/$AK238*(1-$AL238)),0)&gt;=$AJ238, $AJ238-SUM($B238:M238), IFERROR($AJ238/$AK238, 0))))</f>
        <v>0</v>
      </c>
      <c r="O238" s="104">
        <f>IF($AM238&gt;O$5,0,IF($AM238=O$5,IFERROR($AJ238/$AK238*$AL238, 0),IF(IFERROR((SUM($B238:N238)+$AJ238/$AK238*(1-$AL238)),0)&gt;=$AJ238, $AJ238-SUM($B238:N238), IFERROR($AJ238/$AK238, 0))))</f>
        <v>0</v>
      </c>
      <c r="P238" s="104">
        <f>IF($AM238&gt;P$5,0,IF($AM238=P$5,IFERROR($AJ238/$AK238*$AL238, 0),IF(IFERROR((SUM($B238:O238)+$AJ238/$AK238*(1-$AL238)),0)&gt;=$AJ238, $AJ238-SUM($B238:O238), IFERROR($AJ238/$AK238, 0))))</f>
        <v>0</v>
      </c>
      <c r="Q238" s="104">
        <f>IF($AM238&gt;Q$5,0,IF($AM238=Q$5,IFERROR($AJ238/$AK238*$AL238, 0),IF(IFERROR((SUM($B238:P238)+$AJ238/$AK238*(1-$AL238)),0)&gt;=$AJ238, $AJ238-SUM($B238:P238), IFERROR($AJ238/$AK238, 0))))</f>
        <v>0</v>
      </c>
      <c r="R238" s="104">
        <f>IF($AM238&gt;R$5,0,IF($AM238=R$5,IFERROR($AJ238/$AK238*$AL238, 0),IF(IFERROR((SUM($B238:Q238)+$AJ238/$AK238*(1-$AL238)),0)&gt;=$AJ238, $AJ238-SUM($B238:Q238), IFERROR($AJ238/$AK238, 0))))</f>
        <v>0</v>
      </c>
      <c r="S238" s="104">
        <f>IF($AM238&gt;S$5,0,IF($AM238=S$5,IFERROR($AJ238/$AK238*$AL238, 0),IF(IFERROR((SUM($B238:R238)+$AJ238/$AK238*(1-$AL238)),0)&gt;=$AJ238, $AJ238-SUM($B238:R238), IFERROR($AJ238/$AK238, 0))))</f>
        <v>0</v>
      </c>
      <c r="T238" s="104">
        <f>IF($AM238&gt;T$5,0,IF($AM238=T$5,IFERROR($AJ238/$AK238*$AL238, 0),IF(IFERROR((SUM($B238:S238)+$AJ238/$AK238*(1-$AL238)),0)&gt;=$AJ238, $AJ238-SUM($B238:S238), IFERROR($AJ238/$AK238, 0))))</f>
        <v>0</v>
      </c>
      <c r="U238" s="104">
        <f>IF($AM238&gt;U$5,0,IF($AM238=U$5,IFERROR($AJ238/$AK238*$AL238, 0),IF(IFERROR((SUM($B238:T238)+$AJ238/$AK238*(1-$AL238)),0)&gt;=$AJ238, $AJ238-SUM($B238:T238), IFERROR($AJ238/$AK238, 0))))</f>
        <v>0</v>
      </c>
      <c r="V238" s="104">
        <f>IF($AM238&gt;V$5,0,IF($AM238=V$5,IFERROR($AJ238/$AK238*$AL238, 0),IF(IFERROR((SUM($B238:U238)+$AJ238/$AK238*(1-$AL238)),0)&gt;=$AJ238, $AJ238-SUM($B238:U238), IFERROR($AJ238/$AK238, 0))))</f>
        <v>0</v>
      </c>
      <c r="W238" s="104">
        <f>IF($AM238&gt;W$5,0,IF($AM238=W$5,IFERROR($AJ238/$AK238*$AL238, 0),IF(IFERROR((SUM($B238:V238)+$AJ238/$AK238*(1-$AL238)),0)&gt;=$AJ238, $AJ238-SUM($B238:V238), IFERROR($AJ238/$AK238, 0))))</f>
        <v>0</v>
      </c>
      <c r="X238" s="104">
        <f>IF($AM238&gt;X$5,0,IF($AM238=X$5,IFERROR($AJ238/$AK238*$AL238, 0),IF(IFERROR((SUM($B238:W238)+$AJ238/$AK238*(1-$AL238)),0)&gt;=$AJ238, $AJ238-SUM($B238:W238), IFERROR($AJ238/$AK238, 0))))</f>
        <v>0</v>
      </c>
      <c r="Y238" s="104">
        <f>IF($AM238&gt;Y$5,0,IF($AM238=Y$5,IFERROR($AJ238/$AK238*$AL238, 0),IF(IFERROR((SUM($B238:X238)+$AJ238/$AK238*(1-$AL238)),0)&gt;=$AJ238, $AJ238-SUM($B238:X238), IFERROR($AJ238/$AK238, 0))))</f>
        <v>0</v>
      </c>
      <c r="Z238" s="104">
        <f>IF($AM238&gt;Z$5,0,IF($AM238=Z$5,IFERROR($AJ238/$AK238*$AL238, 0),IF(IFERROR((SUM($B238:Y238)+$AJ238/$AK238*(1-$AL238)),0)&gt;=$AJ238, $AJ238-SUM($B238:Y238), IFERROR($AJ238/$AK238, 0))))</f>
        <v>0</v>
      </c>
      <c r="AA238" s="104">
        <f>IF($AM238&gt;AA$5,0,IF($AM238=AA$5,IFERROR($AJ238/$AK238*$AL238, 0),IF(IFERROR((SUM($B238:Z238)+$AJ238/$AK238*(1-$AL238)),0)&gt;=$AJ238, $AJ238-SUM($B238:Z238), IFERROR($AJ238/$AK238, 0))))</f>
        <v>0</v>
      </c>
      <c r="AB238" s="104">
        <f>IF($AM238&gt;AB$5,0,IF($AM238=AB$5,IFERROR($AJ238/$AK238*$AL238, 0),IF(IFERROR((SUM($B238:AA238)+$AJ238/$AK238*(1-$AL238)),0)&gt;=$AJ238, $AJ238-SUM($B238:AA238), IFERROR($AJ238/$AK238, 0))))</f>
        <v>0</v>
      </c>
      <c r="AC238" s="104">
        <f>IF($AM238&gt;AC$5,0,IF($AM238=AC$5,IFERROR($AJ238/$AK238*$AL238, 0),IF(IFERROR((SUM($B238:AB238)+$AJ238/$AK238*(1-$AL238)),0)&gt;=$AJ238, $AJ238-SUM($B238:AB238), IFERROR($AJ238/$AK238, 0))))</f>
        <v>0</v>
      </c>
      <c r="AD238" s="104">
        <f>IF($AM238&gt;AD$5,0,IF($AM238=AD$5,IFERROR($AJ238/$AK238*$AL238, 0),IF(IFERROR((SUM($B238:AC238)+$AJ238/$AK238*(1-$AL238)),0)&gt;=$AJ238, $AJ238-SUM($B238:AC238), IFERROR($AJ238/$AK238, 0))))</f>
        <v>0</v>
      </c>
      <c r="AE238" s="104">
        <f>IF($AM238&gt;AE$5,0,IF($AM238=AE$5,IFERROR($AJ238/$AK238*$AL238, 0),IF(IFERROR((SUM($B238:AD238)+$AJ238/$AK238*(1-$AL238)),0)&gt;=$AJ238, $AJ238-SUM($B238:AD238), IFERROR($AJ238/$AK238, 0))))</f>
        <v>0</v>
      </c>
      <c r="AF238" s="104">
        <f>IF($AM238&gt;AF$5,0,IF($AM238=AF$5,IFERROR($AJ238/$AK238*$AL238, 0),IF(IFERROR((SUM($B238:AE238)+$AJ238/$AK238*(1-$AL238)),0)&gt;=$AJ238, $AJ238-SUM($B238:AE238), IFERROR($AJ238/$AK238, 0))))</f>
        <v>0</v>
      </c>
      <c r="AG238" s="104">
        <f>IF($AM238&gt;AG$5,0,IF($AM238=AG$5,IFERROR($AJ238/$AK238*$AL238, 0),IF(IFERROR((SUM($B238:AF238)+$AJ238/$AK238*(1-$AL238)),0)&gt;=$AJ238, $AJ238-SUM($B238:AF238), IFERROR($AJ238/$AK238, 0))))</f>
        <v>0</v>
      </c>
      <c r="AH238" s="104">
        <f>IF($AM238&gt;AH$5,0,IF($AM238=AH$5,IFERROR($AJ238/$AK238*$AL238, 0),IF(IFERROR((SUM($B238:AG238)+$AJ238/$AK238*(1-$AL238)),0)&gt;=$AJ238, $AJ238-SUM($B238:AG238), IFERROR($AJ238/$AK238, 0))))</f>
        <v>0</v>
      </c>
      <c r="AI238" s="20"/>
      <c r="AJ238" s="105" cm="1">
        <f t="array" ref="AJ238">INDEX(Calculations!$B$112:$AN$112, 1, AN238)</f>
        <v>0</v>
      </c>
      <c r="AK238" s="84">
        <f>INDEX(Drivers!$B$41:$AI$41, 1, MATCH($B238, Drivers!$B$4:$AI$4, 0))</f>
        <v>0</v>
      </c>
      <c r="AL238" s="85">
        <f>INDEX(Drivers!$B$42:$AI$42, 1,  MATCH($B238, Drivers!$B$4:$AI$4, 0))</f>
        <v>0</v>
      </c>
      <c r="AM238" s="86" cm="1">
        <f t="array" ref="AM238">INDEX(Drivers!$B$12:$AI$12, 1, AN238)</f>
        <v>48121</v>
      </c>
      <c r="AN238" s="83">
        <f t="shared" si="372"/>
        <v>24</v>
      </c>
      <c r="AO238" s="146">
        <f t="shared" si="370"/>
        <v>0</v>
      </c>
      <c r="AP238" s="151">
        <f t="shared" si="373"/>
        <v>0</v>
      </c>
      <c r="AQ238" s="151">
        <f t="shared" si="373"/>
        <v>0</v>
      </c>
      <c r="AR238" s="151">
        <f t="shared" si="373"/>
        <v>0</v>
      </c>
      <c r="AS238" s="151">
        <f t="shared" si="373"/>
        <v>0</v>
      </c>
      <c r="AT238" s="151">
        <f t="shared" si="373"/>
        <v>0</v>
      </c>
      <c r="AU238" s="151">
        <f t="shared" si="373"/>
        <v>0</v>
      </c>
      <c r="AV238" s="151">
        <f t="shared" si="373"/>
        <v>0</v>
      </c>
      <c r="AW238" s="151">
        <f t="shared" si="373"/>
        <v>0</v>
      </c>
    </row>
    <row r="239" spans="2:49" hidden="1" outlineLevel="1" x14ac:dyDescent="0.2">
      <c r="B239" s="52" t="str" cm="1">
        <f t="array" ref="B239">INDEX($B$4:$AI$4, 1, AN239)</f>
        <v>FQ4'31E</v>
      </c>
      <c r="C239" s="104">
        <f>IF($AM239&gt;C$5,0,IF($AM239=C$5,IFERROR($AJ239/$AK239*$AL239, 0),IF(IFERROR((SUM($B239:B239)+$AJ239/$AK239*(1-$AL239)),0)&gt;=$AJ239, $AJ239-SUM($B239:B239), IFERROR($AJ239/$AK239, 0))))</f>
        <v>0</v>
      </c>
      <c r="D239" s="104">
        <f>IF($AM239&gt;D$5,0,IF($AM239=D$5,IFERROR($AJ239/$AK239*$AL239, 0),IF(IFERROR((SUM($B239:C239)+$AJ239/$AK239*(1-$AL239)),0)&gt;=$AJ239, $AJ239-SUM($B239:C239), IFERROR($AJ239/$AK239, 0))))</f>
        <v>0</v>
      </c>
      <c r="E239" s="104">
        <f>IF($AM239&gt;E$5,0,IF($AM239=E$5,IFERROR($AJ239/$AK239*$AL239, 0),IF(IFERROR((SUM($B239:D239)+$AJ239/$AK239*(1-$AL239)),0)&gt;=$AJ239, $AJ239-SUM($B239:D239), IFERROR($AJ239/$AK239, 0))))</f>
        <v>0</v>
      </c>
      <c r="F239" s="104">
        <f>IF($AM239&gt;F$5,0,IF($AM239=F$5,IFERROR($AJ239/$AK239*$AL239, 0),IF(IFERROR((SUM($B239:E239)+$AJ239/$AK239*(1-$AL239)),0)&gt;=$AJ239, $AJ239-SUM($B239:E239), IFERROR($AJ239/$AK239, 0))))</f>
        <v>0</v>
      </c>
      <c r="G239" s="104">
        <f>IF($AM239&gt;G$5,0,IF($AM239=G$5,IFERROR($AJ239/$AK239*$AL239, 0),IF(IFERROR((SUM($B239:F239)+$AJ239/$AK239*(1-$AL239)),0)&gt;=$AJ239, $AJ239-SUM($B239:F239), IFERROR($AJ239/$AK239, 0))))</f>
        <v>0</v>
      </c>
      <c r="H239" s="104">
        <f>IF($AM239&gt;H$5,0,IF($AM239=H$5,IFERROR($AJ239/$AK239*$AL239, 0),IF(IFERROR((SUM($B239:G239)+$AJ239/$AK239*(1-$AL239)),0)&gt;=$AJ239, $AJ239-SUM($B239:G239), IFERROR($AJ239/$AK239, 0))))</f>
        <v>0</v>
      </c>
      <c r="I239" s="104">
        <f>IF($AM239&gt;I$5,0,IF($AM239=I$5,IFERROR($AJ239/$AK239*$AL239, 0),IF(IFERROR((SUM($B239:H239)+$AJ239/$AK239*(1-$AL239)),0)&gt;=$AJ239, $AJ239-SUM($B239:H239), IFERROR($AJ239/$AK239, 0))))</f>
        <v>0</v>
      </c>
      <c r="J239" s="104">
        <f>IF($AM239&gt;J$5,0,IF($AM239=J$5,IFERROR($AJ239/$AK239*$AL239, 0),IF(IFERROR((SUM($B239:I239)+$AJ239/$AK239*(1-$AL239)),0)&gt;=$AJ239, $AJ239-SUM($B239:I239), IFERROR($AJ239/$AK239, 0))))</f>
        <v>0</v>
      </c>
      <c r="K239" s="104">
        <f>IF($AM239&gt;K$5,0,IF($AM239=K$5,IFERROR($AJ239/$AK239*$AL239, 0),IF(IFERROR((SUM($B239:J239)+$AJ239/$AK239*(1-$AL239)),0)&gt;=$AJ239, $AJ239-SUM($B239:J239), IFERROR($AJ239/$AK239, 0))))</f>
        <v>0</v>
      </c>
      <c r="L239" s="104">
        <f>IF($AM239&gt;L$5,0,IF($AM239=L$5,IFERROR($AJ239/$AK239*$AL239, 0),IF(IFERROR((SUM($B239:K239)+$AJ239/$AK239*(1-$AL239)),0)&gt;=$AJ239, $AJ239-SUM($B239:K239), IFERROR($AJ239/$AK239, 0))))</f>
        <v>0</v>
      </c>
      <c r="M239" s="104">
        <f>IF($AM239&gt;M$5,0,IF($AM239=M$5,IFERROR($AJ239/$AK239*$AL239, 0),IF(IFERROR((SUM($B239:L239)+$AJ239/$AK239*(1-$AL239)),0)&gt;=$AJ239, $AJ239-SUM($B239:L239), IFERROR($AJ239/$AK239, 0))))</f>
        <v>0</v>
      </c>
      <c r="N239" s="104">
        <f>IF($AM239&gt;N$5,0,IF($AM239=N$5,IFERROR($AJ239/$AK239*$AL239, 0),IF(IFERROR((SUM($B239:M239)+$AJ239/$AK239*(1-$AL239)),0)&gt;=$AJ239, $AJ239-SUM($B239:M239), IFERROR($AJ239/$AK239, 0))))</f>
        <v>0</v>
      </c>
      <c r="O239" s="104">
        <f>IF($AM239&gt;O$5,0,IF($AM239=O$5,IFERROR($AJ239/$AK239*$AL239, 0),IF(IFERROR((SUM($B239:N239)+$AJ239/$AK239*(1-$AL239)),0)&gt;=$AJ239, $AJ239-SUM($B239:N239), IFERROR($AJ239/$AK239, 0))))</f>
        <v>0</v>
      </c>
      <c r="P239" s="104">
        <f>IF($AM239&gt;P$5,0,IF($AM239=P$5,IFERROR($AJ239/$AK239*$AL239, 0),IF(IFERROR((SUM($B239:O239)+$AJ239/$AK239*(1-$AL239)),0)&gt;=$AJ239, $AJ239-SUM($B239:O239), IFERROR($AJ239/$AK239, 0))))</f>
        <v>0</v>
      </c>
      <c r="Q239" s="104">
        <f>IF($AM239&gt;Q$5,0,IF($AM239=Q$5,IFERROR($AJ239/$AK239*$AL239, 0),IF(IFERROR((SUM($B239:P239)+$AJ239/$AK239*(1-$AL239)),0)&gt;=$AJ239, $AJ239-SUM($B239:P239), IFERROR($AJ239/$AK239, 0))))</f>
        <v>0</v>
      </c>
      <c r="R239" s="104">
        <f>IF($AM239&gt;R$5,0,IF($AM239=R$5,IFERROR($AJ239/$AK239*$AL239, 0),IF(IFERROR((SUM($B239:Q239)+$AJ239/$AK239*(1-$AL239)),0)&gt;=$AJ239, $AJ239-SUM($B239:Q239), IFERROR($AJ239/$AK239, 0))))</f>
        <v>0</v>
      </c>
      <c r="S239" s="104">
        <f>IF($AM239&gt;S$5,0,IF($AM239=S$5,IFERROR($AJ239/$AK239*$AL239, 0),IF(IFERROR((SUM($B239:R239)+$AJ239/$AK239*(1-$AL239)),0)&gt;=$AJ239, $AJ239-SUM($B239:R239), IFERROR($AJ239/$AK239, 0))))</f>
        <v>0</v>
      </c>
      <c r="T239" s="104">
        <f>IF($AM239&gt;T$5,0,IF($AM239=T$5,IFERROR($AJ239/$AK239*$AL239, 0),IF(IFERROR((SUM($B239:S239)+$AJ239/$AK239*(1-$AL239)),0)&gt;=$AJ239, $AJ239-SUM($B239:S239), IFERROR($AJ239/$AK239, 0))))</f>
        <v>0</v>
      </c>
      <c r="U239" s="104">
        <f>IF($AM239&gt;U$5,0,IF($AM239=U$5,IFERROR($AJ239/$AK239*$AL239, 0),IF(IFERROR((SUM($B239:T239)+$AJ239/$AK239*(1-$AL239)),0)&gt;=$AJ239, $AJ239-SUM($B239:T239), IFERROR($AJ239/$AK239, 0))))</f>
        <v>0</v>
      </c>
      <c r="V239" s="104">
        <f>IF($AM239&gt;V$5,0,IF($AM239=V$5,IFERROR($AJ239/$AK239*$AL239, 0),IF(IFERROR((SUM($B239:U239)+$AJ239/$AK239*(1-$AL239)),0)&gt;=$AJ239, $AJ239-SUM($B239:U239), IFERROR($AJ239/$AK239, 0))))</f>
        <v>0</v>
      </c>
      <c r="W239" s="104">
        <f>IF($AM239&gt;W$5,0,IF($AM239=W$5,IFERROR($AJ239/$AK239*$AL239, 0),IF(IFERROR((SUM($B239:V239)+$AJ239/$AK239*(1-$AL239)),0)&gt;=$AJ239, $AJ239-SUM($B239:V239), IFERROR($AJ239/$AK239, 0))))</f>
        <v>0</v>
      </c>
      <c r="X239" s="104">
        <f>IF($AM239&gt;X$5,0,IF($AM239=X$5,IFERROR($AJ239/$AK239*$AL239, 0),IF(IFERROR((SUM($B239:W239)+$AJ239/$AK239*(1-$AL239)),0)&gt;=$AJ239, $AJ239-SUM($B239:W239), IFERROR($AJ239/$AK239, 0))))</f>
        <v>0</v>
      </c>
      <c r="Y239" s="104">
        <f>IF($AM239&gt;Y$5,0,IF($AM239=Y$5,IFERROR($AJ239/$AK239*$AL239, 0),IF(IFERROR((SUM($B239:X239)+$AJ239/$AK239*(1-$AL239)),0)&gt;=$AJ239, $AJ239-SUM($B239:X239), IFERROR($AJ239/$AK239, 0))))</f>
        <v>0</v>
      </c>
      <c r="Z239" s="104">
        <f>IF($AM239&gt;Z$5,0,IF($AM239=Z$5,IFERROR($AJ239/$AK239*$AL239, 0),IF(IFERROR((SUM($B239:Y239)+$AJ239/$AK239*(1-$AL239)),0)&gt;=$AJ239, $AJ239-SUM($B239:Y239), IFERROR($AJ239/$AK239, 0))))</f>
        <v>0</v>
      </c>
      <c r="AA239" s="104">
        <f>IF($AM239&gt;AA$5,0,IF($AM239=AA$5,IFERROR($AJ239/$AK239*$AL239, 0),IF(IFERROR((SUM($B239:Z239)+$AJ239/$AK239*(1-$AL239)),0)&gt;=$AJ239, $AJ239-SUM($B239:Z239), IFERROR($AJ239/$AK239, 0))))</f>
        <v>0</v>
      </c>
      <c r="AB239" s="104">
        <f>IF($AM239&gt;AB$5,0,IF($AM239=AB$5,IFERROR($AJ239/$AK239*$AL239, 0),IF(IFERROR((SUM($B239:AA239)+$AJ239/$AK239*(1-$AL239)),0)&gt;=$AJ239, $AJ239-SUM($B239:AA239), IFERROR($AJ239/$AK239, 0))))</f>
        <v>0</v>
      </c>
      <c r="AC239" s="104">
        <f>IF($AM239&gt;AC$5,0,IF($AM239=AC$5,IFERROR($AJ239/$AK239*$AL239, 0),IF(IFERROR((SUM($B239:AB239)+$AJ239/$AK239*(1-$AL239)),0)&gt;=$AJ239, $AJ239-SUM($B239:AB239), IFERROR($AJ239/$AK239, 0))))</f>
        <v>0</v>
      </c>
      <c r="AD239" s="104">
        <f>IF($AM239&gt;AD$5,0,IF($AM239=AD$5,IFERROR($AJ239/$AK239*$AL239, 0),IF(IFERROR((SUM($B239:AC239)+$AJ239/$AK239*(1-$AL239)),0)&gt;=$AJ239, $AJ239-SUM($B239:AC239), IFERROR($AJ239/$AK239, 0))))</f>
        <v>0</v>
      </c>
      <c r="AE239" s="104">
        <f>IF($AM239&gt;AE$5,0,IF($AM239=AE$5,IFERROR($AJ239/$AK239*$AL239, 0),IF(IFERROR((SUM($B239:AD239)+$AJ239/$AK239*(1-$AL239)),0)&gt;=$AJ239, $AJ239-SUM($B239:AD239), IFERROR($AJ239/$AK239, 0))))</f>
        <v>0</v>
      </c>
      <c r="AF239" s="104">
        <f>IF($AM239&gt;AF$5,0,IF($AM239=AF$5,IFERROR($AJ239/$AK239*$AL239, 0),IF(IFERROR((SUM($B239:AE239)+$AJ239/$AK239*(1-$AL239)),0)&gt;=$AJ239, $AJ239-SUM($B239:AE239), IFERROR($AJ239/$AK239, 0))))</f>
        <v>0</v>
      </c>
      <c r="AG239" s="104">
        <f>IF($AM239&gt;AG$5,0,IF($AM239=AG$5,IFERROR($AJ239/$AK239*$AL239, 0),IF(IFERROR((SUM($B239:AF239)+$AJ239/$AK239*(1-$AL239)),0)&gt;=$AJ239, $AJ239-SUM($B239:AF239), IFERROR($AJ239/$AK239, 0))))</f>
        <v>0</v>
      </c>
      <c r="AH239" s="104">
        <f>IF($AM239&gt;AH$5,0,IF($AM239=AH$5,IFERROR($AJ239/$AK239*$AL239, 0),IF(IFERROR((SUM($B239:AG239)+$AJ239/$AK239*(1-$AL239)),0)&gt;=$AJ239, $AJ239-SUM($B239:AG239), IFERROR($AJ239/$AK239, 0))))</f>
        <v>0</v>
      </c>
      <c r="AI239" s="20"/>
      <c r="AJ239" s="105" cm="1">
        <f t="array" ref="AJ239">INDEX(Calculations!$B$112:$AN$112, 1, AN239)</f>
        <v>0</v>
      </c>
      <c r="AK239" s="84">
        <f>INDEX(Drivers!$B$41:$AI$41, 1, MATCH($B239, Drivers!$B$4:$AI$4, 0))</f>
        <v>0</v>
      </c>
      <c r="AL239" s="85">
        <f>INDEX(Drivers!$B$42:$AI$42, 1,  MATCH($B239, Drivers!$B$4:$AI$4, 0))</f>
        <v>0</v>
      </c>
      <c r="AM239" s="86" cm="1">
        <f t="array" ref="AM239">INDEX(Drivers!$B$12:$AI$12, 1, AN239)</f>
        <v>48213</v>
      </c>
      <c r="AN239" s="83">
        <f t="shared" si="372"/>
        <v>25</v>
      </c>
      <c r="AO239" s="146">
        <f t="shared" si="370"/>
        <v>0</v>
      </c>
      <c r="AP239" s="151">
        <f t="shared" si="373"/>
        <v>0</v>
      </c>
      <c r="AQ239" s="151">
        <f t="shared" si="373"/>
        <v>0</v>
      </c>
      <c r="AR239" s="151">
        <f t="shared" si="373"/>
        <v>0</v>
      </c>
      <c r="AS239" s="151">
        <f t="shared" si="373"/>
        <v>0</v>
      </c>
      <c r="AT239" s="151">
        <f t="shared" si="373"/>
        <v>0</v>
      </c>
      <c r="AU239" s="151">
        <f t="shared" si="373"/>
        <v>0</v>
      </c>
      <c r="AV239" s="151">
        <f t="shared" si="373"/>
        <v>0</v>
      </c>
      <c r="AW239" s="151">
        <f t="shared" si="373"/>
        <v>0</v>
      </c>
    </row>
    <row r="240" spans="2:49" hidden="1" outlineLevel="1" x14ac:dyDescent="0.2">
      <c r="B240" s="52" t="str" cm="1">
        <f t="array" ref="B240">INDEX($B$4:$AI$4, 1, AN240)</f>
        <v>FQ1'32E</v>
      </c>
      <c r="C240" s="104">
        <f>IF($AM240&gt;C$5,0,IF($AM240=C$5,IFERROR($AJ240/$AK240*$AL240, 0),IF(IFERROR((SUM($B240:B240)+$AJ240/$AK240*(1-$AL240)),0)&gt;=$AJ240, $AJ240-SUM($B240:B240), IFERROR($AJ240/$AK240, 0))))</f>
        <v>0</v>
      </c>
      <c r="D240" s="104">
        <f>IF($AM240&gt;D$5,0,IF($AM240=D$5,IFERROR($AJ240/$AK240*$AL240, 0),IF(IFERROR((SUM($B240:C240)+$AJ240/$AK240*(1-$AL240)),0)&gt;=$AJ240, $AJ240-SUM($B240:C240), IFERROR($AJ240/$AK240, 0))))</f>
        <v>0</v>
      </c>
      <c r="E240" s="104">
        <f>IF($AM240&gt;E$5,0,IF($AM240=E$5,IFERROR($AJ240/$AK240*$AL240, 0),IF(IFERROR((SUM($B240:D240)+$AJ240/$AK240*(1-$AL240)),0)&gt;=$AJ240, $AJ240-SUM($B240:D240), IFERROR($AJ240/$AK240, 0))))</f>
        <v>0</v>
      </c>
      <c r="F240" s="104">
        <f>IF($AM240&gt;F$5,0,IF($AM240=F$5,IFERROR($AJ240/$AK240*$AL240, 0),IF(IFERROR((SUM($B240:E240)+$AJ240/$AK240*(1-$AL240)),0)&gt;=$AJ240, $AJ240-SUM($B240:E240), IFERROR($AJ240/$AK240, 0))))</f>
        <v>0</v>
      </c>
      <c r="G240" s="104">
        <f>IF($AM240&gt;G$5,0,IF($AM240=G$5,IFERROR($AJ240/$AK240*$AL240, 0),IF(IFERROR((SUM($B240:F240)+$AJ240/$AK240*(1-$AL240)),0)&gt;=$AJ240, $AJ240-SUM($B240:F240), IFERROR($AJ240/$AK240, 0))))</f>
        <v>0</v>
      </c>
      <c r="H240" s="104">
        <f>IF($AM240&gt;H$5,0,IF($AM240=H$5,IFERROR($AJ240/$AK240*$AL240, 0),IF(IFERROR((SUM($B240:G240)+$AJ240/$AK240*(1-$AL240)),0)&gt;=$AJ240, $AJ240-SUM($B240:G240), IFERROR($AJ240/$AK240, 0))))</f>
        <v>0</v>
      </c>
      <c r="I240" s="104">
        <f>IF($AM240&gt;I$5,0,IF($AM240=I$5,IFERROR($AJ240/$AK240*$AL240, 0),IF(IFERROR((SUM($B240:H240)+$AJ240/$AK240*(1-$AL240)),0)&gt;=$AJ240, $AJ240-SUM($B240:H240), IFERROR($AJ240/$AK240, 0))))</f>
        <v>0</v>
      </c>
      <c r="J240" s="104">
        <f>IF($AM240&gt;J$5,0,IF($AM240=J$5,IFERROR($AJ240/$AK240*$AL240, 0),IF(IFERROR((SUM($B240:I240)+$AJ240/$AK240*(1-$AL240)),0)&gt;=$AJ240, $AJ240-SUM($B240:I240), IFERROR($AJ240/$AK240, 0))))</f>
        <v>0</v>
      </c>
      <c r="K240" s="104">
        <f>IF($AM240&gt;K$5,0,IF($AM240=K$5,IFERROR($AJ240/$AK240*$AL240, 0),IF(IFERROR((SUM($B240:J240)+$AJ240/$AK240*(1-$AL240)),0)&gt;=$AJ240, $AJ240-SUM($B240:J240), IFERROR($AJ240/$AK240, 0))))</f>
        <v>0</v>
      </c>
      <c r="L240" s="104">
        <f>IF($AM240&gt;L$5,0,IF($AM240=L$5,IFERROR($AJ240/$AK240*$AL240, 0),IF(IFERROR((SUM($B240:K240)+$AJ240/$AK240*(1-$AL240)),0)&gt;=$AJ240, $AJ240-SUM($B240:K240), IFERROR($AJ240/$AK240, 0))))</f>
        <v>0</v>
      </c>
      <c r="M240" s="104">
        <f>IF($AM240&gt;M$5,0,IF($AM240=M$5,IFERROR($AJ240/$AK240*$AL240, 0),IF(IFERROR((SUM($B240:L240)+$AJ240/$AK240*(1-$AL240)),0)&gt;=$AJ240, $AJ240-SUM($B240:L240), IFERROR($AJ240/$AK240, 0))))</f>
        <v>0</v>
      </c>
      <c r="N240" s="104">
        <f>IF($AM240&gt;N$5,0,IF($AM240=N$5,IFERROR($AJ240/$AK240*$AL240, 0),IF(IFERROR((SUM($B240:M240)+$AJ240/$AK240*(1-$AL240)),0)&gt;=$AJ240, $AJ240-SUM($B240:M240), IFERROR($AJ240/$AK240, 0))))</f>
        <v>0</v>
      </c>
      <c r="O240" s="104">
        <f>IF($AM240&gt;O$5,0,IF($AM240=O$5,IFERROR($AJ240/$AK240*$AL240, 0),IF(IFERROR((SUM($B240:N240)+$AJ240/$AK240*(1-$AL240)),0)&gt;=$AJ240, $AJ240-SUM($B240:N240), IFERROR($AJ240/$AK240, 0))))</f>
        <v>0</v>
      </c>
      <c r="P240" s="104">
        <f>IF($AM240&gt;P$5,0,IF($AM240=P$5,IFERROR($AJ240/$AK240*$AL240, 0),IF(IFERROR((SUM($B240:O240)+$AJ240/$AK240*(1-$AL240)),0)&gt;=$AJ240, $AJ240-SUM($B240:O240), IFERROR($AJ240/$AK240, 0))))</f>
        <v>0</v>
      </c>
      <c r="Q240" s="104">
        <f>IF($AM240&gt;Q$5,0,IF($AM240=Q$5,IFERROR($AJ240/$AK240*$AL240, 0),IF(IFERROR((SUM($B240:P240)+$AJ240/$AK240*(1-$AL240)),0)&gt;=$AJ240, $AJ240-SUM($B240:P240), IFERROR($AJ240/$AK240, 0))))</f>
        <v>0</v>
      </c>
      <c r="R240" s="104">
        <f>IF($AM240&gt;R$5,0,IF($AM240=R$5,IFERROR($AJ240/$AK240*$AL240, 0),IF(IFERROR((SUM($B240:Q240)+$AJ240/$AK240*(1-$AL240)),0)&gt;=$AJ240, $AJ240-SUM($B240:Q240), IFERROR($AJ240/$AK240, 0))))</f>
        <v>0</v>
      </c>
      <c r="S240" s="104">
        <f>IF($AM240&gt;S$5,0,IF($AM240=S$5,IFERROR($AJ240/$AK240*$AL240, 0),IF(IFERROR((SUM($B240:R240)+$AJ240/$AK240*(1-$AL240)),0)&gt;=$AJ240, $AJ240-SUM($B240:R240), IFERROR($AJ240/$AK240, 0))))</f>
        <v>0</v>
      </c>
      <c r="T240" s="104">
        <f>IF($AM240&gt;T$5,0,IF($AM240=T$5,IFERROR($AJ240/$AK240*$AL240, 0),IF(IFERROR((SUM($B240:S240)+$AJ240/$AK240*(1-$AL240)),0)&gt;=$AJ240, $AJ240-SUM($B240:S240), IFERROR($AJ240/$AK240, 0))))</f>
        <v>0</v>
      </c>
      <c r="U240" s="104">
        <f>IF($AM240&gt;U$5,0,IF($AM240=U$5,IFERROR($AJ240/$AK240*$AL240, 0),IF(IFERROR((SUM($B240:T240)+$AJ240/$AK240*(1-$AL240)),0)&gt;=$AJ240, $AJ240-SUM($B240:T240), IFERROR($AJ240/$AK240, 0))))</f>
        <v>0</v>
      </c>
      <c r="V240" s="104">
        <f>IF($AM240&gt;V$5,0,IF($AM240=V$5,IFERROR($AJ240/$AK240*$AL240, 0),IF(IFERROR((SUM($B240:U240)+$AJ240/$AK240*(1-$AL240)),0)&gt;=$AJ240, $AJ240-SUM($B240:U240), IFERROR($AJ240/$AK240, 0))))</f>
        <v>0</v>
      </c>
      <c r="W240" s="104">
        <f>IF($AM240&gt;W$5,0,IF($AM240=W$5,IFERROR($AJ240/$AK240*$AL240, 0),IF(IFERROR((SUM($B240:V240)+$AJ240/$AK240*(1-$AL240)),0)&gt;=$AJ240, $AJ240-SUM($B240:V240), IFERROR($AJ240/$AK240, 0))))</f>
        <v>0</v>
      </c>
      <c r="X240" s="104">
        <f>IF($AM240&gt;X$5,0,IF($AM240=X$5,IFERROR($AJ240/$AK240*$AL240, 0),IF(IFERROR((SUM($B240:W240)+$AJ240/$AK240*(1-$AL240)),0)&gt;=$AJ240, $AJ240-SUM($B240:W240), IFERROR($AJ240/$AK240, 0))))</f>
        <v>0</v>
      </c>
      <c r="Y240" s="104">
        <f>IF($AM240&gt;Y$5,0,IF($AM240=Y$5,IFERROR($AJ240/$AK240*$AL240, 0),IF(IFERROR((SUM($B240:X240)+$AJ240/$AK240*(1-$AL240)),0)&gt;=$AJ240, $AJ240-SUM($B240:X240), IFERROR($AJ240/$AK240, 0))))</f>
        <v>0</v>
      </c>
      <c r="Z240" s="104">
        <f>IF($AM240&gt;Z$5,0,IF($AM240=Z$5,IFERROR($AJ240/$AK240*$AL240, 0),IF(IFERROR((SUM($B240:Y240)+$AJ240/$AK240*(1-$AL240)),0)&gt;=$AJ240, $AJ240-SUM($B240:Y240), IFERROR($AJ240/$AK240, 0))))</f>
        <v>0</v>
      </c>
      <c r="AA240" s="104">
        <f>IF($AM240&gt;AA$5,0,IF($AM240=AA$5,IFERROR($AJ240/$AK240*$AL240, 0),IF(IFERROR((SUM($B240:Z240)+$AJ240/$AK240*(1-$AL240)),0)&gt;=$AJ240, $AJ240-SUM($B240:Z240), IFERROR($AJ240/$AK240, 0))))</f>
        <v>0</v>
      </c>
      <c r="AB240" s="104">
        <f>IF($AM240&gt;AB$5,0,IF($AM240=AB$5,IFERROR($AJ240/$AK240*$AL240, 0),IF(IFERROR((SUM($B240:AA240)+$AJ240/$AK240*(1-$AL240)),0)&gt;=$AJ240, $AJ240-SUM($B240:AA240), IFERROR($AJ240/$AK240, 0))))</f>
        <v>0</v>
      </c>
      <c r="AC240" s="104">
        <f>IF($AM240&gt;AC$5,0,IF($AM240=AC$5,IFERROR($AJ240/$AK240*$AL240, 0),IF(IFERROR((SUM($B240:AB240)+$AJ240/$AK240*(1-$AL240)),0)&gt;=$AJ240, $AJ240-SUM($B240:AB240), IFERROR($AJ240/$AK240, 0))))</f>
        <v>0</v>
      </c>
      <c r="AD240" s="104">
        <f>IF($AM240&gt;AD$5,0,IF($AM240=AD$5,IFERROR($AJ240/$AK240*$AL240, 0),IF(IFERROR((SUM($B240:AC240)+$AJ240/$AK240*(1-$AL240)),0)&gt;=$AJ240, $AJ240-SUM($B240:AC240), IFERROR($AJ240/$AK240, 0))))</f>
        <v>0</v>
      </c>
      <c r="AE240" s="104">
        <f>IF($AM240&gt;AE$5,0,IF($AM240=AE$5,IFERROR($AJ240/$AK240*$AL240, 0),IF(IFERROR((SUM($B240:AD240)+$AJ240/$AK240*(1-$AL240)),0)&gt;=$AJ240, $AJ240-SUM($B240:AD240), IFERROR($AJ240/$AK240, 0))))</f>
        <v>0</v>
      </c>
      <c r="AF240" s="104">
        <f>IF($AM240&gt;AF$5,0,IF($AM240=AF$5,IFERROR($AJ240/$AK240*$AL240, 0),IF(IFERROR((SUM($B240:AE240)+$AJ240/$AK240*(1-$AL240)),0)&gt;=$AJ240, $AJ240-SUM($B240:AE240), IFERROR($AJ240/$AK240, 0))))</f>
        <v>0</v>
      </c>
      <c r="AG240" s="104">
        <f>IF($AM240&gt;AG$5,0,IF($AM240=AG$5,IFERROR($AJ240/$AK240*$AL240, 0),IF(IFERROR((SUM($B240:AF240)+$AJ240/$AK240*(1-$AL240)),0)&gt;=$AJ240, $AJ240-SUM($B240:AF240), IFERROR($AJ240/$AK240, 0))))</f>
        <v>0</v>
      </c>
      <c r="AH240" s="104">
        <f>IF($AM240&gt;AH$5,0,IF($AM240=AH$5,IFERROR($AJ240/$AK240*$AL240, 0),IF(IFERROR((SUM($B240:AG240)+$AJ240/$AK240*(1-$AL240)),0)&gt;=$AJ240, $AJ240-SUM($B240:AG240), IFERROR($AJ240/$AK240, 0))))</f>
        <v>0</v>
      </c>
      <c r="AI240" s="20"/>
      <c r="AJ240" s="105" cm="1">
        <f t="array" ref="AJ240">INDEX(Calculations!$B$112:$AN$112, 1, AN240)</f>
        <v>0</v>
      </c>
      <c r="AK240" s="84">
        <f>INDEX(Drivers!$B$41:$AI$41, 1, MATCH($B240, Drivers!$B$4:$AI$4, 0))</f>
        <v>0</v>
      </c>
      <c r="AL240" s="85">
        <f>INDEX(Drivers!$B$42:$AI$42, 1,  MATCH($B240, Drivers!$B$4:$AI$4, 0))</f>
        <v>0</v>
      </c>
      <c r="AM240" s="86" cm="1">
        <f t="array" ref="AM240">INDEX(Drivers!$B$12:$AI$12, 1, AN240)</f>
        <v>48304</v>
      </c>
      <c r="AN240" s="83">
        <f t="shared" si="372"/>
        <v>26</v>
      </c>
      <c r="AO240" s="146">
        <f t="shared" si="370"/>
        <v>0</v>
      </c>
      <c r="AP240" s="151">
        <f t="shared" si="373"/>
        <v>0</v>
      </c>
      <c r="AQ240" s="151">
        <f t="shared" si="373"/>
        <v>0</v>
      </c>
      <c r="AR240" s="151">
        <f t="shared" si="373"/>
        <v>0</v>
      </c>
      <c r="AS240" s="151">
        <f t="shared" si="373"/>
        <v>0</v>
      </c>
      <c r="AT240" s="151">
        <f t="shared" si="373"/>
        <v>0</v>
      </c>
      <c r="AU240" s="151">
        <f t="shared" si="373"/>
        <v>0</v>
      </c>
      <c r="AV240" s="151">
        <f t="shared" si="373"/>
        <v>0</v>
      </c>
      <c r="AW240" s="151">
        <f t="shared" si="373"/>
        <v>0</v>
      </c>
    </row>
    <row r="241" spans="2:49" hidden="1" outlineLevel="1" x14ac:dyDescent="0.2">
      <c r="B241" s="52" t="str" cm="1">
        <f t="array" ref="B241">INDEX($B$4:$AI$4, 1, AN241)</f>
        <v>FQ2'32E</v>
      </c>
      <c r="C241" s="104">
        <f>IF($AM241&gt;C$5,0,IF($AM241=C$5,IFERROR($AJ241/$AK241*$AL241, 0),IF(IFERROR((SUM($B241:B241)+$AJ241/$AK241*(1-$AL241)),0)&gt;=$AJ241, $AJ241-SUM($B241:B241), IFERROR($AJ241/$AK241, 0))))</f>
        <v>0</v>
      </c>
      <c r="D241" s="104">
        <f>IF($AM241&gt;D$5,0,IF($AM241=D$5,IFERROR($AJ241/$AK241*$AL241, 0),IF(IFERROR((SUM($B241:C241)+$AJ241/$AK241*(1-$AL241)),0)&gt;=$AJ241, $AJ241-SUM($B241:C241), IFERROR($AJ241/$AK241, 0))))</f>
        <v>0</v>
      </c>
      <c r="E241" s="104">
        <f>IF($AM241&gt;E$5,0,IF($AM241=E$5,IFERROR($AJ241/$AK241*$AL241, 0),IF(IFERROR((SUM($B241:D241)+$AJ241/$AK241*(1-$AL241)),0)&gt;=$AJ241, $AJ241-SUM($B241:D241), IFERROR($AJ241/$AK241, 0))))</f>
        <v>0</v>
      </c>
      <c r="F241" s="104">
        <f>IF($AM241&gt;F$5,0,IF($AM241=F$5,IFERROR($AJ241/$AK241*$AL241, 0),IF(IFERROR((SUM($B241:E241)+$AJ241/$AK241*(1-$AL241)),0)&gt;=$AJ241, $AJ241-SUM($B241:E241), IFERROR($AJ241/$AK241, 0))))</f>
        <v>0</v>
      </c>
      <c r="G241" s="104">
        <f>IF($AM241&gt;G$5,0,IF($AM241=G$5,IFERROR($AJ241/$AK241*$AL241, 0),IF(IFERROR((SUM($B241:F241)+$AJ241/$AK241*(1-$AL241)),0)&gt;=$AJ241, $AJ241-SUM($B241:F241), IFERROR($AJ241/$AK241, 0))))</f>
        <v>0</v>
      </c>
      <c r="H241" s="104">
        <f>IF($AM241&gt;H$5,0,IF($AM241=H$5,IFERROR($AJ241/$AK241*$AL241, 0),IF(IFERROR((SUM($B241:G241)+$AJ241/$AK241*(1-$AL241)),0)&gt;=$AJ241, $AJ241-SUM($B241:G241), IFERROR($AJ241/$AK241, 0))))</f>
        <v>0</v>
      </c>
      <c r="I241" s="104">
        <f>IF($AM241&gt;I$5,0,IF($AM241=I$5,IFERROR($AJ241/$AK241*$AL241, 0),IF(IFERROR((SUM($B241:H241)+$AJ241/$AK241*(1-$AL241)),0)&gt;=$AJ241, $AJ241-SUM($B241:H241), IFERROR($AJ241/$AK241, 0))))</f>
        <v>0</v>
      </c>
      <c r="J241" s="104">
        <f>IF($AM241&gt;J$5,0,IF($AM241=J$5,IFERROR($AJ241/$AK241*$AL241, 0),IF(IFERROR((SUM($B241:I241)+$AJ241/$AK241*(1-$AL241)),0)&gt;=$AJ241, $AJ241-SUM($B241:I241), IFERROR($AJ241/$AK241, 0))))</f>
        <v>0</v>
      </c>
      <c r="K241" s="104">
        <f>IF($AM241&gt;K$5,0,IF($AM241=K$5,IFERROR($AJ241/$AK241*$AL241, 0),IF(IFERROR((SUM($B241:J241)+$AJ241/$AK241*(1-$AL241)),0)&gt;=$AJ241, $AJ241-SUM($B241:J241), IFERROR($AJ241/$AK241, 0))))</f>
        <v>0</v>
      </c>
      <c r="L241" s="104">
        <f>IF($AM241&gt;L$5,0,IF($AM241=L$5,IFERROR($AJ241/$AK241*$AL241, 0),IF(IFERROR((SUM($B241:K241)+$AJ241/$AK241*(1-$AL241)),0)&gt;=$AJ241, $AJ241-SUM($B241:K241), IFERROR($AJ241/$AK241, 0))))</f>
        <v>0</v>
      </c>
      <c r="M241" s="104">
        <f>IF($AM241&gt;M$5,0,IF($AM241=M$5,IFERROR($AJ241/$AK241*$AL241, 0),IF(IFERROR((SUM($B241:L241)+$AJ241/$AK241*(1-$AL241)),0)&gt;=$AJ241, $AJ241-SUM($B241:L241), IFERROR($AJ241/$AK241, 0))))</f>
        <v>0</v>
      </c>
      <c r="N241" s="104">
        <f>IF($AM241&gt;N$5,0,IF($AM241=N$5,IFERROR($AJ241/$AK241*$AL241, 0),IF(IFERROR((SUM($B241:M241)+$AJ241/$AK241*(1-$AL241)),0)&gt;=$AJ241, $AJ241-SUM($B241:M241), IFERROR($AJ241/$AK241, 0))))</f>
        <v>0</v>
      </c>
      <c r="O241" s="104">
        <f>IF($AM241&gt;O$5,0,IF($AM241=O$5,IFERROR($AJ241/$AK241*$AL241, 0),IF(IFERROR((SUM($B241:N241)+$AJ241/$AK241*(1-$AL241)),0)&gt;=$AJ241, $AJ241-SUM($B241:N241), IFERROR($AJ241/$AK241, 0))))</f>
        <v>0</v>
      </c>
      <c r="P241" s="104">
        <f>IF($AM241&gt;P$5,0,IF($AM241=P$5,IFERROR($AJ241/$AK241*$AL241, 0),IF(IFERROR((SUM($B241:O241)+$AJ241/$AK241*(1-$AL241)),0)&gt;=$AJ241, $AJ241-SUM($B241:O241), IFERROR($AJ241/$AK241, 0))))</f>
        <v>0</v>
      </c>
      <c r="Q241" s="104">
        <f>IF($AM241&gt;Q$5,0,IF($AM241=Q$5,IFERROR($AJ241/$AK241*$AL241, 0),IF(IFERROR((SUM($B241:P241)+$AJ241/$AK241*(1-$AL241)),0)&gt;=$AJ241, $AJ241-SUM($B241:P241), IFERROR($AJ241/$AK241, 0))))</f>
        <v>0</v>
      </c>
      <c r="R241" s="104">
        <f>IF($AM241&gt;R$5,0,IF($AM241=R$5,IFERROR($AJ241/$AK241*$AL241, 0),IF(IFERROR((SUM($B241:Q241)+$AJ241/$AK241*(1-$AL241)),0)&gt;=$AJ241, $AJ241-SUM($B241:Q241), IFERROR($AJ241/$AK241, 0))))</f>
        <v>0</v>
      </c>
      <c r="S241" s="104">
        <f>IF($AM241&gt;S$5,0,IF($AM241=S$5,IFERROR($AJ241/$AK241*$AL241, 0),IF(IFERROR((SUM($B241:R241)+$AJ241/$AK241*(1-$AL241)),0)&gt;=$AJ241, $AJ241-SUM($B241:R241), IFERROR($AJ241/$AK241, 0))))</f>
        <v>0</v>
      </c>
      <c r="T241" s="104">
        <f>IF($AM241&gt;T$5,0,IF($AM241=T$5,IFERROR($AJ241/$AK241*$AL241, 0),IF(IFERROR((SUM($B241:S241)+$AJ241/$AK241*(1-$AL241)),0)&gt;=$AJ241, $AJ241-SUM($B241:S241), IFERROR($AJ241/$AK241, 0))))</f>
        <v>0</v>
      </c>
      <c r="U241" s="104">
        <f>IF($AM241&gt;U$5,0,IF($AM241=U$5,IFERROR($AJ241/$AK241*$AL241, 0),IF(IFERROR((SUM($B241:T241)+$AJ241/$AK241*(1-$AL241)),0)&gt;=$AJ241, $AJ241-SUM($B241:T241), IFERROR($AJ241/$AK241, 0))))</f>
        <v>0</v>
      </c>
      <c r="V241" s="104">
        <f>IF($AM241&gt;V$5,0,IF($AM241=V$5,IFERROR($AJ241/$AK241*$AL241, 0),IF(IFERROR((SUM($B241:U241)+$AJ241/$AK241*(1-$AL241)),0)&gt;=$AJ241, $AJ241-SUM($B241:U241), IFERROR($AJ241/$AK241, 0))))</f>
        <v>0</v>
      </c>
      <c r="W241" s="104">
        <f>IF($AM241&gt;W$5,0,IF($AM241=W$5,IFERROR($AJ241/$AK241*$AL241, 0),IF(IFERROR((SUM($B241:V241)+$AJ241/$AK241*(1-$AL241)),0)&gt;=$AJ241, $AJ241-SUM($B241:V241), IFERROR($AJ241/$AK241, 0))))</f>
        <v>0</v>
      </c>
      <c r="X241" s="104">
        <f>IF($AM241&gt;X$5,0,IF($AM241=X$5,IFERROR($AJ241/$AK241*$AL241, 0),IF(IFERROR((SUM($B241:W241)+$AJ241/$AK241*(1-$AL241)),0)&gt;=$AJ241, $AJ241-SUM($B241:W241), IFERROR($AJ241/$AK241, 0))))</f>
        <v>0</v>
      </c>
      <c r="Y241" s="104">
        <f>IF($AM241&gt;Y$5,0,IF($AM241=Y$5,IFERROR($AJ241/$AK241*$AL241, 0),IF(IFERROR((SUM($B241:X241)+$AJ241/$AK241*(1-$AL241)),0)&gt;=$AJ241, $AJ241-SUM($B241:X241), IFERROR($AJ241/$AK241, 0))))</f>
        <v>0</v>
      </c>
      <c r="Z241" s="104">
        <f>IF($AM241&gt;Z$5,0,IF($AM241=Z$5,IFERROR($AJ241/$AK241*$AL241, 0),IF(IFERROR((SUM($B241:Y241)+$AJ241/$AK241*(1-$AL241)),0)&gt;=$AJ241, $AJ241-SUM($B241:Y241), IFERROR($AJ241/$AK241, 0))))</f>
        <v>0</v>
      </c>
      <c r="AA241" s="104">
        <f>IF($AM241&gt;AA$5,0,IF($AM241=AA$5,IFERROR($AJ241/$AK241*$AL241, 0),IF(IFERROR((SUM($B241:Z241)+$AJ241/$AK241*(1-$AL241)),0)&gt;=$AJ241, $AJ241-SUM($B241:Z241), IFERROR($AJ241/$AK241, 0))))</f>
        <v>0</v>
      </c>
      <c r="AB241" s="104">
        <f>IF($AM241&gt;AB$5,0,IF($AM241=AB$5,IFERROR($AJ241/$AK241*$AL241, 0),IF(IFERROR((SUM($B241:AA241)+$AJ241/$AK241*(1-$AL241)),0)&gt;=$AJ241, $AJ241-SUM($B241:AA241), IFERROR($AJ241/$AK241, 0))))</f>
        <v>0</v>
      </c>
      <c r="AC241" s="104">
        <f>IF($AM241&gt;AC$5,0,IF($AM241=AC$5,IFERROR($AJ241/$AK241*$AL241, 0),IF(IFERROR((SUM($B241:AB241)+$AJ241/$AK241*(1-$AL241)),0)&gt;=$AJ241, $AJ241-SUM($B241:AB241), IFERROR($AJ241/$AK241, 0))))</f>
        <v>0</v>
      </c>
      <c r="AD241" s="104">
        <f>IF($AM241&gt;AD$5,0,IF($AM241=AD$5,IFERROR($AJ241/$AK241*$AL241, 0),IF(IFERROR((SUM($B241:AC241)+$AJ241/$AK241*(1-$AL241)),0)&gt;=$AJ241, $AJ241-SUM($B241:AC241), IFERROR($AJ241/$AK241, 0))))</f>
        <v>0</v>
      </c>
      <c r="AE241" s="104">
        <f>IF($AM241&gt;AE$5,0,IF($AM241=AE$5,IFERROR($AJ241/$AK241*$AL241, 0),IF(IFERROR((SUM($B241:AD241)+$AJ241/$AK241*(1-$AL241)),0)&gt;=$AJ241, $AJ241-SUM($B241:AD241), IFERROR($AJ241/$AK241, 0))))</f>
        <v>0</v>
      </c>
      <c r="AF241" s="104">
        <f>IF($AM241&gt;AF$5,0,IF($AM241=AF$5,IFERROR($AJ241/$AK241*$AL241, 0),IF(IFERROR((SUM($B241:AE241)+$AJ241/$AK241*(1-$AL241)),0)&gt;=$AJ241, $AJ241-SUM($B241:AE241), IFERROR($AJ241/$AK241, 0))))</f>
        <v>0</v>
      </c>
      <c r="AG241" s="104">
        <f>IF($AM241&gt;AG$5,0,IF($AM241=AG$5,IFERROR($AJ241/$AK241*$AL241, 0),IF(IFERROR((SUM($B241:AF241)+$AJ241/$AK241*(1-$AL241)),0)&gt;=$AJ241, $AJ241-SUM($B241:AF241), IFERROR($AJ241/$AK241, 0))))</f>
        <v>0</v>
      </c>
      <c r="AH241" s="104">
        <f>IF($AM241&gt;AH$5,0,IF($AM241=AH$5,IFERROR($AJ241/$AK241*$AL241, 0),IF(IFERROR((SUM($B241:AG241)+$AJ241/$AK241*(1-$AL241)),0)&gt;=$AJ241, $AJ241-SUM($B241:AG241), IFERROR($AJ241/$AK241, 0))))</f>
        <v>0</v>
      </c>
      <c r="AI241" s="20"/>
      <c r="AJ241" s="105" cm="1">
        <f t="array" ref="AJ241">INDEX(Calculations!$B$112:$AN$112, 1, AN241)</f>
        <v>0</v>
      </c>
      <c r="AK241" s="84">
        <f>INDEX(Drivers!$B$41:$AI$41, 1, MATCH($B241, Drivers!$B$4:$AI$4, 0))</f>
        <v>0</v>
      </c>
      <c r="AL241" s="85">
        <f>INDEX(Drivers!$B$42:$AI$42, 1,  MATCH($B241, Drivers!$B$4:$AI$4, 0))</f>
        <v>0</v>
      </c>
      <c r="AM241" s="86" cm="1">
        <f t="array" ref="AM241">INDEX(Drivers!$B$12:$AI$12, 1, AN241)</f>
        <v>48395</v>
      </c>
      <c r="AN241" s="83">
        <f t="shared" si="372"/>
        <v>27</v>
      </c>
      <c r="AO241" s="146">
        <f t="shared" si="370"/>
        <v>0</v>
      </c>
      <c r="AP241" s="151">
        <f t="shared" si="373"/>
        <v>0</v>
      </c>
      <c r="AQ241" s="151">
        <f t="shared" si="373"/>
        <v>0</v>
      </c>
      <c r="AR241" s="151">
        <f t="shared" si="373"/>
        <v>0</v>
      </c>
      <c r="AS241" s="151">
        <f t="shared" si="373"/>
        <v>0</v>
      </c>
      <c r="AT241" s="151">
        <f t="shared" si="373"/>
        <v>0</v>
      </c>
      <c r="AU241" s="151">
        <f t="shared" si="373"/>
        <v>0</v>
      </c>
      <c r="AV241" s="151">
        <f t="shared" si="373"/>
        <v>0</v>
      </c>
      <c r="AW241" s="151">
        <f t="shared" si="373"/>
        <v>0</v>
      </c>
    </row>
    <row r="242" spans="2:49" hidden="1" outlineLevel="1" x14ac:dyDescent="0.2">
      <c r="B242" s="52" t="str" cm="1">
        <f t="array" ref="B242">INDEX($B$4:$AI$4, 1, AN242)</f>
        <v>FQ3'32E</v>
      </c>
      <c r="C242" s="104">
        <f>IF($AM242&gt;C$5,0,IF($AM242=C$5,IFERROR($AJ242/$AK242*$AL242, 0),IF(IFERROR((SUM($B242:B242)+$AJ242/$AK242*(1-$AL242)),0)&gt;=$AJ242, $AJ242-SUM($B242:B242), IFERROR($AJ242/$AK242, 0))))</f>
        <v>0</v>
      </c>
      <c r="D242" s="104">
        <f>IF($AM242&gt;D$5,0,IF($AM242=D$5,IFERROR($AJ242/$AK242*$AL242, 0),IF(IFERROR((SUM($B242:C242)+$AJ242/$AK242*(1-$AL242)),0)&gt;=$AJ242, $AJ242-SUM($B242:C242), IFERROR($AJ242/$AK242, 0))))</f>
        <v>0</v>
      </c>
      <c r="E242" s="104">
        <f>IF($AM242&gt;E$5,0,IF($AM242=E$5,IFERROR($AJ242/$AK242*$AL242, 0),IF(IFERROR((SUM($B242:D242)+$AJ242/$AK242*(1-$AL242)),0)&gt;=$AJ242, $AJ242-SUM($B242:D242), IFERROR($AJ242/$AK242, 0))))</f>
        <v>0</v>
      </c>
      <c r="F242" s="104">
        <f>IF($AM242&gt;F$5,0,IF($AM242=F$5,IFERROR($AJ242/$AK242*$AL242, 0),IF(IFERROR((SUM($B242:E242)+$AJ242/$AK242*(1-$AL242)),0)&gt;=$AJ242, $AJ242-SUM($B242:E242), IFERROR($AJ242/$AK242, 0))))</f>
        <v>0</v>
      </c>
      <c r="G242" s="104">
        <f>IF($AM242&gt;G$5,0,IF($AM242=G$5,IFERROR($AJ242/$AK242*$AL242, 0),IF(IFERROR((SUM($B242:F242)+$AJ242/$AK242*(1-$AL242)),0)&gt;=$AJ242, $AJ242-SUM($B242:F242), IFERROR($AJ242/$AK242, 0))))</f>
        <v>0</v>
      </c>
      <c r="H242" s="104">
        <f>IF($AM242&gt;H$5,0,IF($AM242=H$5,IFERROR($AJ242/$AK242*$AL242, 0),IF(IFERROR((SUM($B242:G242)+$AJ242/$AK242*(1-$AL242)),0)&gt;=$AJ242, $AJ242-SUM($B242:G242), IFERROR($AJ242/$AK242, 0))))</f>
        <v>0</v>
      </c>
      <c r="I242" s="104">
        <f>IF($AM242&gt;I$5,0,IF($AM242=I$5,IFERROR($AJ242/$AK242*$AL242, 0),IF(IFERROR((SUM($B242:H242)+$AJ242/$AK242*(1-$AL242)),0)&gt;=$AJ242, $AJ242-SUM($B242:H242), IFERROR($AJ242/$AK242, 0))))</f>
        <v>0</v>
      </c>
      <c r="J242" s="104">
        <f>IF($AM242&gt;J$5,0,IF($AM242=J$5,IFERROR($AJ242/$AK242*$AL242, 0),IF(IFERROR((SUM($B242:I242)+$AJ242/$AK242*(1-$AL242)),0)&gt;=$AJ242, $AJ242-SUM($B242:I242), IFERROR($AJ242/$AK242, 0))))</f>
        <v>0</v>
      </c>
      <c r="K242" s="104">
        <f>IF($AM242&gt;K$5,0,IF($AM242=K$5,IFERROR($AJ242/$AK242*$AL242, 0),IF(IFERROR((SUM($B242:J242)+$AJ242/$AK242*(1-$AL242)),0)&gt;=$AJ242, $AJ242-SUM($B242:J242), IFERROR($AJ242/$AK242, 0))))</f>
        <v>0</v>
      </c>
      <c r="L242" s="104">
        <f>IF($AM242&gt;L$5,0,IF($AM242=L$5,IFERROR($AJ242/$AK242*$AL242, 0),IF(IFERROR((SUM($B242:K242)+$AJ242/$AK242*(1-$AL242)),0)&gt;=$AJ242, $AJ242-SUM($B242:K242), IFERROR($AJ242/$AK242, 0))))</f>
        <v>0</v>
      </c>
      <c r="M242" s="104">
        <f>IF($AM242&gt;M$5,0,IF($AM242=M$5,IFERROR($AJ242/$AK242*$AL242, 0),IF(IFERROR((SUM($B242:L242)+$AJ242/$AK242*(1-$AL242)),0)&gt;=$AJ242, $AJ242-SUM($B242:L242), IFERROR($AJ242/$AK242, 0))))</f>
        <v>0</v>
      </c>
      <c r="N242" s="104">
        <f>IF($AM242&gt;N$5,0,IF($AM242=N$5,IFERROR($AJ242/$AK242*$AL242, 0),IF(IFERROR((SUM($B242:M242)+$AJ242/$AK242*(1-$AL242)),0)&gt;=$AJ242, $AJ242-SUM($B242:M242), IFERROR($AJ242/$AK242, 0))))</f>
        <v>0</v>
      </c>
      <c r="O242" s="104">
        <f>IF($AM242&gt;O$5,0,IF($AM242=O$5,IFERROR($AJ242/$AK242*$AL242, 0),IF(IFERROR((SUM($B242:N242)+$AJ242/$AK242*(1-$AL242)),0)&gt;=$AJ242, $AJ242-SUM($B242:N242), IFERROR($AJ242/$AK242, 0))))</f>
        <v>0</v>
      </c>
      <c r="P242" s="104">
        <f>IF($AM242&gt;P$5,0,IF($AM242=P$5,IFERROR($AJ242/$AK242*$AL242, 0),IF(IFERROR((SUM($B242:O242)+$AJ242/$AK242*(1-$AL242)),0)&gt;=$AJ242, $AJ242-SUM($B242:O242), IFERROR($AJ242/$AK242, 0))))</f>
        <v>0</v>
      </c>
      <c r="Q242" s="104">
        <f>IF($AM242&gt;Q$5,0,IF($AM242=Q$5,IFERROR($AJ242/$AK242*$AL242, 0),IF(IFERROR((SUM($B242:P242)+$AJ242/$AK242*(1-$AL242)),0)&gt;=$AJ242, $AJ242-SUM($B242:P242), IFERROR($AJ242/$AK242, 0))))</f>
        <v>0</v>
      </c>
      <c r="R242" s="104">
        <f>IF($AM242&gt;R$5,0,IF($AM242=R$5,IFERROR($AJ242/$AK242*$AL242, 0),IF(IFERROR((SUM($B242:Q242)+$AJ242/$AK242*(1-$AL242)),0)&gt;=$AJ242, $AJ242-SUM($B242:Q242), IFERROR($AJ242/$AK242, 0))))</f>
        <v>0</v>
      </c>
      <c r="S242" s="104">
        <f>IF($AM242&gt;S$5,0,IF($AM242=S$5,IFERROR($AJ242/$AK242*$AL242, 0),IF(IFERROR((SUM($B242:R242)+$AJ242/$AK242*(1-$AL242)),0)&gt;=$AJ242, $AJ242-SUM($B242:R242), IFERROR($AJ242/$AK242, 0))))</f>
        <v>0</v>
      </c>
      <c r="T242" s="104">
        <f>IF($AM242&gt;T$5,0,IF($AM242=T$5,IFERROR($AJ242/$AK242*$AL242, 0),IF(IFERROR((SUM($B242:S242)+$AJ242/$AK242*(1-$AL242)),0)&gt;=$AJ242, $AJ242-SUM($B242:S242), IFERROR($AJ242/$AK242, 0))))</f>
        <v>0</v>
      </c>
      <c r="U242" s="104">
        <f>IF($AM242&gt;U$5,0,IF($AM242=U$5,IFERROR($AJ242/$AK242*$AL242, 0),IF(IFERROR((SUM($B242:T242)+$AJ242/$AK242*(1-$AL242)),0)&gt;=$AJ242, $AJ242-SUM($B242:T242), IFERROR($AJ242/$AK242, 0))))</f>
        <v>0</v>
      </c>
      <c r="V242" s="104">
        <f>IF($AM242&gt;V$5,0,IF($AM242=V$5,IFERROR($AJ242/$AK242*$AL242, 0),IF(IFERROR((SUM($B242:U242)+$AJ242/$AK242*(1-$AL242)),0)&gt;=$AJ242, $AJ242-SUM($B242:U242), IFERROR($AJ242/$AK242, 0))))</f>
        <v>0</v>
      </c>
      <c r="W242" s="104">
        <f>IF($AM242&gt;W$5,0,IF($AM242=W$5,IFERROR($AJ242/$AK242*$AL242, 0),IF(IFERROR((SUM($B242:V242)+$AJ242/$AK242*(1-$AL242)),0)&gt;=$AJ242, $AJ242-SUM($B242:V242), IFERROR($AJ242/$AK242, 0))))</f>
        <v>0</v>
      </c>
      <c r="X242" s="104">
        <f>IF($AM242&gt;X$5,0,IF($AM242=X$5,IFERROR($AJ242/$AK242*$AL242, 0),IF(IFERROR((SUM($B242:W242)+$AJ242/$AK242*(1-$AL242)),0)&gt;=$AJ242, $AJ242-SUM($B242:W242), IFERROR($AJ242/$AK242, 0))))</f>
        <v>0</v>
      </c>
      <c r="Y242" s="104">
        <f>IF($AM242&gt;Y$5,0,IF($AM242=Y$5,IFERROR($AJ242/$AK242*$AL242, 0),IF(IFERROR((SUM($B242:X242)+$AJ242/$AK242*(1-$AL242)),0)&gt;=$AJ242, $AJ242-SUM($B242:X242), IFERROR($AJ242/$AK242, 0))))</f>
        <v>0</v>
      </c>
      <c r="Z242" s="104">
        <f>IF($AM242&gt;Z$5,0,IF($AM242=Z$5,IFERROR($AJ242/$AK242*$AL242, 0),IF(IFERROR((SUM($B242:Y242)+$AJ242/$AK242*(1-$AL242)),0)&gt;=$AJ242, $AJ242-SUM($B242:Y242), IFERROR($AJ242/$AK242, 0))))</f>
        <v>0</v>
      </c>
      <c r="AA242" s="104">
        <f>IF($AM242&gt;AA$5,0,IF($AM242=AA$5,IFERROR($AJ242/$AK242*$AL242, 0),IF(IFERROR((SUM($B242:Z242)+$AJ242/$AK242*(1-$AL242)),0)&gt;=$AJ242, $AJ242-SUM($B242:Z242), IFERROR($AJ242/$AK242, 0))))</f>
        <v>0</v>
      </c>
      <c r="AB242" s="104">
        <f>IF($AM242&gt;AB$5,0,IF($AM242=AB$5,IFERROR($AJ242/$AK242*$AL242, 0),IF(IFERROR((SUM($B242:AA242)+$AJ242/$AK242*(1-$AL242)),0)&gt;=$AJ242, $AJ242-SUM($B242:AA242), IFERROR($AJ242/$AK242, 0))))</f>
        <v>0</v>
      </c>
      <c r="AC242" s="104">
        <f>IF($AM242&gt;AC$5,0,IF($AM242=AC$5,IFERROR($AJ242/$AK242*$AL242, 0),IF(IFERROR((SUM($B242:AB242)+$AJ242/$AK242*(1-$AL242)),0)&gt;=$AJ242, $AJ242-SUM($B242:AB242), IFERROR($AJ242/$AK242, 0))))</f>
        <v>0</v>
      </c>
      <c r="AD242" s="104">
        <f>IF($AM242&gt;AD$5,0,IF($AM242=AD$5,IFERROR($AJ242/$AK242*$AL242, 0),IF(IFERROR((SUM($B242:AC242)+$AJ242/$AK242*(1-$AL242)),0)&gt;=$AJ242, $AJ242-SUM($B242:AC242), IFERROR($AJ242/$AK242, 0))))</f>
        <v>0</v>
      </c>
      <c r="AE242" s="104">
        <f>IF($AM242&gt;AE$5,0,IF($AM242=AE$5,IFERROR($AJ242/$AK242*$AL242, 0),IF(IFERROR((SUM($B242:AD242)+$AJ242/$AK242*(1-$AL242)),0)&gt;=$AJ242, $AJ242-SUM($B242:AD242), IFERROR($AJ242/$AK242, 0))))</f>
        <v>0</v>
      </c>
      <c r="AF242" s="104">
        <f>IF($AM242&gt;AF$5,0,IF($AM242=AF$5,IFERROR($AJ242/$AK242*$AL242, 0),IF(IFERROR((SUM($B242:AE242)+$AJ242/$AK242*(1-$AL242)),0)&gt;=$AJ242, $AJ242-SUM($B242:AE242), IFERROR($AJ242/$AK242, 0))))</f>
        <v>0</v>
      </c>
      <c r="AG242" s="104">
        <f>IF($AM242&gt;AG$5,0,IF($AM242=AG$5,IFERROR($AJ242/$AK242*$AL242, 0),IF(IFERROR((SUM($B242:AF242)+$AJ242/$AK242*(1-$AL242)),0)&gt;=$AJ242, $AJ242-SUM($B242:AF242), IFERROR($AJ242/$AK242, 0))))</f>
        <v>0</v>
      </c>
      <c r="AH242" s="104">
        <f>IF($AM242&gt;AH$5,0,IF($AM242=AH$5,IFERROR($AJ242/$AK242*$AL242, 0),IF(IFERROR((SUM($B242:AG242)+$AJ242/$AK242*(1-$AL242)),0)&gt;=$AJ242, $AJ242-SUM($B242:AG242), IFERROR($AJ242/$AK242, 0))))</f>
        <v>0</v>
      </c>
      <c r="AI242" s="20"/>
      <c r="AJ242" s="105" cm="1">
        <f t="array" ref="AJ242">INDEX(Calculations!$B$112:$AN$112, 1, AN242)</f>
        <v>0</v>
      </c>
      <c r="AK242" s="84">
        <f>INDEX(Drivers!$B$41:$AI$41, 1, MATCH($B242, Drivers!$B$4:$AI$4, 0))</f>
        <v>0</v>
      </c>
      <c r="AL242" s="85">
        <f>INDEX(Drivers!$B$42:$AI$42, 1,  MATCH($B242, Drivers!$B$4:$AI$4, 0))</f>
        <v>0</v>
      </c>
      <c r="AM242" s="86" cm="1">
        <f t="array" ref="AM242">INDEX(Drivers!$B$12:$AI$12, 1, AN242)</f>
        <v>48487</v>
      </c>
      <c r="AN242" s="83">
        <f t="shared" si="372"/>
        <v>28</v>
      </c>
      <c r="AO242" s="146">
        <f t="shared" si="370"/>
        <v>0</v>
      </c>
      <c r="AP242" s="151">
        <f t="shared" si="373"/>
        <v>0</v>
      </c>
      <c r="AQ242" s="151">
        <f t="shared" si="373"/>
        <v>0</v>
      </c>
      <c r="AR242" s="151">
        <f t="shared" si="373"/>
        <v>0</v>
      </c>
      <c r="AS242" s="151">
        <f t="shared" si="373"/>
        <v>0</v>
      </c>
      <c r="AT242" s="151">
        <f t="shared" si="373"/>
        <v>0</v>
      </c>
      <c r="AU242" s="151">
        <f t="shared" si="373"/>
        <v>0</v>
      </c>
      <c r="AV242" s="151">
        <f t="shared" si="373"/>
        <v>0</v>
      </c>
      <c r="AW242" s="151">
        <f t="shared" si="373"/>
        <v>0</v>
      </c>
    </row>
    <row r="243" spans="2:49" hidden="1" outlineLevel="1" x14ac:dyDescent="0.2">
      <c r="B243" s="52" t="str" cm="1">
        <f t="array" ref="B243">INDEX($B$4:$AI$4, 1, AN243)</f>
        <v>FQ4'32E</v>
      </c>
      <c r="C243" s="104">
        <f>IF($AM243&gt;C$5,0,IF($AM243=C$5,IFERROR($AJ243/$AK243*$AL243, 0),IF(IFERROR((SUM($B243:B243)+$AJ243/$AK243*(1-$AL243)),0)&gt;=$AJ243, $AJ243-SUM($B243:B243), IFERROR($AJ243/$AK243, 0))))</f>
        <v>0</v>
      </c>
      <c r="D243" s="104">
        <f>IF($AM243&gt;D$5,0,IF($AM243=D$5,IFERROR($AJ243/$AK243*$AL243, 0),IF(IFERROR((SUM($B243:C243)+$AJ243/$AK243*(1-$AL243)),0)&gt;=$AJ243, $AJ243-SUM($B243:C243), IFERROR($AJ243/$AK243, 0))))</f>
        <v>0</v>
      </c>
      <c r="E243" s="104">
        <f>IF($AM243&gt;E$5,0,IF($AM243=E$5,IFERROR($AJ243/$AK243*$AL243, 0),IF(IFERROR((SUM($B243:D243)+$AJ243/$AK243*(1-$AL243)),0)&gt;=$AJ243, $AJ243-SUM($B243:D243), IFERROR($AJ243/$AK243, 0))))</f>
        <v>0</v>
      </c>
      <c r="F243" s="104">
        <f>IF($AM243&gt;F$5,0,IF($AM243=F$5,IFERROR($AJ243/$AK243*$AL243, 0),IF(IFERROR((SUM($B243:E243)+$AJ243/$AK243*(1-$AL243)),0)&gt;=$AJ243, $AJ243-SUM($B243:E243), IFERROR($AJ243/$AK243, 0))))</f>
        <v>0</v>
      </c>
      <c r="G243" s="104">
        <f>IF($AM243&gt;G$5,0,IF($AM243=G$5,IFERROR($AJ243/$AK243*$AL243, 0),IF(IFERROR((SUM($B243:F243)+$AJ243/$AK243*(1-$AL243)),0)&gt;=$AJ243, $AJ243-SUM($B243:F243), IFERROR($AJ243/$AK243, 0))))</f>
        <v>0</v>
      </c>
      <c r="H243" s="104">
        <f>IF($AM243&gt;H$5,0,IF($AM243=H$5,IFERROR($AJ243/$AK243*$AL243, 0),IF(IFERROR((SUM($B243:G243)+$AJ243/$AK243*(1-$AL243)),0)&gt;=$AJ243, $AJ243-SUM($B243:G243), IFERROR($AJ243/$AK243, 0))))</f>
        <v>0</v>
      </c>
      <c r="I243" s="104">
        <f>IF($AM243&gt;I$5,0,IF($AM243=I$5,IFERROR($AJ243/$AK243*$AL243, 0),IF(IFERROR((SUM($B243:H243)+$AJ243/$AK243*(1-$AL243)),0)&gt;=$AJ243, $AJ243-SUM($B243:H243), IFERROR($AJ243/$AK243, 0))))</f>
        <v>0</v>
      </c>
      <c r="J243" s="104">
        <f>IF($AM243&gt;J$5,0,IF($AM243=J$5,IFERROR($AJ243/$AK243*$AL243, 0),IF(IFERROR((SUM($B243:I243)+$AJ243/$AK243*(1-$AL243)),0)&gt;=$AJ243, $AJ243-SUM($B243:I243), IFERROR($AJ243/$AK243, 0))))</f>
        <v>0</v>
      </c>
      <c r="K243" s="104">
        <f>IF($AM243&gt;K$5,0,IF($AM243=K$5,IFERROR($AJ243/$AK243*$AL243, 0),IF(IFERROR((SUM($B243:J243)+$AJ243/$AK243*(1-$AL243)),0)&gt;=$AJ243, $AJ243-SUM($B243:J243), IFERROR($AJ243/$AK243, 0))))</f>
        <v>0</v>
      </c>
      <c r="L243" s="104">
        <f>IF($AM243&gt;L$5,0,IF($AM243=L$5,IFERROR($AJ243/$AK243*$AL243, 0),IF(IFERROR((SUM($B243:K243)+$AJ243/$AK243*(1-$AL243)),0)&gt;=$AJ243, $AJ243-SUM($B243:K243), IFERROR($AJ243/$AK243, 0))))</f>
        <v>0</v>
      </c>
      <c r="M243" s="104">
        <f>IF($AM243&gt;M$5,0,IF($AM243=M$5,IFERROR($AJ243/$AK243*$AL243, 0),IF(IFERROR((SUM($B243:L243)+$AJ243/$AK243*(1-$AL243)),0)&gt;=$AJ243, $AJ243-SUM($B243:L243), IFERROR($AJ243/$AK243, 0))))</f>
        <v>0</v>
      </c>
      <c r="N243" s="104">
        <f>IF($AM243&gt;N$5,0,IF($AM243=N$5,IFERROR($AJ243/$AK243*$AL243, 0),IF(IFERROR((SUM($B243:M243)+$AJ243/$AK243*(1-$AL243)),0)&gt;=$AJ243, $AJ243-SUM($B243:M243), IFERROR($AJ243/$AK243, 0))))</f>
        <v>0</v>
      </c>
      <c r="O243" s="104">
        <f>IF($AM243&gt;O$5,0,IF($AM243=O$5,IFERROR($AJ243/$AK243*$AL243, 0),IF(IFERROR((SUM($B243:N243)+$AJ243/$AK243*(1-$AL243)),0)&gt;=$AJ243, $AJ243-SUM($B243:N243), IFERROR($AJ243/$AK243, 0))))</f>
        <v>0</v>
      </c>
      <c r="P243" s="104">
        <f>IF($AM243&gt;P$5,0,IF($AM243=P$5,IFERROR($AJ243/$AK243*$AL243, 0),IF(IFERROR((SUM($B243:O243)+$AJ243/$AK243*(1-$AL243)),0)&gt;=$AJ243, $AJ243-SUM($B243:O243), IFERROR($AJ243/$AK243, 0))))</f>
        <v>0</v>
      </c>
      <c r="Q243" s="104">
        <f>IF($AM243&gt;Q$5,0,IF($AM243=Q$5,IFERROR($AJ243/$AK243*$AL243, 0),IF(IFERROR((SUM($B243:P243)+$AJ243/$AK243*(1-$AL243)),0)&gt;=$AJ243, $AJ243-SUM($B243:P243), IFERROR($AJ243/$AK243, 0))))</f>
        <v>0</v>
      </c>
      <c r="R243" s="104">
        <f>IF($AM243&gt;R$5,0,IF($AM243=R$5,IFERROR($AJ243/$AK243*$AL243, 0),IF(IFERROR((SUM($B243:Q243)+$AJ243/$AK243*(1-$AL243)),0)&gt;=$AJ243, $AJ243-SUM($B243:Q243), IFERROR($AJ243/$AK243, 0))))</f>
        <v>0</v>
      </c>
      <c r="S243" s="104">
        <f>IF($AM243&gt;S$5,0,IF($AM243=S$5,IFERROR($AJ243/$AK243*$AL243, 0),IF(IFERROR((SUM($B243:R243)+$AJ243/$AK243*(1-$AL243)),0)&gt;=$AJ243, $AJ243-SUM($B243:R243), IFERROR($AJ243/$AK243, 0))))</f>
        <v>0</v>
      </c>
      <c r="T243" s="104">
        <f>IF($AM243&gt;T$5,0,IF($AM243=T$5,IFERROR($AJ243/$AK243*$AL243, 0),IF(IFERROR((SUM($B243:S243)+$AJ243/$AK243*(1-$AL243)),0)&gt;=$AJ243, $AJ243-SUM($B243:S243), IFERROR($AJ243/$AK243, 0))))</f>
        <v>0</v>
      </c>
      <c r="U243" s="104">
        <f>IF($AM243&gt;U$5,0,IF($AM243=U$5,IFERROR($AJ243/$AK243*$AL243, 0),IF(IFERROR((SUM($B243:T243)+$AJ243/$AK243*(1-$AL243)),0)&gt;=$AJ243, $AJ243-SUM($B243:T243), IFERROR($AJ243/$AK243, 0))))</f>
        <v>0</v>
      </c>
      <c r="V243" s="104">
        <f>IF($AM243&gt;V$5,0,IF($AM243=V$5,IFERROR($AJ243/$AK243*$AL243, 0),IF(IFERROR((SUM($B243:U243)+$AJ243/$AK243*(1-$AL243)),0)&gt;=$AJ243, $AJ243-SUM($B243:U243), IFERROR($AJ243/$AK243, 0))))</f>
        <v>0</v>
      </c>
      <c r="W243" s="104">
        <f>IF($AM243&gt;W$5,0,IF($AM243=W$5,IFERROR($AJ243/$AK243*$AL243, 0),IF(IFERROR((SUM($B243:V243)+$AJ243/$AK243*(1-$AL243)),0)&gt;=$AJ243, $AJ243-SUM($B243:V243), IFERROR($AJ243/$AK243, 0))))</f>
        <v>0</v>
      </c>
      <c r="X243" s="104">
        <f>IF($AM243&gt;X$5,0,IF($AM243=X$5,IFERROR($AJ243/$AK243*$AL243, 0),IF(IFERROR((SUM($B243:W243)+$AJ243/$AK243*(1-$AL243)),0)&gt;=$AJ243, $AJ243-SUM($B243:W243), IFERROR($AJ243/$AK243, 0))))</f>
        <v>0</v>
      </c>
      <c r="Y243" s="104">
        <f>IF($AM243&gt;Y$5,0,IF($AM243=Y$5,IFERROR($AJ243/$AK243*$AL243, 0),IF(IFERROR((SUM($B243:X243)+$AJ243/$AK243*(1-$AL243)),0)&gt;=$AJ243, $AJ243-SUM($B243:X243), IFERROR($AJ243/$AK243, 0))))</f>
        <v>0</v>
      </c>
      <c r="Z243" s="104">
        <f>IF($AM243&gt;Z$5,0,IF($AM243=Z$5,IFERROR($AJ243/$AK243*$AL243, 0),IF(IFERROR((SUM($B243:Y243)+$AJ243/$AK243*(1-$AL243)),0)&gt;=$AJ243, $AJ243-SUM($B243:Y243), IFERROR($AJ243/$AK243, 0))))</f>
        <v>0</v>
      </c>
      <c r="AA243" s="104">
        <f>IF($AM243&gt;AA$5,0,IF($AM243=AA$5,IFERROR($AJ243/$AK243*$AL243, 0),IF(IFERROR((SUM($B243:Z243)+$AJ243/$AK243*(1-$AL243)),0)&gt;=$AJ243, $AJ243-SUM($B243:Z243), IFERROR($AJ243/$AK243, 0))))</f>
        <v>0</v>
      </c>
      <c r="AB243" s="104">
        <f>IF($AM243&gt;AB$5,0,IF($AM243=AB$5,IFERROR($AJ243/$AK243*$AL243, 0),IF(IFERROR((SUM($B243:AA243)+$AJ243/$AK243*(1-$AL243)),0)&gt;=$AJ243, $AJ243-SUM($B243:AA243), IFERROR($AJ243/$AK243, 0))))</f>
        <v>0</v>
      </c>
      <c r="AC243" s="104">
        <f>IF($AM243&gt;AC$5,0,IF($AM243=AC$5,IFERROR($AJ243/$AK243*$AL243, 0),IF(IFERROR((SUM($B243:AB243)+$AJ243/$AK243*(1-$AL243)),0)&gt;=$AJ243, $AJ243-SUM($B243:AB243), IFERROR($AJ243/$AK243, 0))))</f>
        <v>0</v>
      </c>
      <c r="AD243" s="104">
        <f>IF($AM243&gt;AD$5,0,IF($AM243=AD$5,IFERROR($AJ243/$AK243*$AL243, 0),IF(IFERROR((SUM($B243:AC243)+$AJ243/$AK243*(1-$AL243)),0)&gt;=$AJ243, $AJ243-SUM($B243:AC243), IFERROR($AJ243/$AK243, 0))))</f>
        <v>0</v>
      </c>
      <c r="AE243" s="104">
        <f>IF($AM243&gt;AE$5,0,IF($AM243=AE$5,IFERROR($AJ243/$AK243*$AL243, 0),IF(IFERROR((SUM($B243:AD243)+$AJ243/$AK243*(1-$AL243)),0)&gt;=$AJ243, $AJ243-SUM($B243:AD243), IFERROR($AJ243/$AK243, 0))))</f>
        <v>0</v>
      </c>
      <c r="AF243" s="104">
        <f>IF($AM243&gt;AF$5,0,IF($AM243=AF$5,IFERROR($AJ243/$AK243*$AL243, 0),IF(IFERROR((SUM($B243:AE243)+$AJ243/$AK243*(1-$AL243)),0)&gt;=$AJ243, $AJ243-SUM($B243:AE243), IFERROR($AJ243/$AK243, 0))))</f>
        <v>0</v>
      </c>
      <c r="AG243" s="104">
        <f>IF($AM243&gt;AG$5,0,IF($AM243=AG$5,IFERROR($AJ243/$AK243*$AL243, 0),IF(IFERROR((SUM($B243:AF243)+$AJ243/$AK243*(1-$AL243)),0)&gt;=$AJ243, $AJ243-SUM($B243:AF243), IFERROR($AJ243/$AK243, 0))))</f>
        <v>0</v>
      </c>
      <c r="AH243" s="104">
        <f>IF($AM243&gt;AH$5,0,IF($AM243=AH$5,IFERROR($AJ243/$AK243*$AL243, 0),IF(IFERROR((SUM($B243:AG243)+$AJ243/$AK243*(1-$AL243)),0)&gt;=$AJ243, $AJ243-SUM($B243:AG243), IFERROR($AJ243/$AK243, 0))))</f>
        <v>0</v>
      </c>
      <c r="AI243" s="20"/>
      <c r="AJ243" s="105" cm="1">
        <f t="array" ref="AJ243">INDEX(Calculations!$B$112:$AN$112, 1, AN243)</f>
        <v>0</v>
      </c>
      <c r="AK243" s="84">
        <f>INDEX(Drivers!$B$41:$AI$41, 1, MATCH($B243, Drivers!$B$4:$AI$4, 0))</f>
        <v>0</v>
      </c>
      <c r="AL243" s="85">
        <f>INDEX(Drivers!$B$42:$AI$42, 1,  MATCH($B243, Drivers!$B$4:$AI$4, 0))</f>
        <v>0</v>
      </c>
      <c r="AM243" s="86" cm="1">
        <f t="array" ref="AM243">INDEX(Drivers!$B$12:$AI$12, 1, AN243)</f>
        <v>48579</v>
      </c>
      <c r="AN243" s="83">
        <f t="shared" si="372"/>
        <v>29</v>
      </c>
      <c r="AO243" s="146">
        <f t="shared" si="370"/>
        <v>0</v>
      </c>
      <c r="AP243" s="151">
        <f t="shared" si="373"/>
        <v>0</v>
      </c>
      <c r="AQ243" s="151">
        <f t="shared" si="373"/>
        <v>0</v>
      </c>
      <c r="AR243" s="151">
        <f t="shared" si="373"/>
        <v>0</v>
      </c>
      <c r="AS243" s="151">
        <f t="shared" si="373"/>
        <v>0</v>
      </c>
      <c r="AT243" s="151">
        <f t="shared" si="373"/>
        <v>0</v>
      </c>
      <c r="AU243" s="151">
        <f t="shared" si="373"/>
        <v>0</v>
      </c>
      <c r="AV243" s="151">
        <f t="shared" si="373"/>
        <v>0</v>
      </c>
      <c r="AW243" s="151">
        <f t="shared" si="373"/>
        <v>0</v>
      </c>
    </row>
    <row r="244" spans="2:49" hidden="1" outlineLevel="1" x14ac:dyDescent="0.2">
      <c r="B244" s="52" t="str" cm="1">
        <f t="array" ref="B244">INDEX($B$4:$AI$4, 1, AN244)</f>
        <v>FQ1'33E</v>
      </c>
      <c r="C244" s="104">
        <f>IF($AM244&gt;C$5,0,IF($AM244=C$5,IFERROR($AJ244/$AK244*$AL244, 0),IF(IFERROR((SUM($B244:B244)+$AJ244/$AK244*(1-$AL244)),0)&gt;=$AJ244, $AJ244-SUM($B244:B244), IFERROR($AJ244/$AK244, 0))))</f>
        <v>0</v>
      </c>
      <c r="D244" s="104">
        <f>IF($AM244&gt;D$5,0,IF($AM244=D$5,IFERROR($AJ244/$AK244*$AL244, 0),IF(IFERROR((SUM($B244:C244)+$AJ244/$AK244*(1-$AL244)),0)&gt;=$AJ244, $AJ244-SUM($B244:C244), IFERROR($AJ244/$AK244, 0))))</f>
        <v>0</v>
      </c>
      <c r="E244" s="104">
        <f>IF($AM244&gt;E$5,0,IF($AM244=E$5,IFERROR($AJ244/$AK244*$AL244, 0),IF(IFERROR((SUM($B244:D244)+$AJ244/$AK244*(1-$AL244)),0)&gt;=$AJ244, $AJ244-SUM($B244:D244), IFERROR($AJ244/$AK244, 0))))</f>
        <v>0</v>
      </c>
      <c r="F244" s="104">
        <f>IF($AM244&gt;F$5,0,IF($AM244=F$5,IFERROR($AJ244/$AK244*$AL244, 0),IF(IFERROR((SUM($B244:E244)+$AJ244/$AK244*(1-$AL244)),0)&gt;=$AJ244, $AJ244-SUM($B244:E244), IFERROR($AJ244/$AK244, 0))))</f>
        <v>0</v>
      </c>
      <c r="G244" s="104">
        <f>IF($AM244&gt;G$5,0,IF($AM244=G$5,IFERROR($AJ244/$AK244*$AL244, 0),IF(IFERROR((SUM($B244:F244)+$AJ244/$AK244*(1-$AL244)),0)&gt;=$AJ244, $AJ244-SUM($B244:F244), IFERROR($AJ244/$AK244, 0))))</f>
        <v>0</v>
      </c>
      <c r="H244" s="104">
        <f>IF($AM244&gt;H$5,0,IF($AM244=H$5,IFERROR($AJ244/$AK244*$AL244, 0),IF(IFERROR((SUM($B244:G244)+$AJ244/$AK244*(1-$AL244)),0)&gt;=$AJ244, $AJ244-SUM($B244:G244), IFERROR($AJ244/$AK244, 0))))</f>
        <v>0</v>
      </c>
      <c r="I244" s="104">
        <f>IF($AM244&gt;I$5,0,IF($AM244=I$5,IFERROR($AJ244/$AK244*$AL244, 0),IF(IFERROR((SUM($B244:H244)+$AJ244/$AK244*(1-$AL244)),0)&gt;=$AJ244, $AJ244-SUM($B244:H244), IFERROR($AJ244/$AK244, 0))))</f>
        <v>0</v>
      </c>
      <c r="J244" s="104">
        <f>IF($AM244&gt;J$5,0,IF($AM244=J$5,IFERROR($AJ244/$AK244*$AL244, 0),IF(IFERROR((SUM($B244:I244)+$AJ244/$AK244*(1-$AL244)),0)&gt;=$AJ244, $AJ244-SUM($B244:I244), IFERROR($AJ244/$AK244, 0))))</f>
        <v>0</v>
      </c>
      <c r="K244" s="104">
        <f>IF($AM244&gt;K$5,0,IF($AM244=K$5,IFERROR($AJ244/$AK244*$AL244, 0),IF(IFERROR((SUM($B244:J244)+$AJ244/$AK244*(1-$AL244)),0)&gt;=$AJ244, $AJ244-SUM($B244:J244), IFERROR($AJ244/$AK244, 0))))</f>
        <v>0</v>
      </c>
      <c r="L244" s="104">
        <f>IF($AM244&gt;L$5,0,IF($AM244=L$5,IFERROR($AJ244/$AK244*$AL244, 0),IF(IFERROR((SUM($B244:K244)+$AJ244/$AK244*(1-$AL244)),0)&gt;=$AJ244, $AJ244-SUM($B244:K244), IFERROR($AJ244/$AK244, 0))))</f>
        <v>0</v>
      </c>
      <c r="M244" s="104">
        <f>IF($AM244&gt;M$5,0,IF($AM244=M$5,IFERROR($AJ244/$AK244*$AL244, 0),IF(IFERROR((SUM($B244:L244)+$AJ244/$AK244*(1-$AL244)),0)&gt;=$AJ244, $AJ244-SUM($B244:L244), IFERROR($AJ244/$AK244, 0))))</f>
        <v>0</v>
      </c>
      <c r="N244" s="104">
        <f>IF($AM244&gt;N$5,0,IF($AM244=N$5,IFERROR($AJ244/$AK244*$AL244, 0),IF(IFERROR((SUM($B244:M244)+$AJ244/$AK244*(1-$AL244)),0)&gt;=$AJ244, $AJ244-SUM($B244:M244), IFERROR($AJ244/$AK244, 0))))</f>
        <v>0</v>
      </c>
      <c r="O244" s="104">
        <f>IF($AM244&gt;O$5,0,IF($AM244=O$5,IFERROR($AJ244/$AK244*$AL244, 0),IF(IFERROR((SUM($B244:N244)+$AJ244/$AK244*(1-$AL244)),0)&gt;=$AJ244, $AJ244-SUM($B244:N244), IFERROR($AJ244/$AK244, 0))))</f>
        <v>0</v>
      </c>
      <c r="P244" s="104">
        <f>IF($AM244&gt;P$5,0,IF($AM244=P$5,IFERROR($AJ244/$AK244*$AL244, 0),IF(IFERROR((SUM($B244:O244)+$AJ244/$AK244*(1-$AL244)),0)&gt;=$AJ244, $AJ244-SUM($B244:O244), IFERROR($AJ244/$AK244, 0))))</f>
        <v>0</v>
      </c>
      <c r="Q244" s="104">
        <f>IF($AM244&gt;Q$5,0,IF($AM244=Q$5,IFERROR($AJ244/$AK244*$AL244, 0),IF(IFERROR((SUM($B244:P244)+$AJ244/$AK244*(1-$AL244)),0)&gt;=$AJ244, $AJ244-SUM($B244:P244), IFERROR($AJ244/$AK244, 0))))</f>
        <v>0</v>
      </c>
      <c r="R244" s="104">
        <f>IF($AM244&gt;R$5,0,IF($AM244=R$5,IFERROR($AJ244/$AK244*$AL244, 0),IF(IFERROR((SUM($B244:Q244)+$AJ244/$AK244*(1-$AL244)),0)&gt;=$AJ244, $AJ244-SUM($B244:Q244), IFERROR($AJ244/$AK244, 0))))</f>
        <v>0</v>
      </c>
      <c r="S244" s="104">
        <f>IF($AM244&gt;S$5,0,IF($AM244=S$5,IFERROR($AJ244/$AK244*$AL244, 0),IF(IFERROR((SUM($B244:R244)+$AJ244/$AK244*(1-$AL244)),0)&gt;=$AJ244, $AJ244-SUM($B244:R244), IFERROR($AJ244/$AK244, 0))))</f>
        <v>0</v>
      </c>
      <c r="T244" s="104">
        <f>IF($AM244&gt;T$5,0,IF($AM244=T$5,IFERROR($AJ244/$AK244*$AL244, 0),IF(IFERROR((SUM($B244:S244)+$AJ244/$AK244*(1-$AL244)),0)&gt;=$AJ244, $AJ244-SUM($B244:S244), IFERROR($AJ244/$AK244, 0))))</f>
        <v>0</v>
      </c>
      <c r="U244" s="104">
        <f>IF($AM244&gt;U$5,0,IF($AM244=U$5,IFERROR($AJ244/$AK244*$AL244, 0),IF(IFERROR((SUM($B244:T244)+$AJ244/$AK244*(1-$AL244)),0)&gt;=$AJ244, $AJ244-SUM($B244:T244), IFERROR($AJ244/$AK244, 0))))</f>
        <v>0</v>
      </c>
      <c r="V244" s="104">
        <f>IF($AM244&gt;V$5,0,IF($AM244=V$5,IFERROR($AJ244/$AK244*$AL244, 0),IF(IFERROR((SUM($B244:U244)+$AJ244/$AK244*(1-$AL244)),0)&gt;=$AJ244, $AJ244-SUM($B244:U244), IFERROR($AJ244/$AK244, 0))))</f>
        <v>0</v>
      </c>
      <c r="W244" s="104">
        <f>IF($AM244&gt;W$5,0,IF($AM244=W$5,IFERROR($AJ244/$AK244*$AL244, 0),IF(IFERROR((SUM($B244:V244)+$AJ244/$AK244*(1-$AL244)),0)&gt;=$AJ244, $AJ244-SUM($B244:V244), IFERROR($AJ244/$AK244, 0))))</f>
        <v>0</v>
      </c>
      <c r="X244" s="104">
        <f>IF($AM244&gt;X$5,0,IF($AM244=X$5,IFERROR($AJ244/$AK244*$AL244, 0),IF(IFERROR((SUM($B244:W244)+$AJ244/$AK244*(1-$AL244)),0)&gt;=$AJ244, $AJ244-SUM($B244:W244), IFERROR($AJ244/$AK244, 0))))</f>
        <v>0</v>
      </c>
      <c r="Y244" s="104">
        <f>IF($AM244&gt;Y$5,0,IF($AM244=Y$5,IFERROR($AJ244/$AK244*$AL244, 0),IF(IFERROR((SUM($B244:X244)+$AJ244/$AK244*(1-$AL244)),0)&gt;=$AJ244, $AJ244-SUM($B244:X244), IFERROR($AJ244/$AK244, 0))))</f>
        <v>0</v>
      </c>
      <c r="Z244" s="104">
        <f>IF($AM244&gt;Z$5,0,IF($AM244=Z$5,IFERROR($AJ244/$AK244*$AL244, 0),IF(IFERROR((SUM($B244:Y244)+$AJ244/$AK244*(1-$AL244)),0)&gt;=$AJ244, $AJ244-SUM($B244:Y244), IFERROR($AJ244/$AK244, 0))))</f>
        <v>0</v>
      </c>
      <c r="AA244" s="104">
        <f>IF($AM244&gt;AA$5,0,IF($AM244=AA$5,IFERROR($AJ244/$AK244*$AL244, 0),IF(IFERROR((SUM($B244:Z244)+$AJ244/$AK244*(1-$AL244)),0)&gt;=$AJ244, $AJ244-SUM($B244:Z244), IFERROR($AJ244/$AK244, 0))))</f>
        <v>0</v>
      </c>
      <c r="AB244" s="104">
        <f>IF($AM244&gt;AB$5,0,IF($AM244=AB$5,IFERROR($AJ244/$AK244*$AL244, 0),IF(IFERROR((SUM($B244:AA244)+$AJ244/$AK244*(1-$AL244)),0)&gt;=$AJ244, $AJ244-SUM($B244:AA244), IFERROR($AJ244/$AK244, 0))))</f>
        <v>0</v>
      </c>
      <c r="AC244" s="104">
        <f>IF($AM244&gt;AC$5,0,IF($AM244=AC$5,IFERROR($AJ244/$AK244*$AL244, 0),IF(IFERROR((SUM($B244:AB244)+$AJ244/$AK244*(1-$AL244)),0)&gt;=$AJ244, $AJ244-SUM($B244:AB244), IFERROR($AJ244/$AK244, 0))))</f>
        <v>0</v>
      </c>
      <c r="AD244" s="104">
        <f>IF($AM244&gt;AD$5,0,IF($AM244=AD$5,IFERROR($AJ244/$AK244*$AL244, 0),IF(IFERROR((SUM($B244:AC244)+$AJ244/$AK244*(1-$AL244)),0)&gt;=$AJ244, $AJ244-SUM($B244:AC244), IFERROR($AJ244/$AK244, 0))))</f>
        <v>0</v>
      </c>
      <c r="AE244" s="104">
        <f>IF($AM244&gt;AE$5,0,IF($AM244=AE$5,IFERROR($AJ244/$AK244*$AL244, 0),IF(IFERROR((SUM($B244:AD244)+$AJ244/$AK244*(1-$AL244)),0)&gt;=$AJ244, $AJ244-SUM($B244:AD244), IFERROR($AJ244/$AK244, 0))))</f>
        <v>0</v>
      </c>
      <c r="AF244" s="104">
        <f>IF($AM244&gt;AF$5,0,IF($AM244=AF$5,IFERROR($AJ244/$AK244*$AL244, 0),IF(IFERROR((SUM($B244:AE244)+$AJ244/$AK244*(1-$AL244)),0)&gt;=$AJ244, $AJ244-SUM($B244:AE244), IFERROR($AJ244/$AK244, 0))))</f>
        <v>0</v>
      </c>
      <c r="AG244" s="104">
        <f>IF($AM244&gt;AG$5,0,IF($AM244=AG$5,IFERROR($AJ244/$AK244*$AL244, 0),IF(IFERROR((SUM($B244:AF244)+$AJ244/$AK244*(1-$AL244)),0)&gt;=$AJ244, $AJ244-SUM($B244:AF244), IFERROR($AJ244/$AK244, 0))))</f>
        <v>0</v>
      </c>
      <c r="AH244" s="104">
        <f>IF($AM244&gt;AH$5,0,IF($AM244=AH$5,IFERROR($AJ244/$AK244*$AL244, 0),IF(IFERROR((SUM($B244:AG244)+$AJ244/$AK244*(1-$AL244)),0)&gt;=$AJ244, $AJ244-SUM($B244:AG244), IFERROR($AJ244/$AK244, 0))))</f>
        <v>0</v>
      </c>
      <c r="AI244" s="20"/>
      <c r="AJ244" s="105" cm="1">
        <f t="array" ref="AJ244">INDEX(Calculations!$B$112:$AN$112, 1, AN244)</f>
        <v>0</v>
      </c>
      <c r="AK244" s="84">
        <f>INDEX(Drivers!$B$41:$AI$41, 1, MATCH($B244, Drivers!$B$4:$AI$4, 0))</f>
        <v>0</v>
      </c>
      <c r="AL244" s="85">
        <f>INDEX(Drivers!$B$42:$AI$42, 1,  MATCH($B244, Drivers!$B$4:$AI$4, 0))</f>
        <v>0</v>
      </c>
      <c r="AM244" s="86" cm="1">
        <f t="array" ref="AM244">INDEX(Drivers!$B$12:$AI$12, 1, AN244)</f>
        <v>48669</v>
      </c>
      <c r="AN244" s="83">
        <f t="shared" si="372"/>
        <v>30</v>
      </c>
      <c r="AO244" s="146">
        <f t="shared" si="370"/>
        <v>0</v>
      </c>
      <c r="AP244" s="151">
        <f t="shared" si="373"/>
        <v>0</v>
      </c>
      <c r="AQ244" s="151">
        <f t="shared" si="373"/>
        <v>0</v>
      </c>
      <c r="AR244" s="151">
        <f t="shared" si="373"/>
        <v>0</v>
      </c>
      <c r="AS244" s="151">
        <f t="shared" si="373"/>
        <v>0</v>
      </c>
      <c r="AT244" s="151">
        <f t="shared" si="373"/>
        <v>0</v>
      </c>
      <c r="AU244" s="151">
        <f t="shared" si="373"/>
        <v>0</v>
      </c>
      <c r="AV244" s="151">
        <f t="shared" si="373"/>
        <v>0</v>
      </c>
      <c r="AW244" s="151">
        <f t="shared" si="373"/>
        <v>0</v>
      </c>
    </row>
    <row r="245" spans="2:49" hidden="1" outlineLevel="1" x14ac:dyDescent="0.2">
      <c r="B245" s="52" t="str" cm="1">
        <f t="array" ref="B245">INDEX($B$4:$AI$4, 1, AN245)</f>
        <v>FQ2'33E</v>
      </c>
      <c r="C245" s="104">
        <f>IF($AM245&gt;C$5,0,IF($AM245=C$5,IFERROR($AJ245/$AK245*$AL245, 0),IF(IFERROR((SUM($B245:B245)+$AJ245/$AK245*(1-$AL245)),0)&gt;=$AJ245, $AJ245-SUM($B245:B245), IFERROR($AJ245/$AK245, 0))))</f>
        <v>0</v>
      </c>
      <c r="D245" s="104">
        <f>IF($AM245&gt;D$5,0,IF($AM245=D$5,IFERROR($AJ245/$AK245*$AL245, 0),IF(IFERROR((SUM($B245:C245)+$AJ245/$AK245*(1-$AL245)),0)&gt;=$AJ245, $AJ245-SUM($B245:C245), IFERROR($AJ245/$AK245, 0))))</f>
        <v>0</v>
      </c>
      <c r="E245" s="104">
        <f>IF($AM245&gt;E$5,0,IF($AM245=E$5,IFERROR($AJ245/$AK245*$AL245, 0),IF(IFERROR((SUM($B245:D245)+$AJ245/$AK245*(1-$AL245)),0)&gt;=$AJ245, $AJ245-SUM($B245:D245), IFERROR($AJ245/$AK245, 0))))</f>
        <v>0</v>
      </c>
      <c r="F245" s="104">
        <f>IF($AM245&gt;F$5,0,IF($AM245=F$5,IFERROR($AJ245/$AK245*$AL245, 0),IF(IFERROR((SUM($B245:E245)+$AJ245/$AK245*(1-$AL245)),0)&gt;=$AJ245, $AJ245-SUM($B245:E245), IFERROR($AJ245/$AK245, 0))))</f>
        <v>0</v>
      </c>
      <c r="G245" s="104">
        <f>IF($AM245&gt;G$5,0,IF($AM245=G$5,IFERROR($AJ245/$AK245*$AL245, 0),IF(IFERROR((SUM($B245:F245)+$AJ245/$AK245*(1-$AL245)),0)&gt;=$AJ245, $AJ245-SUM($B245:F245), IFERROR($AJ245/$AK245, 0))))</f>
        <v>0</v>
      </c>
      <c r="H245" s="104">
        <f>IF($AM245&gt;H$5,0,IF($AM245=H$5,IFERROR($AJ245/$AK245*$AL245, 0),IF(IFERROR((SUM($B245:G245)+$AJ245/$AK245*(1-$AL245)),0)&gt;=$AJ245, $AJ245-SUM($B245:G245), IFERROR($AJ245/$AK245, 0))))</f>
        <v>0</v>
      </c>
      <c r="I245" s="104">
        <f>IF($AM245&gt;I$5,0,IF($AM245=I$5,IFERROR($AJ245/$AK245*$AL245, 0),IF(IFERROR((SUM($B245:H245)+$AJ245/$AK245*(1-$AL245)),0)&gt;=$AJ245, $AJ245-SUM($B245:H245), IFERROR($AJ245/$AK245, 0))))</f>
        <v>0</v>
      </c>
      <c r="J245" s="104">
        <f>IF($AM245&gt;J$5,0,IF($AM245=J$5,IFERROR($AJ245/$AK245*$AL245, 0),IF(IFERROR((SUM($B245:I245)+$AJ245/$AK245*(1-$AL245)),0)&gt;=$AJ245, $AJ245-SUM($B245:I245), IFERROR($AJ245/$AK245, 0))))</f>
        <v>0</v>
      </c>
      <c r="K245" s="104">
        <f>IF($AM245&gt;K$5,0,IF($AM245=K$5,IFERROR($AJ245/$AK245*$AL245, 0),IF(IFERROR((SUM($B245:J245)+$AJ245/$AK245*(1-$AL245)),0)&gt;=$AJ245, $AJ245-SUM($B245:J245), IFERROR($AJ245/$AK245, 0))))</f>
        <v>0</v>
      </c>
      <c r="L245" s="104">
        <f>IF($AM245&gt;L$5,0,IF($AM245=L$5,IFERROR($AJ245/$AK245*$AL245, 0),IF(IFERROR((SUM($B245:K245)+$AJ245/$AK245*(1-$AL245)),0)&gt;=$AJ245, $AJ245-SUM($B245:K245), IFERROR($AJ245/$AK245, 0))))</f>
        <v>0</v>
      </c>
      <c r="M245" s="104">
        <f>IF($AM245&gt;M$5,0,IF($AM245=M$5,IFERROR($AJ245/$AK245*$AL245, 0),IF(IFERROR((SUM($B245:L245)+$AJ245/$AK245*(1-$AL245)),0)&gt;=$AJ245, $AJ245-SUM($B245:L245), IFERROR($AJ245/$AK245, 0))))</f>
        <v>0</v>
      </c>
      <c r="N245" s="104">
        <f>IF($AM245&gt;N$5,0,IF($AM245=N$5,IFERROR($AJ245/$AK245*$AL245, 0),IF(IFERROR((SUM($B245:M245)+$AJ245/$AK245*(1-$AL245)),0)&gt;=$AJ245, $AJ245-SUM($B245:M245), IFERROR($AJ245/$AK245, 0))))</f>
        <v>0</v>
      </c>
      <c r="O245" s="104">
        <f>IF($AM245&gt;O$5,0,IF($AM245=O$5,IFERROR($AJ245/$AK245*$AL245, 0),IF(IFERROR((SUM($B245:N245)+$AJ245/$AK245*(1-$AL245)),0)&gt;=$AJ245, $AJ245-SUM($B245:N245), IFERROR($AJ245/$AK245, 0))))</f>
        <v>0</v>
      </c>
      <c r="P245" s="104">
        <f>IF($AM245&gt;P$5,0,IF($AM245=P$5,IFERROR($AJ245/$AK245*$AL245, 0),IF(IFERROR((SUM($B245:O245)+$AJ245/$AK245*(1-$AL245)),0)&gt;=$AJ245, $AJ245-SUM($B245:O245), IFERROR($AJ245/$AK245, 0))))</f>
        <v>0</v>
      </c>
      <c r="Q245" s="104">
        <f>IF($AM245&gt;Q$5,0,IF($AM245=Q$5,IFERROR($AJ245/$AK245*$AL245, 0),IF(IFERROR((SUM($B245:P245)+$AJ245/$AK245*(1-$AL245)),0)&gt;=$AJ245, $AJ245-SUM($B245:P245), IFERROR($AJ245/$AK245, 0))))</f>
        <v>0</v>
      </c>
      <c r="R245" s="104">
        <f>IF($AM245&gt;R$5,0,IF($AM245=R$5,IFERROR($AJ245/$AK245*$AL245, 0),IF(IFERROR((SUM($B245:Q245)+$AJ245/$AK245*(1-$AL245)),0)&gt;=$AJ245, $AJ245-SUM($B245:Q245), IFERROR($AJ245/$AK245, 0))))</f>
        <v>0</v>
      </c>
      <c r="S245" s="104">
        <f>IF($AM245&gt;S$5,0,IF($AM245=S$5,IFERROR($AJ245/$AK245*$AL245, 0),IF(IFERROR((SUM($B245:R245)+$AJ245/$AK245*(1-$AL245)),0)&gt;=$AJ245, $AJ245-SUM($B245:R245), IFERROR($AJ245/$AK245, 0))))</f>
        <v>0</v>
      </c>
      <c r="T245" s="104">
        <f>IF($AM245&gt;T$5,0,IF($AM245=T$5,IFERROR($AJ245/$AK245*$AL245, 0),IF(IFERROR((SUM($B245:S245)+$AJ245/$AK245*(1-$AL245)),0)&gt;=$AJ245, $AJ245-SUM($B245:S245), IFERROR($AJ245/$AK245, 0))))</f>
        <v>0</v>
      </c>
      <c r="U245" s="104">
        <f>IF($AM245&gt;U$5,0,IF($AM245=U$5,IFERROR($AJ245/$AK245*$AL245, 0),IF(IFERROR((SUM($B245:T245)+$AJ245/$AK245*(1-$AL245)),0)&gt;=$AJ245, $AJ245-SUM($B245:T245), IFERROR($AJ245/$AK245, 0))))</f>
        <v>0</v>
      </c>
      <c r="V245" s="104">
        <f>IF($AM245&gt;V$5,0,IF($AM245=V$5,IFERROR($AJ245/$AK245*$AL245, 0),IF(IFERROR((SUM($B245:U245)+$AJ245/$AK245*(1-$AL245)),0)&gt;=$AJ245, $AJ245-SUM($B245:U245), IFERROR($AJ245/$AK245, 0))))</f>
        <v>0</v>
      </c>
      <c r="W245" s="104">
        <f>IF($AM245&gt;W$5,0,IF($AM245=W$5,IFERROR($AJ245/$AK245*$AL245, 0),IF(IFERROR((SUM($B245:V245)+$AJ245/$AK245*(1-$AL245)),0)&gt;=$AJ245, $AJ245-SUM($B245:V245), IFERROR($AJ245/$AK245, 0))))</f>
        <v>0</v>
      </c>
      <c r="X245" s="104">
        <f>IF($AM245&gt;X$5,0,IF($AM245=X$5,IFERROR($AJ245/$AK245*$AL245, 0),IF(IFERROR((SUM($B245:W245)+$AJ245/$AK245*(1-$AL245)),0)&gt;=$AJ245, $AJ245-SUM($B245:W245), IFERROR($AJ245/$AK245, 0))))</f>
        <v>0</v>
      </c>
      <c r="Y245" s="104">
        <f>IF($AM245&gt;Y$5,0,IF($AM245=Y$5,IFERROR($AJ245/$AK245*$AL245, 0),IF(IFERROR((SUM($B245:X245)+$AJ245/$AK245*(1-$AL245)),0)&gt;=$AJ245, $AJ245-SUM($B245:X245), IFERROR($AJ245/$AK245, 0))))</f>
        <v>0</v>
      </c>
      <c r="Z245" s="104">
        <f>IF($AM245&gt;Z$5,0,IF($AM245=Z$5,IFERROR($AJ245/$AK245*$AL245, 0),IF(IFERROR((SUM($B245:Y245)+$AJ245/$AK245*(1-$AL245)),0)&gt;=$AJ245, $AJ245-SUM($B245:Y245), IFERROR($AJ245/$AK245, 0))))</f>
        <v>0</v>
      </c>
      <c r="AA245" s="104">
        <f>IF($AM245&gt;AA$5,0,IF($AM245=AA$5,IFERROR($AJ245/$AK245*$AL245, 0),IF(IFERROR((SUM($B245:Z245)+$AJ245/$AK245*(1-$AL245)),0)&gt;=$AJ245, $AJ245-SUM($B245:Z245), IFERROR($AJ245/$AK245, 0))))</f>
        <v>0</v>
      </c>
      <c r="AB245" s="104">
        <f>IF($AM245&gt;AB$5,0,IF($AM245=AB$5,IFERROR($AJ245/$AK245*$AL245, 0),IF(IFERROR((SUM($B245:AA245)+$AJ245/$AK245*(1-$AL245)),0)&gt;=$AJ245, $AJ245-SUM($B245:AA245), IFERROR($AJ245/$AK245, 0))))</f>
        <v>0</v>
      </c>
      <c r="AC245" s="104">
        <f>IF($AM245&gt;AC$5,0,IF($AM245=AC$5,IFERROR($AJ245/$AK245*$AL245, 0),IF(IFERROR((SUM($B245:AB245)+$AJ245/$AK245*(1-$AL245)),0)&gt;=$AJ245, $AJ245-SUM($B245:AB245), IFERROR($AJ245/$AK245, 0))))</f>
        <v>0</v>
      </c>
      <c r="AD245" s="104">
        <f>IF($AM245&gt;AD$5,0,IF($AM245=AD$5,IFERROR($AJ245/$AK245*$AL245, 0),IF(IFERROR((SUM($B245:AC245)+$AJ245/$AK245*(1-$AL245)),0)&gt;=$AJ245, $AJ245-SUM($B245:AC245), IFERROR($AJ245/$AK245, 0))))</f>
        <v>0</v>
      </c>
      <c r="AE245" s="104">
        <f>IF($AM245&gt;AE$5,0,IF($AM245=AE$5,IFERROR($AJ245/$AK245*$AL245, 0),IF(IFERROR((SUM($B245:AD245)+$AJ245/$AK245*(1-$AL245)),0)&gt;=$AJ245, $AJ245-SUM($B245:AD245), IFERROR($AJ245/$AK245, 0))))</f>
        <v>0</v>
      </c>
      <c r="AF245" s="104">
        <f>IF($AM245&gt;AF$5,0,IF($AM245=AF$5,IFERROR($AJ245/$AK245*$AL245, 0),IF(IFERROR((SUM($B245:AE245)+$AJ245/$AK245*(1-$AL245)),0)&gt;=$AJ245, $AJ245-SUM($B245:AE245), IFERROR($AJ245/$AK245, 0))))</f>
        <v>0</v>
      </c>
      <c r="AG245" s="104">
        <f>IF($AM245&gt;AG$5,0,IF($AM245=AG$5,IFERROR($AJ245/$AK245*$AL245, 0),IF(IFERROR((SUM($B245:AF245)+$AJ245/$AK245*(1-$AL245)),0)&gt;=$AJ245, $AJ245-SUM($B245:AF245), IFERROR($AJ245/$AK245, 0))))</f>
        <v>0</v>
      </c>
      <c r="AH245" s="104">
        <f>IF($AM245&gt;AH$5,0,IF($AM245=AH$5,IFERROR($AJ245/$AK245*$AL245, 0),IF(IFERROR((SUM($B245:AG245)+$AJ245/$AK245*(1-$AL245)),0)&gt;=$AJ245, $AJ245-SUM($B245:AG245), IFERROR($AJ245/$AK245, 0))))</f>
        <v>0</v>
      </c>
      <c r="AI245" s="20"/>
      <c r="AJ245" s="105" cm="1">
        <f t="array" ref="AJ245">INDEX(Calculations!$B$112:$AN$112, 1, AN245)</f>
        <v>0</v>
      </c>
      <c r="AK245" s="84">
        <f>INDEX(Drivers!$B$41:$AI$41, 1, MATCH($B245, Drivers!$B$4:$AI$4, 0))</f>
        <v>0</v>
      </c>
      <c r="AL245" s="85">
        <f>INDEX(Drivers!$B$42:$AI$42, 1,  MATCH($B245, Drivers!$B$4:$AI$4, 0))</f>
        <v>0</v>
      </c>
      <c r="AM245" s="86" cm="1">
        <f t="array" ref="AM245">INDEX(Drivers!$B$12:$AI$12, 1, AN245)</f>
        <v>48760</v>
      </c>
      <c r="AN245" s="83">
        <f t="shared" si="372"/>
        <v>31</v>
      </c>
      <c r="AO245" s="146">
        <f t="shared" si="370"/>
        <v>0</v>
      </c>
      <c r="AP245" s="151">
        <f t="shared" si="373"/>
        <v>0</v>
      </c>
      <c r="AQ245" s="151">
        <f t="shared" si="373"/>
        <v>0</v>
      </c>
      <c r="AR245" s="151">
        <f t="shared" si="373"/>
        <v>0</v>
      </c>
      <c r="AS245" s="151">
        <f t="shared" si="373"/>
        <v>0</v>
      </c>
      <c r="AT245" s="151">
        <f t="shared" si="373"/>
        <v>0</v>
      </c>
      <c r="AU245" s="151">
        <f t="shared" si="373"/>
        <v>0</v>
      </c>
      <c r="AV245" s="151">
        <f t="shared" si="373"/>
        <v>0</v>
      </c>
      <c r="AW245" s="151">
        <f t="shared" si="373"/>
        <v>0</v>
      </c>
    </row>
    <row r="246" spans="2:49" hidden="1" outlineLevel="1" x14ac:dyDescent="0.2">
      <c r="B246" s="52" t="str" cm="1">
        <f t="array" ref="B246">INDEX($B$4:$AI$4, 1, AN246)</f>
        <v>FQ3'33E</v>
      </c>
      <c r="C246" s="104">
        <f>IF($AM246&gt;C$5,0,IF($AM246=C$5,IFERROR($AJ246/$AK246*$AL246, 0),IF(IFERROR((SUM($B246:B246)+$AJ246/$AK246*(1-$AL246)),0)&gt;=$AJ246, $AJ246-SUM($B246:B246), IFERROR($AJ246/$AK246, 0))))</f>
        <v>0</v>
      </c>
      <c r="D246" s="104">
        <f>IF($AM246&gt;D$5,0,IF($AM246=D$5,IFERROR($AJ246/$AK246*$AL246, 0),IF(IFERROR((SUM($B246:C246)+$AJ246/$AK246*(1-$AL246)),0)&gt;=$AJ246, $AJ246-SUM($B246:C246), IFERROR($AJ246/$AK246, 0))))</f>
        <v>0</v>
      </c>
      <c r="E246" s="104">
        <f>IF($AM246&gt;E$5,0,IF($AM246=E$5,IFERROR($AJ246/$AK246*$AL246, 0),IF(IFERROR((SUM($B246:D246)+$AJ246/$AK246*(1-$AL246)),0)&gt;=$AJ246, $AJ246-SUM($B246:D246), IFERROR($AJ246/$AK246, 0))))</f>
        <v>0</v>
      </c>
      <c r="F246" s="104">
        <f>IF($AM246&gt;F$5,0,IF($AM246=F$5,IFERROR($AJ246/$AK246*$AL246, 0),IF(IFERROR((SUM($B246:E246)+$AJ246/$AK246*(1-$AL246)),0)&gt;=$AJ246, $AJ246-SUM($B246:E246), IFERROR($AJ246/$AK246, 0))))</f>
        <v>0</v>
      </c>
      <c r="G246" s="104">
        <f>IF($AM246&gt;G$5,0,IF($AM246=G$5,IFERROR($AJ246/$AK246*$AL246, 0),IF(IFERROR((SUM($B246:F246)+$AJ246/$AK246*(1-$AL246)),0)&gt;=$AJ246, $AJ246-SUM($B246:F246), IFERROR($AJ246/$AK246, 0))))</f>
        <v>0</v>
      </c>
      <c r="H246" s="104">
        <f>IF($AM246&gt;H$5,0,IF($AM246=H$5,IFERROR($AJ246/$AK246*$AL246, 0),IF(IFERROR((SUM($B246:G246)+$AJ246/$AK246*(1-$AL246)),0)&gt;=$AJ246, $AJ246-SUM($B246:G246), IFERROR($AJ246/$AK246, 0))))</f>
        <v>0</v>
      </c>
      <c r="I246" s="104">
        <f>IF($AM246&gt;I$5,0,IF($AM246=I$5,IFERROR($AJ246/$AK246*$AL246, 0),IF(IFERROR((SUM($B246:H246)+$AJ246/$AK246*(1-$AL246)),0)&gt;=$AJ246, $AJ246-SUM($B246:H246), IFERROR($AJ246/$AK246, 0))))</f>
        <v>0</v>
      </c>
      <c r="J246" s="104">
        <f>IF($AM246&gt;J$5,0,IF($AM246=J$5,IFERROR($AJ246/$AK246*$AL246, 0),IF(IFERROR((SUM($B246:I246)+$AJ246/$AK246*(1-$AL246)),0)&gt;=$AJ246, $AJ246-SUM($B246:I246), IFERROR($AJ246/$AK246, 0))))</f>
        <v>0</v>
      </c>
      <c r="K246" s="104">
        <f>IF($AM246&gt;K$5,0,IF($AM246=K$5,IFERROR($AJ246/$AK246*$AL246, 0),IF(IFERROR((SUM($B246:J246)+$AJ246/$AK246*(1-$AL246)),0)&gt;=$AJ246, $AJ246-SUM($B246:J246), IFERROR($AJ246/$AK246, 0))))</f>
        <v>0</v>
      </c>
      <c r="L246" s="104">
        <f>IF($AM246&gt;L$5,0,IF($AM246=L$5,IFERROR($AJ246/$AK246*$AL246, 0),IF(IFERROR((SUM($B246:K246)+$AJ246/$AK246*(1-$AL246)),0)&gt;=$AJ246, $AJ246-SUM($B246:K246), IFERROR($AJ246/$AK246, 0))))</f>
        <v>0</v>
      </c>
      <c r="M246" s="104">
        <f>IF($AM246&gt;M$5,0,IF($AM246=M$5,IFERROR($AJ246/$AK246*$AL246, 0),IF(IFERROR((SUM($B246:L246)+$AJ246/$AK246*(1-$AL246)),0)&gt;=$AJ246, $AJ246-SUM($B246:L246), IFERROR($AJ246/$AK246, 0))))</f>
        <v>0</v>
      </c>
      <c r="N246" s="104">
        <f>IF($AM246&gt;N$5,0,IF($AM246=N$5,IFERROR($AJ246/$AK246*$AL246, 0),IF(IFERROR((SUM($B246:M246)+$AJ246/$AK246*(1-$AL246)),0)&gt;=$AJ246, $AJ246-SUM($B246:M246), IFERROR($AJ246/$AK246, 0))))</f>
        <v>0</v>
      </c>
      <c r="O246" s="104">
        <f>IF($AM246&gt;O$5,0,IF($AM246=O$5,IFERROR($AJ246/$AK246*$AL246, 0),IF(IFERROR((SUM($B246:N246)+$AJ246/$AK246*(1-$AL246)),0)&gt;=$AJ246, $AJ246-SUM($B246:N246), IFERROR($AJ246/$AK246, 0))))</f>
        <v>0</v>
      </c>
      <c r="P246" s="104">
        <f>IF($AM246&gt;P$5,0,IF($AM246=P$5,IFERROR($AJ246/$AK246*$AL246, 0),IF(IFERROR((SUM($B246:O246)+$AJ246/$AK246*(1-$AL246)),0)&gt;=$AJ246, $AJ246-SUM($B246:O246), IFERROR($AJ246/$AK246, 0))))</f>
        <v>0</v>
      </c>
      <c r="Q246" s="104">
        <f>IF($AM246&gt;Q$5,0,IF($AM246=Q$5,IFERROR($AJ246/$AK246*$AL246, 0),IF(IFERROR((SUM($B246:P246)+$AJ246/$AK246*(1-$AL246)),0)&gt;=$AJ246, $AJ246-SUM($B246:P246), IFERROR($AJ246/$AK246, 0))))</f>
        <v>0</v>
      </c>
      <c r="R246" s="104">
        <f>IF($AM246&gt;R$5,0,IF($AM246=R$5,IFERROR($AJ246/$AK246*$AL246, 0),IF(IFERROR((SUM($B246:Q246)+$AJ246/$AK246*(1-$AL246)),0)&gt;=$AJ246, $AJ246-SUM($B246:Q246), IFERROR($AJ246/$AK246, 0))))</f>
        <v>0</v>
      </c>
      <c r="S246" s="104">
        <f>IF($AM246&gt;S$5,0,IF($AM246=S$5,IFERROR($AJ246/$AK246*$AL246, 0),IF(IFERROR((SUM($B246:R246)+$AJ246/$AK246*(1-$AL246)),0)&gt;=$AJ246, $AJ246-SUM($B246:R246), IFERROR($AJ246/$AK246, 0))))</f>
        <v>0</v>
      </c>
      <c r="T246" s="104">
        <f>IF($AM246&gt;T$5,0,IF($AM246=T$5,IFERROR($AJ246/$AK246*$AL246, 0),IF(IFERROR((SUM($B246:S246)+$AJ246/$AK246*(1-$AL246)),0)&gt;=$AJ246, $AJ246-SUM($B246:S246), IFERROR($AJ246/$AK246, 0))))</f>
        <v>0</v>
      </c>
      <c r="U246" s="104">
        <f>IF($AM246&gt;U$5,0,IF($AM246=U$5,IFERROR($AJ246/$AK246*$AL246, 0),IF(IFERROR((SUM($B246:T246)+$AJ246/$AK246*(1-$AL246)),0)&gt;=$AJ246, $AJ246-SUM($B246:T246), IFERROR($AJ246/$AK246, 0))))</f>
        <v>0</v>
      </c>
      <c r="V246" s="104">
        <f>IF($AM246&gt;V$5,0,IF($AM246=V$5,IFERROR($AJ246/$AK246*$AL246, 0),IF(IFERROR((SUM($B246:U246)+$AJ246/$AK246*(1-$AL246)),0)&gt;=$AJ246, $AJ246-SUM($B246:U246), IFERROR($AJ246/$AK246, 0))))</f>
        <v>0</v>
      </c>
      <c r="W246" s="104">
        <f>IF($AM246&gt;W$5,0,IF($AM246=W$5,IFERROR($AJ246/$AK246*$AL246, 0),IF(IFERROR((SUM($B246:V246)+$AJ246/$AK246*(1-$AL246)),0)&gt;=$AJ246, $AJ246-SUM($B246:V246), IFERROR($AJ246/$AK246, 0))))</f>
        <v>0</v>
      </c>
      <c r="X246" s="104">
        <f>IF($AM246&gt;X$5,0,IF($AM246=X$5,IFERROR($AJ246/$AK246*$AL246, 0),IF(IFERROR((SUM($B246:W246)+$AJ246/$AK246*(1-$AL246)),0)&gt;=$AJ246, $AJ246-SUM($B246:W246), IFERROR($AJ246/$AK246, 0))))</f>
        <v>0</v>
      </c>
      <c r="Y246" s="104">
        <f>IF($AM246&gt;Y$5,0,IF($AM246=Y$5,IFERROR($AJ246/$AK246*$AL246, 0),IF(IFERROR((SUM($B246:X246)+$AJ246/$AK246*(1-$AL246)),0)&gt;=$AJ246, $AJ246-SUM($B246:X246), IFERROR($AJ246/$AK246, 0))))</f>
        <v>0</v>
      </c>
      <c r="Z246" s="104">
        <f>IF($AM246&gt;Z$5,0,IF($AM246=Z$5,IFERROR($AJ246/$AK246*$AL246, 0),IF(IFERROR((SUM($B246:Y246)+$AJ246/$AK246*(1-$AL246)),0)&gt;=$AJ246, $AJ246-SUM($B246:Y246), IFERROR($AJ246/$AK246, 0))))</f>
        <v>0</v>
      </c>
      <c r="AA246" s="104">
        <f>IF($AM246&gt;AA$5,0,IF($AM246=AA$5,IFERROR($AJ246/$AK246*$AL246, 0),IF(IFERROR((SUM($B246:Z246)+$AJ246/$AK246*(1-$AL246)),0)&gt;=$AJ246, $AJ246-SUM($B246:Z246), IFERROR($AJ246/$AK246, 0))))</f>
        <v>0</v>
      </c>
      <c r="AB246" s="104">
        <f>IF($AM246&gt;AB$5,0,IF($AM246=AB$5,IFERROR($AJ246/$AK246*$AL246, 0),IF(IFERROR((SUM($B246:AA246)+$AJ246/$AK246*(1-$AL246)),0)&gt;=$AJ246, $AJ246-SUM($B246:AA246), IFERROR($AJ246/$AK246, 0))))</f>
        <v>0</v>
      </c>
      <c r="AC246" s="104">
        <f>IF($AM246&gt;AC$5,0,IF($AM246=AC$5,IFERROR($AJ246/$AK246*$AL246, 0),IF(IFERROR((SUM($B246:AB246)+$AJ246/$AK246*(1-$AL246)),0)&gt;=$AJ246, $AJ246-SUM($B246:AB246), IFERROR($AJ246/$AK246, 0))))</f>
        <v>0</v>
      </c>
      <c r="AD246" s="104">
        <f>IF($AM246&gt;AD$5,0,IF($AM246=AD$5,IFERROR($AJ246/$AK246*$AL246, 0),IF(IFERROR((SUM($B246:AC246)+$AJ246/$AK246*(1-$AL246)),0)&gt;=$AJ246, $AJ246-SUM($B246:AC246), IFERROR($AJ246/$AK246, 0))))</f>
        <v>0</v>
      </c>
      <c r="AE246" s="104">
        <f>IF($AM246&gt;AE$5,0,IF($AM246=AE$5,IFERROR($AJ246/$AK246*$AL246, 0),IF(IFERROR((SUM($B246:AD246)+$AJ246/$AK246*(1-$AL246)),0)&gt;=$AJ246, $AJ246-SUM($B246:AD246), IFERROR($AJ246/$AK246, 0))))</f>
        <v>0</v>
      </c>
      <c r="AF246" s="104">
        <f>IF($AM246&gt;AF$5,0,IF($AM246=AF$5,IFERROR($AJ246/$AK246*$AL246, 0),IF(IFERROR((SUM($B246:AE246)+$AJ246/$AK246*(1-$AL246)),0)&gt;=$AJ246, $AJ246-SUM($B246:AE246), IFERROR($AJ246/$AK246, 0))))</f>
        <v>0</v>
      </c>
      <c r="AG246" s="104">
        <f>IF($AM246&gt;AG$5,0,IF($AM246=AG$5,IFERROR($AJ246/$AK246*$AL246, 0),IF(IFERROR((SUM($B246:AF246)+$AJ246/$AK246*(1-$AL246)),0)&gt;=$AJ246, $AJ246-SUM($B246:AF246), IFERROR($AJ246/$AK246, 0))))</f>
        <v>0</v>
      </c>
      <c r="AH246" s="104">
        <f>IF($AM246&gt;AH$5,0,IF($AM246=AH$5,IFERROR($AJ246/$AK246*$AL246, 0),IF(IFERROR((SUM($B246:AG246)+$AJ246/$AK246*(1-$AL246)),0)&gt;=$AJ246, $AJ246-SUM($B246:AG246), IFERROR($AJ246/$AK246, 0))))</f>
        <v>0</v>
      </c>
      <c r="AI246" s="20"/>
      <c r="AJ246" s="105" cm="1">
        <f t="array" ref="AJ246">INDEX(Calculations!$B$112:$AN$112, 1, AN246)</f>
        <v>0</v>
      </c>
      <c r="AK246" s="84">
        <f>INDEX(Drivers!$B$41:$AI$41, 1, MATCH($B246, Drivers!$B$4:$AI$4, 0))</f>
        <v>0</v>
      </c>
      <c r="AL246" s="85">
        <f>INDEX(Drivers!$B$42:$AI$42, 1,  MATCH($B246, Drivers!$B$4:$AI$4, 0))</f>
        <v>0</v>
      </c>
      <c r="AM246" s="86" cm="1">
        <f t="array" ref="AM246">INDEX(Drivers!$B$12:$AI$12, 1, AN246)</f>
        <v>48852</v>
      </c>
      <c r="AN246" s="83">
        <f t="shared" si="372"/>
        <v>32</v>
      </c>
      <c r="AO246" s="146">
        <f t="shared" si="370"/>
        <v>0</v>
      </c>
      <c r="AP246" s="151">
        <f t="shared" si="373"/>
        <v>0</v>
      </c>
      <c r="AQ246" s="151">
        <f t="shared" si="373"/>
        <v>0</v>
      </c>
      <c r="AR246" s="151">
        <f t="shared" si="373"/>
        <v>0</v>
      </c>
      <c r="AS246" s="151">
        <f t="shared" si="373"/>
        <v>0</v>
      </c>
      <c r="AT246" s="151">
        <f t="shared" si="373"/>
        <v>0</v>
      </c>
      <c r="AU246" s="151">
        <f t="shared" si="373"/>
        <v>0</v>
      </c>
      <c r="AV246" s="151">
        <f t="shared" si="373"/>
        <v>0</v>
      </c>
      <c r="AW246" s="151">
        <f t="shared" si="373"/>
        <v>0</v>
      </c>
    </row>
    <row r="247" spans="2:49" hidden="1" outlineLevel="1" x14ac:dyDescent="0.2">
      <c r="B247" s="52" t="str" cm="1">
        <f t="array" ref="B247">INDEX($B$4:$AI$4, 1, AN247)</f>
        <v>FQ4'33E</v>
      </c>
      <c r="C247" s="104">
        <f>IF($AM247&gt;C$5,0,IF($AM247=C$5,IFERROR($AJ247/$AK247*$AL247, 0),IF(IFERROR((SUM($B247:B247)+$AJ247/$AK247*(1-$AL247)),0)&gt;=$AJ247, $AJ247-SUM($B247:B247), IFERROR($AJ247/$AK247, 0))))</f>
        <v>0</v>
      </c>
      <c r="D247" s="104">
        <f>IF($AM247&gt;D$5,0,IF($AM247=D$5,IFERROR($AJ247/$AK247*$AL247, 0),IF(IFERROR((SUM($B247:C247)+$AJ247/$AK247*(1-$AL247)),0)&gt;=$AJ247, $AJ247-SUM($B247:C247), IFERROR($AJ247/$AK247, 0))))</f>
        <v>0</v>
      </c>
      <c r="E247" s="104">
        <f>IF($AM247&gt;E$5,0,IF($AM247=E$5,IFERROR($AJ247/$AK247*$AL247, 0),IF(IFERROR((SUM($B247:D247)+$AJ247/$AK247*(1-$AL247)),0)&gt;=$AJ247, $AJ247-SUM($B247:D247), IFERROR($AJ247/$AK247, 0))))</f>
        <v>0</v>
      </c>
      <c r="F247" s="104">
        <f>IF($AM247&gt;F$5,0,IF($AM247=F$5,IFERROR($AJ247/$AK247*$AL247, 0),IF(IFERROR((SUM($B247:E247)+$AJ247/$AK247*(1-$AL247)),0)&gt;=$AJ247, $AJ247-SUM($B247:E247), IFERROR($AJ247/$AK247, 0))))</f>
        <v>0</v>
      </c>
      <c r="G247" s="104">
        <f>IF($AM247&gt;G$5,0,IF($AM247=G$5,IFERROR($AJ247/$AK247*$AL247, 0),IF(IFERROR((SUM($B247:F247)+$AJ247/$AK247*(1-$AL247)),0)&gt;=$AJ247, $AJ247-SUM($B247:F247), IFERROR($AJ247/$AK247, 0))))</f>
        <v>0</v>
      </c>
      <c r="H247" s="104">
        <f>IF($AM247&gt;H$5,0,IF($AM247=H$5,IFERROR($AJ247/$AK247*$AL247, 0),IF(IFERROR((SUM($B247:G247)+$AJ247/$AK247*(1-$AL247)),0)&gt;=$AJ247, $AJ247-SUM($B247:G247), IFERROR($AJ247/$AK247, 0))))</f>
        <v>0</v>
      </c>
      <c r="I247" s="104">
        <f>IF($AM247&gt;I$5,0,IF($AM247=I$5,IFERROR($AJ247/$AK247*$AL247, 0),IF(IFERROR((SUM($B247:H247)+$AJ247/$AK247*(1-$AL247)),0)&gt;=$AJ247, $AJ247-SUM($B247:H247), IFERROR($AJ247/$AK247, 0))))</f>
        <v>0</v>
      </c>
      <c r="J247" s="104">
        <f>IF($AM247&gt;J$5,0,IF($AM247=J$5,IFERROR($AJ247/$AK247*$AL247, 0),IF(IFERROR((SUM($B247:I247)+$AJ247/$AK247*(1-$AL247)),0)&gt;=$AJ247, $AJ247-SUM($B247:I247), IFERROR($AJ247/$AK247, 0))))</f>
        <v>0</v>
      </c>
      <c r="K247" s="104">
        <f>IF($AM247&gt;K$5,0,IF($AM247=K$5,IFERROR($AJ247/$AK247*$AL247, 0),IF(IFERROR((SUM($B247:J247)+$AJ247/$AK247*(1-$AL247)),0)&gt;=$AJ247, $AJ247-SUM($B247:J247), IFERROR($AJ247/$AK247, 0))))</f>
        <v>0</v>
      </c>
      <c r="L247" s="104">
        <f>IF($AM247&gt;L$5,0,IF($AM247=L$5,IFERROR($AJ247/$AK247*$AL247, 0),IF(IFERROR((SUM($B247:K247)+$AJ247/$AK247*(1-$AL247)),0)&gt;=$AJ247, $AJ247-SUM($B247:K247), IFERROR($AJ247/$AK247, 0))))</f>
        <v>0</v>
      </c>
      <c r="M247" s="104">
        <f>IF($AM247&gt;M$5,0,IF($AM247=M$5,IFERROR($AJ247/$AK247*$AL247, 0),IF(IFERROR((SUM($B247:L247)+$AJ247/$AK247*(1-$AL247)),0)&gt;=$AJ247, $AJ247-SUM($B247:L247), IFERROR($AJ247/$AK247, 0))))</f>
        <v>0</v>
      </c>
      <c r="N247" s="104">
        <f>IF($AM247&gt;N$5,0,IF($AM247=N$5,IFERROR($AJ247/$AK247*$AL247, 0),IF(IFERROR((SUM($B247:M247)+$AJ247/$AK247*(1-$AL247)),0)&gt;=$AJ247, $AJ247-SUM($B247:M247), IFERROR($AJ247/$AK247, 0))))</f>
        <v>0</v>
      </c>
      <c r="O247" s="104">
        <f>IF($AM247&gt;O$5,0,IF($AM247=O$5,IFERROR($AJ247/$AK247*$AL247, 0),IF(IFERROR((SUM($B247:N247)+$AJ247/$AK247*(1-$AL247)),0)&gt;=$AJ247, $AJ247-SUM($B247:N247), IFERROR($AJ247/$AK247, 0))))</f>
        <v>0</v>
      </c>
      <c r="P247" s="104">
        <f>IF($AM247&gt;P$5,0,IF($AM247=P$5,IFERROR($AJ247/$AK247*$AL247, 0),IF(IFERROR((SUM($B247:O247)+$AJ247/$AK247*(1-$AL247)),0)&gt;=$AJ247, $AJ247-SUM($B247:O247), IFERROR($AJ247/$AK247, 0))))</f>
        <v>0</v>
      </c>
      <c r="Q247" s="104">
        <f>IF($AM247&gt;Q$5,0,IF($AM247=Q$5,IFERROR($AJ247/$AK247*$AL247, 0),IF(IFERROR((SUM($B247:P247)+$AJ247/$AK247*(1-$AL247)),0)&gt;=$AJ247, $AJ247-SUM($B247:P247), IFERROR($AJ247/$AK247, 0))))</f>
        <v>0</v>
      </c>
      <c r="R247" s="104">
        <f>IF($AM247&gt;R$5,0,IF($AM247=R$5,IFERROR($AJ247/$AK247*$AL247, 0),IF(IFERROR((SUM($B247:Q247)+$AJ247/$AK247*(1-$AL247)),0)&gt;=$AJ247, $AJ247-SUM($B247:Q247), IFERROR($AJ247/$AK247, 0))))</f>
        <v>0</v>
      </c>
      <c r="S247" s="104">
        <f>IF($AM247&gt;S$5,0,IF($AM247=S$5,IFERROR($AJ247/$AK247*$AL247, 0),IF(IFERROR((SUM($B247:R247)+$AJ247/$AK247*(1-$AL247)),0)&gt;=$AJ247, $AJ247-SUM($B247:R247), IFERROR($AJ247/$AK247, 0))))</f>
        <v>0</v>
      </c>
      <c r="T247" s="104">
        <f>IF($AM247&gt;T$5,0,IF($AM247=T$5,IFERROR($AJ247/$AK247*$AL247, 0),IF(IFERROR((SUM($B247:S247)+$AJ247/$AK247*(1-$AL247)),0)&gt;=$AJ247, $AJ247-SUM($B247:S247), IFERROR($AJ247/$AK247, 0))))</f>
        <v>0</v>
      </c>
      <c r="U247" s="104">
        <f>IF($AM247&gt;U$5,0,IF($AM247=U$5,IFERROR($AJ247/$AK247*$AL247, 0),IF(IFERROR((SUM($B247:T247)+$AJ247/$AK247*(1-$AL247)),0)&gt;=$AJ247, $AJ247-SUM($B247:T247), IFERROR($AJ247/$AK247, 0))))</f>
        <v>0</v>
      </c>
      <c r="V247" s="104">
        <f>IF($AM247&gt;V$5,0,IF($AM247=V$5,IFERROR($AJ247/$AK247*$AL247, 0),IF(IFERROR((SUM($B247:U247)+$AJ247/$AK247*(1-$AL247)),0)&gt;=$AJ247, $AJ247-SUM($B247:U247), IFERROR($AJ247/$AK247, 0))))</f>
        <v>0</v>
      </c>
      <c r="W247" s="104">
        <f>IF($AM247&gt;W$5,0,IF($AM247=W$5,IFERROR($AJ247/$AK247*$AL247, 0),IF(IFERROR((SUM($B247:V247)+$AJ247/$AK247*(1-$AL247)),0)&gt;=$AJ247, $AJ247-SUM($B247:V247), IFERROR($AJ247/$AK247, 0))))</f>
        <v>0</v>
      </c>
      <c r="X247" s="104">
        <f>IF($AM247&gt;X$5,0,IF($AM247=X$5,IFERROR($AJ247/$AK247*$AL247, 0),IF(IFERROR((SUM($B247:W247)+$AJ247/$AK247*(1-$AL247)),0)&gt;=$AJ247, $AJ247-SUM($B247:W247), IFERROR($AJ247/$AK247, 0))))</f>
        <v>0</v>
      </c>
      <c r="Y247" s="104">
        <f>IF($AM247&gt;Y$5,0,IF($AM247=Y$5,IFERROR($AJ247/$AK247*$AL247, 0),IF(IFERROR((SUM($B247:X247)+$AJ247/$AK247*(1-$AL247)),0)&gt;=$AJ247, $AJ247-SUM($B247:X247), IFERROR($AJ247/$AK247, 0))))</f>
        <v>0</v>
      </c>
      <c r="Z247" s="104">
        <f>IF($AM247&gt;Z$5,0,IF($AM247=Z$5,IFERROR($AJ247/$AK247*$AL247, 0),IF(IFERROR((SUM($B247:Y247)+$AJ247/$AK247*(1-$AL247)),0)&gt;=$AJ247, $AJ247-SUM($B247:Y247), IFERROR($AJ247/$AK247, 0))))</f>
        <v>0</v>
      </c>
      <c r="AA247" s="104">
        <f>IF($AM247&gt;AA$5,0,IF($AM247=AA$5,IFERROR($AJ247/$AK247*$AL247, 0),IF(IFERROR((SUM($B247:Z247)+$AJ247/$AK247*(1-$AL247)),0)&gt;=$AJ247, $AJ247-SUM($B247:Z247), IFERROR($AJ247/$AK247, 0))))</f>
        <v>0</v>
      </c>
      <c r="AB247" s="104">
        <f>IF($AM247&gt;AB$5,0,IF($AM247=AB$5,IFERROR($AJ247/$AK247*$AL247, 0),IF(IFERROR((SUM($B247:AA247)+$AJ247/$AK247*(1-$AL247)),0)&gt;=$AJ247, $AJ247-SUM($B247:AA247), IFERROR($AJ247/$AK247, 0))))</f>
        <v>0</v>
      </c>
      <c r="AC247" s="104">
        <f>IF($AM247&gt;AC$5,0,IF($AM247=AC$5,IFERROR($AJ247/$AK247*$AL247, 0),IF(IFERROR((SUM($B247:AB247)+$AJ247/$AK247*(1-$AL247)),0)&gt;=$AJ247, $AJ247-SUM($B247:AB247), IFERROR($AJ247/$AK247, 0))))</f>
        <v>0</v>
      </c>
      <c r="AD247" s="104">
        <f>IF($AM247&gt;AD$5,0,IF($AM247=AD$5,IFERROR($AJ247/$AK247*$AL247, 0),IF(IFERROR((SUM($B247:AC247)+$AJ247/$AK247*(1-$AL247)),0)&gt;=$AJ247, $AJ247-SUM($B247:AC247), IFERROR($AJ247/$AK247, 0))))</f>
        <v>0</v>
      </c>
      <c r="AE247" s="104">
        <f>IF($AM247&gt;AE$5,0,IF($AM247=AE$5,IFERROR($AJ247/$AK247*$AL247, 0),IF(IFERROR((SUM($B247:AD247)+$AJ247/$AK247*(1-$AL247)),0)&gt;=$AJ247, $AJ247-SUM($B247:AD247), IFERROR($AJ247/$AK247, 0))))</f>
        <v>0</v>
      </c>
      <c r="AF247" s="104">
        <f>IF($AM247&gt;AF$5,0,IF($AM247=AF$5,IFERROR($AJ247/$AK247*$AL247, 0),IF(IFERROR((SUM($B247:AE247)+$AJ247/$AK247*(1-$AL247)),0)&gt;=$AJ247, $AJ247-SUM($B247:AE247), IFERROR($AJ247/$AK247, 0))))</f>
        <v>0</v>
      </c>
      <c r="AG247" s="104">
        <f>IF($AM247&gt;AG$5,0,IF($AM247=AG$5,IFERROR($AJ247/$AK247*$AL247, 0),IF(IFERROR((SUM($B247:AF247)+$AJ247/$AK247*(1-$AL247)),0)&gt;=$AJ247, $AJ247-SUM($B247:AF247), IFERROR($AJ247/$AK247, 0))))</f>
        <v>0</v>
      </c>
      <c r="AH247" s="104">
        <f>IF($AM247&gt;AH$5,0,IF($AM247=AH$5,IFERROR($AJ247/$AK247*$AL247, 0),IF(IFERROR((SUM($B247:AG247)+$AJ247/$AK247*(1-$AL247)),0)&gt;=$AJ247, $AJ247-SUM($B247:AG247), IFERROR($AJ247/$AK247, 0))))</f>
        <v>0</v>
      </c>
      <c r="AI247" s="20"/>
      <c r="AJ247" s="105" cm="1">
        <f t="array" ref="AJ247">INDEX(Calculations!$B$112:$AN$112, 1, AN247)</f>
        <v>0</v>
      </c>
      <c r="AK247" s="84">
        <f>INDEX(Drivers!$B$41:$AI$41, 1, MATCH($B247, Drivers!$B$4:$AI$4, 0))</f>
        <v>0</v>
      </c>
      <c r="AL247" s="85">
        <f>INDEX(Drivers!$B$42:$AI$42, 1,  MATCH($B247, Drivers!$B$4:$AI$4, 0))</f>
        <v>0</v>
      </c>
      <c r="AM247" s="86" cm="1">
        <f t="array" ref="AM247">INDEX(Drivers!$B$12:$AI$12, 1, AN247)</f>
        <v>48944</v>
      </c>
      <c r="AN247" s="83">
        <f t="shared" si="372"/>
        <v>33</v>
      </c>
      <c r="AO247" s="146">
        <f t="shared" si="370"/>
        <v>0</v>
      </c>
      <c r="AP247" s="151">
        <f t="shared" si="373"/>
        <v>0</v>
      </c>
      <c r="AQ247" s="151">
        <f t="shared" si="373"/>
        <v>0</v>
      </c>
      <c r="AR247" s="151">
        <f t="shared" si="373"/>
        <v>0</v>
      </c>
      <c r="AS247" s="151">
        <f t="shared" si="373"/>
        <v>0</v>
      </c>
      <c r="AT247" s="151">
        <f t="shared" si="373"/>
        <v>0</v>
      </c>
      <c r="AU247" s="151">
        <f t="shared" si="373"/>
        <v>0</v>
      </c>
      <c r="AV247" s="151">
        <f t="shared" si="373"/>
        <v>0</v>
      </c>
      <c r="AW247" s="151">
        <f t="shared" si="373"/>
        <v>0</v>
      </c>
    </row>
    <row r="248" spans="2:49" ht="5.0999999999999996" hidden="1" customHeight="1" outlineLevel="1" x14ac:dyDescent="0.2"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5"/>
      <c r="AG248" s="65"/>
      <c r="AH248" s="65"/>
      <c r="AI248" s="20"/>
      <c r="AJ248" s="34"/>
      <c r="AK248" s="34"/>
      <c r="AL248" s="34"/>
      <c r="AM248" s="34"/>
      <c r="AN248" s="34"/>
      <c r="AO248" s="34"/>
      <c r="AP248" s="65"/>
      <c r="AQ248" s="65"/>
      <c r="AR248" s="65"/>
      <c r="AS248" s="65"/>
      <c r="AT248" s="65"/>
      <c r="AU248" s="65"/>
      <c r="AV248" s="65"/>
      <c r="AW248" s="65"/>
    </row>
    <row r="249" spans="2:49" s="2" customFormat="1" hidden="1" outlineLevel="1" x14ac:dyDescent="0.2">
      <c r="B249" s="38" t="s">
        <v>262</v>
      </c>
      <c r="C249" s="106">
        <f>SUM(C215:C248)</f>
        <v>14.850000000000001</v>
      </c>
      <c r="D249" s="106">
        <f t="shared" ref="D249:AH249" si="374">SUM(D215:D248)</f>
        <v>104.4</v>
      </c>
      <c r="E249" s="106">
        <f t="shared" si="374"/>
        <v>328.95</v>
      </c>
      <c r="F249" s="106">
        <f t="shared" si="374"/>
        <v>661.27499999999998</v>
      </c>
      <c r="G249" s="106">
        <f t="shared" si="374"/>
        <v>1036.992</v>
      </c>
      <c r="H249" s="106">
        <f t="shared" si="374"/>
        <v>1436.6685</v>
      </c>
      <c r="I249" s="106">
        <f t="shared" si="374"/>
        <v>1858.395</v>
      </c>
      <c r="J249" s="106">
        <f t="shared" si="374"/>
        <v>2300.81025</v>
      </c>
      <c r="K249" s="106">
        <f t="shared" si="374"/>
        <v>2764.7283600000001</v>
      </c>
      <c r="L249" s="106">
        <f t="shared" si="374"/>
        <v>3256.6981949999999</v>
      </c>
      <c r="M249" s="106">
        <f t="shared" si="374"/>
        <v>3775.2675300000001</v>
      </c>
      <c r="N249" s="106">
        <f t="shared" si="374"/>
        <v>4318.4353275000003</v>
      </c>
      <c r="O249" s="106">
        <f t="shared" si="374"/>
        <v>4892.2661592000004</v>
      </c>
      <c r="P249" s="106">
        <f t="shared" si="374"/>
        <v>5508.4982791500006</v>
      </c>
      <c r="Q249" s="106">
        <f t="shared" si="374"/>
        <v>6146.5914242999988</v>
      </c>
      <c r="R249" s="106">
        <f t="shared" si="374"/>
        <v>6798.4601685750004</v>
      </c>
      <c r="S249" s="106">
        <f t="shared" si="374"/>
        <v>7468.8299723519995</v>
      </c>
      <c r="T249" s="106">
        <f t="shared" si="374"/>
        <v>8172.4949782470003</v>
      </c>
      <c r="U249" s="106">
        <f t="shared" si="374"/>
        <v>8896.7110366620018</v>
      </c>
      <c r="V249" s="106">
        <f t="shared" si="374"/>
        <v>9637.6108762395015</v>
      </c>
      <c r="W249" s="106">
        <f t="shared" si="374"/>
        <v>9404.0363782980003</v>
      </c>
      <c r="X249" s="106">
        <f t="shared" si="374"/>
        <v>7102.9429174530005</v>
      </c>
      <c r="Y249" s="106">
        <f t="shared" si="374"/>
        <v>4575.7878788879998</v>
      </c>
      <c r="Z249" s="106">
        <f t="shared" si="374"/>
        <v>1865.1112475355003</v>
      </c>
      <c r="AA249" s="106">
        <f t="shared" si="374"/>
        <v>0</v>
      </c>
      <c r="AB249" s="106">
        <f t="shared" si="374"/>
        <v>0</v>
      </c>
      <c r="AC249" s="106">
        <f t="shared" si="374"/>
        <v>0</v>
      </c>
      <c r="AD249" s="106">
        <f t="shared" si="374"/>
        <v>0</v>
      </c>
      <c r="AE249" s="106">
        <f t="shared" si="374"/>
        <v>0</v>
      </c>
      <c r="AF249" s="106">
        <f t="shared" si="374"/>
        <v>0</v>
      </c>
      <c r="AG249" s="106">
        <f t="shared" si="374"/>
        <v>0</v>
      </c>
      <c r="AH249" s="106">
        <f t="shared" si="374"/>
        <v>0</v>
      </c>
      <c r="AI249" s="40"/>
      <c r="AJ249" s="54"/>
      <c r="AK249" s="54"/>
      <c r="AL249" s="54"/>
      <c r="AM249" s="54"/>
      <c r="AN249" s="54"/>
      <c r="AO249" s="54"/>
      <c r="AP249" s="106">
        <f t="shared" ref="AP249:AW249" si="375">SUM(AP215:AP248)</f>
        <v>1109.4750000000001</v>
      </c>
      <c r="AQ249" s="106">
        <f t="shared" si="375"/>
        <v>6632.8657499999999</v>
      </c>
      <c r="AR249" s="106">
        <f t="shared" si="375"/>
        <v>14115.129412499999</v>
      </c>
      <c r="AS249" s="106">
        <f t="shared" si="375"/>
        <v>23345.816031224997</v>
      </c>
      <c r="AT249" s="106">
        <f t="shared" si="375"/>
        <v>34175.6468635005</v>
      </c>
      <c r="AU249" s="106">
        <f t="shared" si="375"/>
        <v>22947.878422174501</v>
      </c>
      <c r="AV249" s="106">
        <f t="shared" si="375"/>
        <v>0</v>
      </c>
      <c r="AW249" s="106">
        <f t="shared" si="375"/>
        <v>0</v>
      </c>
    </row>
    <row r="250" spans="2:49" hidden="1" outlineLevel="1" x14ac:dyDescent="0.2">
      <c r="B250" s="42" t="s">
        <v>54</v>
      </c>
      <c r="C250" s="43"/>
      <c r="D250" s="56"/>
      <c r="E250" s="56"/>
      <c r="F250" s="56"/>
      <c r="G250" s="56">
        <f t="shared" ref="G250:AG250" si="376">IFERROR(G249/C249-1, 0)</f>
        <v>68.831111111111099</v>
      </c>
      <c r="H250" s="56">
        <f t="shared" si="376"/>
        <v>12.761192528735631</v>
      </c>
      <c r="I250" s="56">
        <f t="shared" si="376"/>
        <v>4.6494756041951666</v>
      </c>
      <c r="J250" s="56">
        <f t="shared" si="376"/>
        <v>2.4793546557786095</v>
      </c>
      <c r="K250" s="56">
        <f t="shared" si="376"/>
        <v>1.6661038465099058</v>
      </c>
      <c r="L250" s="56">
        <f t="shared" si="376"/>
        <v>1.2668403984635286</v>
      </c>
      <c r="M250" s="56">
        <f t="shared" si="376"/>
        <v>1.0314666849620235</v>
      </c>
      <c r="N250" s="56">
        <f t="shared" si="376"/>
        <v>0.87691937112154306</v>
      </c>
      <c r="O250" s="56">
        <f t="shared" si="376"/>
        <v>0.76952869221481146</v>
      </c>
      <c r="P250" s="56">
        <f t="shared" si="376"/>
        <v>0.69143652537627931</v>
      </c>
      <c r="Q250" s="56">
        <f t="shared" si="376"/>
        <v>0.62812075580243687</v>
      </c>
      <c r="R250" s="56">
        <f t="shared" si="376"/>
        <v>0.57428782718640825</v>
      </c>
      <c r="S250" s="56">
        <f t="shared" si="376"/>
        <v>0.52666059640003882</v>
      </c>
      <c r="T250" s="56">
        <f t="shared" si="376"/>
        <v>0.48361578130656557</v>
      </c>
      <c r="U250" s="56">
        <f t="shared" si="376"/>
        <v>0.44742189980118918</v>
      </c>
      <c r="V250" s="56">
        <f t="shared" si="376"/>
        <v>0.41761673044553627</v>
      </c>
      <c r="W250" s="56">
        <f t="shared" si="376"/>
        <v>0.25910435946590282</v>
      </c>
      <c r="X250" s="56">
        <f t="shared" si="376"/>
        <v>-0.13087215882553149</v>
      </c>
      <c r="Y250" s="56">
        <f t="shared" si="376"/>
        <v>-0.48567646402902498</v>
      </c>
      <c r="Z250" s="56">
        <f t="shared" si="376"/>
        <v>-0.80647576754382844</v>
      </c>
      <c r="AA250" s="56">
        <f t="shared" si="376"/>
        <v>-1</v>
      </c>
      <c r="AB250" s="56">
        <f t="shared" si="376"/>
        <v>-1</v>
      </c>
      <c r="AC250" s="56">
        <f t="shared" si="376"/>
        <v>-1</v>
      </c>
      <c r="AD250" s="56">
        <f t="shared" si="376"/>
        <v>-1</v>
      </c>
      <c r="AE250" s="56">
        <f t="shared" si="376"/>
        <v>0</v>
      </c>
      <c r="AF250" s="56">
        <f t="shared" si="376"/>
        <v>0</v>
      </c>
      <c r="AG250" s="56">
        <f t="shared" si="376"/>
        <v>0</v>
      </c>
      <c r="AH250" s="56">
        <f>IFERROR(AH249/AD249-1, 0)</f>
        <v>0</v>
      </c>
      <c r="AI250" s="20"/>
      <c r="AJ250" s="34"/>
      <c r="AK250" s="34"/>
      <c r="AL250" s="34"/>
      <c r="AM250" s="34"/>
      <c r="AN250" s="34"/>
      <c r="AO250" s="34"/>
      <c r="AP250" s="56"/>
      <c r="AQ250" s="56">
        <f t="shared" ref="AQ250" si="377">IFERROR(AQ249/AP249-1, 0)</f>
        <v>4.9783823430000664</v>
      </c>
      <c r="AR250" s="56">
        <f t="shared" ref="AR250" si="378">IFERROR(AR249/AQ249-1, 0)</f>
        <v>1.1280589634276859</v>
      </c>
      <c r="AS250" s="56">
        <f t="shared" ref="AS250" si="379">IFERROR(AS249/AR249-1, 0)</f>
        <v>0.6539569244438197</v>
      </c>
      <c r="AT250" s="56">
        <f t="shared" ref="AT250" si="380">IFERROR(AT249/AS249-1, 0)</f>
        <v>0.46388743995029436</v>
      </c>
      <c r="AU250" s="56">
        <f t="shared" ref="AU250" si="381">IFERROR(AU249/AT249-1, 0)</f>
        <v>-0.3285312633926244</v>
      </c>
      <c r="AV250" s="56">
        <f t="shared" ref="AV250" si="382">IFERROR(AV249/AU249-1, 0)</f>
        <v>-1</v>
      </c>
      <c r="AW250" s="56">
        <f t="shared" ref="AW250" si="383">IFERROR(AW249/AV249-1, 0)</f>
        <v>0</v>
      </c>
    </row>
    <row r="251" spans="2:49" hidden="1" outlineLevel="1" x14ac:dyDescent="0.2">
      <c r="B251" s="42" t="s">
        <v>55</v>
      </c>
      <c r="C251" s="44"/>
      <c r="D251" s="56">
        <f t="shared" ref="D251:F251" si="384">D249/C249-1</f>
        <v>6.0303030303030303</v>
      </c>
      <c r="E251" s="56">
        <f t="shared" si="384"/>
        <v>2.1508620689655169</v>
      </c>
      <c r="F251" s="56">
        <f t="shared" si="384"/>
        <v>1.0102599179206568</v>
      </c>
      <c r="G251" s="56">
        <f t="shared" ref="G251:AG251" si="385">IFERROR(G249/F249-1, 0)</f>
        <v>0.5681705795622094</v>
      </c>
      <c r="H251" s="56">
        <f t="shared" si="385"/>
        <v>0.38541907748565074</v>
      </c>
      <c r="I251" s="56">
        <f t="shared" si="385"/>
        <v>0.29354475301713645</v>
      </c>
      <c r="J251" s="56">
        <f t="shared" si="385"/>
        <v>0.2380630866957778</v>
      </c>
      <c r="K251" s="56">
        <f t="shared" si="385"/>
        <v>0.20163249446580833</v>
      </c>
      <c r="L251" s="56">
        <f t="shared" si="385"/>
        <v>0.17794508933239284</v>
      </c>
      <c r="M251" s="56">
        <f t="shared" si="385"/>
        <v>0.15923162170696625</v>
      </c>
      <c r="N251" s="56">
        <f t="shared" si="385"/>
        <v>0.1438753129900705</v>
      </c>
      <c r="O251" s="56">
        <f t="shared" si="385"/>
        <v>0.13287933896932946</v>
      </c>
      <c r="P251" s="56">
        <f t="shared" si="385"/>
        <v>0.1259604649250663</v>
      </c>
      <c r="Q251" s="56">
        <f t="shared" si="385"/>
        <v>0.11583794943990799</v>
      </c>
      <c r="R251" s="56">
        <f t="shared" si="385"/>
        <v>0.10605369696412503</v>
      </c>
      <c r="S251" s="56">
        <f t="shared" si="385"/>
        <v>9.8606123615417651E-2</v>
      </c>
      <c r="T251" s="56">
        <f t="shared" si="385"/>
        <v>9.421355265815623E-2</v>
      </c>
      <c r="U251" s="56">
        <f t="shared" si="385"/>
        <v>8.8616274508907189E-2</v>
      </c>
      <c r="V251" s="56">
        <f t="shared" si="385"/>
        <v>8.3277948055676232E-2</v>
      </c>
      <c r="W251" s="56">
        <f t="shared" si="385"/>
        <v>-2.4235726150487635E-2</v>
      </c>
      <c r="X251" s="56">
        <f t="shared" si="385"/>
        <v>-0.24469210541925468</v>
      </c>
      <c r="Y251" s="56">
        <f t="shared" si="385"/>
        <v>-0.35578985611096492</v>
      </c>
      <c r="Z251" s="56">
        <f t="shared" si="385"/>
        <v>-0.59239560554350779</v>
      </c>
      <c r="AA251" s="56">
        <f t="shared" si="385"/>
        <v>-1</v>
      </c>
      <c r="AB251" s="56">
        <f t="shared" si="385"/>
        <v>0</v>
      </c>
      <c r="AC251" s="56">
        <f t="shared" si="385"/>
        <v>0</v>
      </c>
      <c r="AD251" s="56">
        <f t="shared" si="385"/>
        <v>0</v>
      </c>
      <c r="AE251" s="56">
        <f t="shared" si="385"/>
        <v>0</v>
      </c>
      <c r="AF251" s="56">
        <f t="shared" si="385"/>
        <v>0</v>
      </c>
      <c r="AG251" s="56">
        <f t="shared" si="385"/>
        <v>0</v>
      </c>
      <c r="AH251" s="56">
        <f>IFERROR(AH249/AG249-1, 0)</f>
        <v>0</v>
      </c>
      <c r="AI251" s="20"/>
      <c r="AJ251" s="34"/>
      <c r="AK251" s="34"/>
      <c r="AL251" s="34"/>
      <c r="AM251" s="34"/>
      <c r="AN251" s="34"/>
      <c r="AO251" s="34"/>
      <c r="AP251" s="56"/>
      <c r="AQ251" s="56"/>
      <c r="AR251" s="56"/>
      <c r="AS251" s="56"/>
      <c r="AT251" s="56"/>
      <c r="AU251" s="56"/>
      <c r="AV251" s="56"/>
      <c r="AW251" s="56"/>
    </row>
    <row r="252" spans="2:49" hidden="1" outlineLevel="1" x14ac:dyDescent="0.2">
      <c r="B252" s="5" t="s">
        <v>469</v>
      </c>
      <c r="C252" s="9">
        <f>SUMIFS(D$215:D$248, $AM$215:$AM$248, "&lt;="&amp;C$5)+SUMIFS(E$215:E$248, $AM$215:$AM$248, "&lt;="&amp;C$5)+SUMIFS(F215:F$248, $AM$215:$AM$248, "&lt;="&amp;C$5)+SUMIFS(G$215:G$248, $AM$215:$AM$248, "&lt;="&amp;C$5)</f>
        <v>165.15</v>
      </c>
      <c r="D252" s="9">
        <f>SUMIFS(E$215:E$248, $AM$215:$AM$248, "&lt;="&amp;D$5)+SUMIFS(F$215:F$248, $AM$215:$AM$248, "&lt;="&amp;D$5)+SUMIFS(G215:G$248, $AM$215:$AM$248, "&lt;="&amp;D$5)+SUMIFS(H$215:H$248, $AM$215:$AM$248, "&lt;="&amp;D$5)</f>
        <v>780.75</v>
      </c>
      <c r="E252" s="9">
        <f>SUMIFS(F$215:F$248, $AM$215:$AM$248, "&lt;="&amp;E$5)+SUMIFS(G$215:G$248, $AM$215:$AM$248, "&lt;="&amp;E$5)+SUMIFS(H215:H$248, $AM$215:$AM$248, "&lt;="&amp;E$5)+SUMIFS(I$215:I$248, $AM$215:$AM$248, "&lt;="&amp;E$5)</f>
        <v>1711.8</v>
      </c>
      <c r="F252" s="9">
        <f>SUMIFS(G$215:G$248, $AM$215:$AM$248, "&lt;="&amp;F$5)+SUMIFS(H$215:H$248, $AM$215:$AM$248, "&lt;="&amp;F$5)+SUMIFS(I215:I$248, $AM$215:$AM$248, "&lt;="&amp;F$5)+SUMIFS(J$215:J$248, $AM$215:$AM$248, "&lt;="&amp;F$5)</f>
        <v>2520.5250000000001</v>
      </c>
      <c r="G252" s="9">
        <f>SUMIFS(H$215:H$248, $AM$215:$AM$248, "&lt;="&amp;G$5)+SUMIFS(I$215:I$248, $AM$215:$AM$248, "&lt;="&amp;G$5)+SUMIFS(J215:J$248, $AM$215:$AM$248, "&lt;="&amp;G$5)+SUMIFS(K$215:K$248, $AM$215:$AM$248, "&lt;="&amp;G$5)</f>
        <v>3233.1329999999998</v>
      </c>
      <c r="H252" s="9">
        <f>SUMIFS(I$215:I$248, $AM$215:$AM$248, "&lt;="&amp;H$5)+SUMIFS(J$215:J$248, $AM$215:$AM$248, "&lt;="&amp;H$5)+SUMIFS(K215:K$248, $AM$215:$AM$248, "&lt;="&amp;H$5)+SUMIFS(L$215:L$248, $AM$215:$AM$248, "&lt;="&amp;H$5)</f>
        <v>4174.2645000000002</v>
      </c>
      <c r="I252" s="9">
        <f>SUMIFS(J$215:J$248, $AM$215:$AM$248, "&lt;="&amp;I$5)+SUMIFS(K$215:K$248, $AM$215:$AM$248, "&lt;="&amp;I$5)+SUMIFS(L215:L$248, $AM$215:$AM$248, "&lt;="&amp;I$5)+SUMIFS(M$215:M$248, $AM$215:$AM$248, "&lt;="&amp;I$5)</f>
        <v>5321.8694999999998</v>
      </c>
      <c r="J252" s="9">
        <f>SUMIFS(K$215:K$248, $AM$215:$AM$248, "&lt;="&amp;J$5)+SUMIFS(L$215:L$248, $AM$215:$AM$248, "&lt;="&amp;J$5)+SUMIFS(M215:M$248, $AM$215:$AM$248, "&lt;="&amp;J$5)+SUMIFS(N$215:N$248, $AM$215:$AM$248, "&lt;="&amp;J$5)</f>
        <v>6308.759250000001</v>
      </c>
      <c r="K252" s="9">
        <f>SUMIFS(L$215:L$248, $AM$215:$AM$248, "&lt;="&amp;K$5)+SUMIFS(M$215:M$248, $AM$215:$AM$248, "&lt;="&amp;K$5)+SUMIFS(N215:N$248, $AM$215:$AM$248, "&lt;="&amp;K$5)+SUMIFS(O$215:O$248, $AM$215:$AM$248, "&lt;="&amp;K$5)</f>
        <v>7226.3988900000004</v>
      </c>
      <c r="L252" s="9">
        <f>SUMIFS(M$215:M$248, $AM$215:$AM$248, "&lt;="&amp;L$5)+SUMIFS(N$215:N$248, $AM$215:$AM$248, "&lt;="&amp;L$5)+SUMIFS(O215:O$248, $AM$215:$AM$248, "&lt;="&amp;L$5)+SUMIFS(P$215:P$248, $AM$215:$AM$248, "&lt;="&amp;L$5)</f>
        <v>8386.6666949999999</v>
      </c>
      <c r="M252" s="9">
        <f>SUMIFS(N$215:N$248, $AM$215:$AM$248, "&lt;="&amp;M$5)+SUMIFS(O$215:O$248, $AM$215:$AM$248, "&lt;="&amp;M$5)+SUMIFS(P215:P$248, $AM$215:$AM$248, "&lt;="&amp;M$5)+SUMIFS(Q$215:Q$248, $AM$215:$AM$248, "&lt;="&amp;M$5)</f>
        <v>9762.9631649999992</v>
      </c>
      <c r="N252" s="9">
        <f>SUMIFS(O$215:O$248, $AM$215:$AM$248, "&lt;="&amp;N$5)+SUMIFS(P$215:P$248, $AM$215:$AM$248, "&lt;="&amp;N$5)+SUMIFS(Q215:Q$248, $AM$215:$AM$248, "&lt;="&amp;N$5)+SUMIFS(R$215:R$248, $AM$215:$AM$248, "&lt;="&amp;N$5)</f>
        <v>10959.934837499999</v>
      </c>
      <c r="O252" s="9">
        <f>SUMIFS(P$215:P$248, $AM$215:$AM$248, "&lt;="&amp;O$5)+SUMIFS(Q$215:Q$248, $AM$215:$AM$248, "&lt;="&amp;O$5)+SUMIFS(R215:R$248, $AM$215:$AM$248, "&lt;="&amp;O$5)+SUMIFS(S$215:S$248, $AM$215:$AM$248, "&lt;="&amp;O$5)</f>
        <v>12182.6416383</v>
      </c>
      <c r="P252" s="9">
        <f>SUMIFS(Q$215:Q$248, $AM$215:$AM$248, "&lt;="&amp;P$5)+SUMIFS(R$215:R$248, $AM$215:$AM$248, "&lt;="&amp;P$5)+SUMIFS(S215:S$248, $AM$215:$AM$248, "&lt;="&amp;P$5)+SUMIFS(T$215:T$248, $AM$215:$AM$248, "&lt;="&amp;P$5)</f>
        <v>13621.664379149999</v>
      </c>
      <c r="Q252" s="9">
        <f>SUMIFS(R$215:R$248, $AM$215:$AM$248, "&lt;="&amp;Q$5)+SUMIFS(S$215:S$248, $AM$215:$AM$248, "&lt;="&amp;Q$5)+SUMIFS(T215:T$248, $AM$215:$AM$248, "&lt;="&amp;Q$5)+SUMIFS(U$215:U$248, $AM$215:$AM$248, "&lt;="&amp;Q$5)</f>
        <v>15223.305794849999</v>
      </c>
      <c r="R252" s="9">
        <f>SUMIFS(S$215:S$248, $AM$215:$AM$248, "&lt;="&amp;R$5)+SUMIFS(T$215:T$248, $AM$215:$AM$248, "&lt;="&amp;R$5)+SUMIFS(U215:U$248, $AM$215:$AM$248, "&lt;="&amp;R$5)+SUMIFS(V$215:V$248, $AM$215:$AM$248, "&lt;="&amp;R$5)</f>
        <v>16569.667336275001</v>
      </c>
      <c r="S252" s="9">
        <f>SUMIFS(T$215:T$248, $AM$215:$AM$248, "&lt;="&amp;S$5)+SUMIFS(U$215:U$248, $AM$215:$AM$248, "&lt;="&amp;S$5)+SUMIFS(V215:V$248, $AM$215:$AM$248, "&lt;="&amp;S$5)+SUMIFS(W$215:W$248, $AM$215:$AM$248, "&lt;="&amp;S$5)</f>
        <v>18002.996261523</v>
      </c>
      <c r="T252" s="9">
        <f>SUMIFS(U$215:U$248, $AM$215:$AM$248, "&lt;="&amp;T$5)+SUMIFS(V$215:V$248, $AM$215:$AM$248, "&lt;="&amp;T$5)+SUMIFS(W215:W$248, $AM$215:$AM$248, "&lt;="&amp;T$5)+SUMIFS(X$215:X$248, $AM$215:$AM$248, "&lt;="&amp;T$5)</f>
        <v>19648.463046876001</v>
      </c>
      <c r="U252" s="9">
        <f>SUMIFS(V$215:V$248, $AM$215:$AM$248, "&lt;="&amp;U$5)+SUMIFS(W$215:W$248, $AM$215:$AM$248, "&lt;="&amp;U$5)+SUMIFS(X215:X$248, $AM$215:$AM$248, "&lt;="&amp;U$5)+SUMIFS(Y$215:Y$248, $AM$215:$AM$248, "&lt;="&amp;U$5)</f>
        <v>21450.496775814001</v>
      </c>
      <c r="V252" s="9">
        <f>SUMIFS(W$215:W$248, $AM$215:$AM$248, "&lt;="&amp;V$5)+SUMIFS(X$215:X$248, $AM$215:$AM$248, "&lt;="&amp;V$5)+SUMIFS(Y215:Y$248, $AM$215:$AM$248, "&lt;="&amp;V$5)+SUMIFS(Z$215:Z$248, $AM$215:$AM$248, "&lt;="&amp;V$5)</f>
        <v>22947.878422174501</v>
      </c>
      <c r="W252" s="9">
        <f>SUMIFS(X$215:X$248, $AM$215:$AM$248, "&lt;="&amp;W$5)+SUMIFS(Y$215:Y$248, $AM$215:$AM$248, "&lt;="&amp;W$5)+SUMIFS(Z215:Z$248, $AM$215:$AM$248, "&lt;="&amp;W$5)+SUMIFS(AA$215:AA$248, $AM$215:$AM$248, "&lt;="&amp;W$5)</f>
        <v>13543.842043876501</v>
      </c>
      <c r="X252" s="9">
        <f>SUMIFS(Y$215:Y$248, $AM$215:$AM$248, "&lt;="&amp;X$5)+SUMIFS(Z$215:Z$248, $AM$215:$AM$248, "&lt;="&amp;X$5)+SUMIFS(AA215:AA$248, $AM$215:$AM$248, "&lt;="&amp;X$5)+SUMIFS(AB$215:AB$248, $AM$215:$AM$248, "&lt;="&amp;X$5)</f>
        <v>6440.8991264235001</v>
      </c>
      <c r="Y252" s="9">
        <f>SUMIFS(Z$215:Z$248, $AM$215:$AM$248, "&lt;="&amp;Y$5)+SUMIFS(AA$215:AA$248, $AM$215:$AM$248, "&lt;="&amp;Y$5)+SUMIFS(AB215:AB$248, $AM$215:$AM$248, "&lt;="&amp;Y$5)+SUMIFS(AC$215:AC$248, $AM$215:$AM$248, "&lt;="&amp;Y$5)</f>
        <v>1865.1112475355003</v>
      </c>
      <c r="Z252" s="9">
        <f>SUMIFS(AA$215:AA$248, $AM$215:$AM$248, "&lt;="&amp;Z$5)+SUMIFS(AB$215:AB$248, $AM$215:$AM$248, "&lt;="&amp;Z$5)+SUMIFS(AC215:AC$248, $AM$215:$AM$248, "&lt;="&amp;Z$5)+SUMIFS(AD$215:AD$248, $AM$215:$AM$248, "&lt;="&amp;Z$5)</f>
        <v>0</v>
      </c>
      <c r="AA252" s="9">
        <f>SUMIFS(AB$215:AB$248, $AM$215:$AM$248, "&lt;="&amp;AA$5)+SUMIFS(AC$215:AC$248, $AM$215:$AM$248, "&lt;="&amp;AA$5)+SUMIFS(AD215:AD$248, $AM$215:$AM$248, "&lt;="&amp;AA$5)+SUMIFS(AE$215:AE$248, $AM$215:$AM$248, "&lt;="&amp;AA$5)</f>
        <v>0</v>
      </c>
      <c r="AB252" s="9">
        <f>SUMIFS(AC$215:AC$248, $AM$215:$AM$248, "&lt;="&amp;AB$5)+SUMIFS(AD$215:AD$248, $AM$215:$AM$248, "&lt;="&amp;AB$5)+SUMIFS(AE215:AE$248, $AM$215:$AM$248, "&lt;="&amp;AB$5)+SUMIFS(AF$215:AF$248, $AM$215:$AM$248, "&lt;="&amp;AB$5)</f>
        <v>0</v>
      </c>
      <c r="AC252" s="9">
        <f>SUMIFS(AD$215:AD$248, $AM$215:$AM$248, "&lt;="&amp;AC$5)+SUMIFS(AE$215:AE$248, $AM$215:$AM$248, "&lt;="&amp;AC$5)+SUMIFS(AF215:AF$248, $AM$215:$AM$248, "&lt;="&amp;AC$5)+SUMIFS(AG$215:AG$248, $AM$215:$AM$248, "&lt;="&amp;AC$5)</f>
        <v>0</v>
      </c>
      <c r="AD252" s="9">
        <f>SUMIFS(AE$215:AE$248, $AM$215:$AM$248, "&lt;="&amp;AD$5)+SUMIFS(AF$215:AF$248, $AM$215:$AM$248, "&lt;="&amp;AD$5)+SUMIFS(AG215:AG$248, $AM$215:$AM$248, "&lt;="&amp;AD$5)+SUMIFS(AH$215:AH$248, $AM$215:$AM$248, "&lt;="&amp;AD$5)</f>
        <v>0</v>
      </c>
      <c r="AE252" s="9"/>
      <c r="AF252" s="9"/>
      <c r="AG252" s="9"/>
      <c r="AH252" s="9"/>
      <c r="AI252" s="20"/>
      <c r="AJ252" s="34"/>
      <c r="AK252" s="34"/>
      <c r="AL252" s="34"/>
      <c r="AM252" s="34"/>
      <c r="AN252" s="34"/>
      <c r="AO252" s="34"/>
      <c r="AP252" s="9">
        <f>SUMIFS($B252:$AI252, $B$7:$AI$7, AP$6)</f>
        <v>2520.5250000000001</v>
      </c>
      <c r="AQ252" s="9">
        <f t="shared" ref="AQ252:AW252" si="386">SUMIFS($B252:$AI252, $B$7:$AI$7, AQ$6)</f>
        <v>6308.759250000001</v>
      </c>
      <c r="AR252" s="9">
        <f t="shared" si="386"/>
        <v>10959.934837499999</v>
      </c>
      <c r="AS252" s="9">
        <f t="shared" si="386"/>
        <v>16569.667336275001</v>
      </c>
      <c r="AT252" s="9">
        <f t="shared" si="386"/>
        <v>22947.878422174501</v>
      </c>
      <c r="AU252" s="9">
        <f t="shared" si="386"/>
        <v>0</v>
      </c>
      <c r="AV252" s="9">
        <f t="shared" si="386"/>
        <v>0</v>
      </c>
      <c r="AW252" s="9">
        <f t="shared" si="386"/>
        <v>0</v>
      </c>
    </row>
    <row r="253" spans="2:49" hidden="1" outlineLevel="1" x14ac:dyDescent="0.2">
      <c r="L253" s="107"/>
      <c r="T253" s="107"/>
      <c r="X253" s="107"/>
      <c r="AI253" s="20"/>
      <c r="AJ253" s="34"/>
      <c r="AK253" s="34"/>
      <c r="AL253" s="34"/>
      <c r="AM253" s="34"/>
      <c r="AN253" s="34"/>
      <c r="AO253" s="34"/>
    </row>
    <row r="254" spans="2:49" hidden="1" outlineLevel="1" x14ac:dyDescent="0.2">
      <c r="B254" s="1" t="s">
        <v>244</v>
      </c>
      <c r="C254" s="9">
        <f t="shared" ref="C254:AH254" si="387">C106*C255</f>
        <v>18</v>
      </c>
      <c r="D254" s="9">
        <f t="shared" si="387"/>
        <v>72</v>
      </c>
      <c r="E254" s="9">
        <f t="shared" si="387"/>
        <v>126</v>
      </c>
      <c r="F254" s="9">
        <f t="shared" si="387"/>
        <v>147</v>
      </c>
      <c r="G254" s="9">
        <f t="shared" si="387"/>
        <v>156.06000000000003</v>
      </c>
      <c r="H254" s="9">
        <f t="shared" si="387"/>
        <v>162.18000000000004</v>
      </c>
      <c r="I254" s="9">
        <f t="shared" si="387"/>
        <v>168.3</v>
      </c>
      <c r="J254" s="9">
        <f t="shared" si="387"/>
        <v>174.42000000000002</v>
      </c>
      <c r="K254" s="9">
        <f t="shared" si="387"/>
        <v>181.02960000000004</v>
      </c>
      <c r="L254" s="9">
        <f t="shared" si="387"/>
        <v>187.27200000000005</v>
      </c>
      <c r="M254" s="9">
        <f t="shared" si="387"/>
        <v>193.51440000000002</v>
      </c>
      <c r="N254" s="9">
        <f t="shared" si="387"/>
        <v>199.75680000000003</v>
      </c>
      <c r="O254" s="9">
        <f t="shared" si="387"/>
        <v>210.11918400000005</v>
      </c>
      <c r="P254" s="9">
        <f t="shared" si="387"/>
        <v>213.30280800000003</v>
      </c>
      <c r="Q254" s="9">
        <f t="shared" si="387"/>
        <v>213.30280800000003</v>
      </c>
      <c r="R254" s="9">
        <f t="shared" si="387"/>
        <v>213.30280800000003</v>
      </c>
      <c r="S254" s="9">
        <f t="shared" si="387"/>
        <v>217.56886416000009</v>
      </c>
      <c r="T254" s="9">
        <f t="shared" si="387"/>
        <v>217.56886416000009</v>
      </c>
      <c r="U254" s="9">
        <f t="shared" si="387"/>
        <v>217.56886416000009</v>
      </c>
      <c r="V254" s="9">
        <f t="shared" si="387"/>
        <v>217.56886416000009</v>
      </c>
      <c r="W254" s="9">
        <f t="shared" si="387"/>
        <v>0</v>
      </c>
      <c r="X254" s="9">
        <f t="shared" si="387"/>
        <v>0</v>
      </c>
      <c r="Y254" s="9">
        <f t="shared" si="387"/>
        <v>0</v>
      </c>
      <c r="Z254" s="9">
        <f t="shared" si="387"/>
        <v>0</v>
      </c>
      <c r="AA254" s="9">
        <f t="shared" si="387"/>
        <v>0</v>
      </c>
      <c r="AB254" s="9">
        <f t="shared" si="387"/>
        <v>0</v>
      </c>
      <c r="AC254" s="9">
        <f t="shared" si="387"/>
        <v>0</v>
      </c>
      <c r="AD254" s="9">
        <f t="shared" si="387"/>
        <v>0</v>
      </c>
      <c r="AE254" s="9">
        <f t="shared" si="387"/>
        <v>0</v>
      </c>
      <c r="AF254" s="9">
        <f t="shared" si="387"/>
        <v>0</v>
      </c>
      <c r="AG254" s="9">
        <f t="shared" si="387"/>
        <v>0</v>
      </c>
      <c r="AH254" s="9">
        <f t="shared" si="387"/>
        <v>0</v>
      </c>
      <c r="AI254" s="20"/>
      <c r="AJ254" s="34"/>
      <c r="AK254" s="34"/>
      <c r="AL254" s="34"/>
      <c r="AM254" s="34"/>
      <c r="AN254" s="34"/>
      <c r="AO254" s="34"/>
      <c r="AP254" s="9">
        <f t="shared" ref="AP254:AW254" si="388">SUMIFS($B254:$AI254, $B$6:$AI$6, AP$6)</f>
        <v>363</v>
      </c>
      <c r="AQ254" s="9">
        <f t="shared" si="388"/>
        <v>660.96</v>
      </c>
      <c r="AR254" s="9">
        <f t="shared" si="388"/>
        <v>761.57280000000014</v>
      </c>
      <c r="AS254" s="9">
        <f t="shared" si="388"/>
        <v>850.0276080000001</v>
      </c>
      <c r="AT254" s="9">
        <f t="shared" si="388"/>
        <v>870.27545664000036</v>
      </c>
      <c r="AU254" s="9">
        <f t="shared" si="388"/>
        <v>0</v>
      </c>
      <c r="AV254" s="9">
        <f t="shared" si="388"/>
        <v>0</v>
      </c>
      <c r="AW254" s="9">
        <f t="shared" si="388"/>
        <v>0</v>
      </c>
    </row>
    <row r="255" spans="2:49" hidden="1" outlineLevel="1" x14ac:dyDescent="0.2">
      <c r="B255" s="1" t="str">
        <f>Drivers!B52</f>
        <v>Professional services revenue as a % of subscription new ACV</v>
      </c>
      <c r="C255" s="93">
        <f>Drivers!C52</f>
        <v>0.1</v>
      </c>
      <c r="D255" s="93">
        <f>Drivers!D52</f>
        <v>0.1</v>
      </c>
      <c r="E255" s="93">
        <f>Drivers!E52</f>
        <v>0.1</v>
      </c>
      <c r="F255" s="93">
        <f>Drivers!F52</f>
        <v>0.1</v>
      </c>
      <c r="G255" s="93">
        <f>Drivers!G52</f>
        <v>0.1</v>
      </c>
      <c r="H255" s="93">
        <f>Drivers!H52</f>
        <v>0.1</v>
      </c>
      <c r="I255" s="93">
        <f>Drivers!I52</f>
        <v>0.1</v>
      </c>
      <c r="J255" s="93">
        <f>Drivers!J52</f>
        <v>0.1</v>
      </c>
      <c r="K255" s="93">
        <f>Drivers!K52</f>
        <v>0.1</v>
      </c>
      <c r="L255" s="93">
        <f>Drivers!L52</f>
        <v>0.1</v>
      </c>
      <c r="M255" s="93">
        <f>Drivers!M52</f>
        <v>0.1</v>
      </c>
      <c r="N255" s="93">
        <f>Drivers!N52</f>
        <v>0.1</v>
      </c>
      <c r="O255" s="93">
        <f>Drivers!O52</f>
        <v>0.1</v>
      </c>
      <c r="P255" s="93">
        <f>Drivers!P52</f>
        <v>0.1</v>
      </c>
      <c r="Q255" s="93">
        <f>Drivers!Q52</f>
        <v>0.1</v>
      </c>
      <c r="R255" s="93">
        <f>Drivers!R52</f>
        <v>0.1</v>
      </c>
      <c r="S255" s="93">
        <f>Drivers!S52</f>
        <v>0.1</v>
      </c>
      <c r="T255" s="93">
        <f>Drivers!T52</f>
        <v>0.1</v>
      </c>
      <c r="U255" s="93">
        <f>Drivers!U52</f>
        <v>0.1</v>
      </c>
      <c r="V255" s="93">
        <f>Drivers!V52</f>
        <v>0.1</v>
      </c>
      <c r="W255" s="93">
        <f>Drivers!W52</f>
        <v>0</v>
      </c>
      <c r="X255" s="93">
        <f>Drivers!X52</f>
        <v>0</v>
      </c>
      <c r="Y255" s="93">
        <f>Drivers!Y52</f>
        <v>0</v>
      </c>
      <c r="Z255" s="93">
        <f>Drivers!Z52</f>
        <v>0</v>
      </c>
      <c r="AA255" s="93">
        <f>Drivers!AA52</f>
        <v>0</v>
      </c>
      <c r="AB255" s="93">
        <f>Drivers!AB52</f>
        <v>0</v>
      </c>
      <c r="AC255" s="93">
        <f>Drivers!AC52</f>
        <v>0</v>
      </c>
      <c r="AD255" s="93">
        <f>Drivers!AD52</f>
        <v>0</v>
      </c>
      <c r="AE255" s="93">
        <f>Drivers!AE52</f>
        <v>0</v>
      </c>
      <c r="AF255" s="93">
        <f>Drivers!AF52</f>
        <v>0</v>
      </c>
      <c r="AG255" s="93">
        <f>Drivers!AG52</f>
        <v>0</v>
      </c>
      <c r="AH255" s="93">
        <f>Drivers!AH52</f>
        <v>0</v>
      </c>
      <c r="AI255" s="20"/>
      <c r="AJ255" s="34"/>
      <c r="AK255" s="34"/>
      <c r="AL255" s="34"/>
      <c r="AM255" s="34"/>
      <c r="AN255" s="34"/>
      <c r="AO255" s="34"/>
      <c r="AP255" s="134">
        <f>IFERROR(AP254/AP106, 0)</f>
        <v>0.1</v>
      </c>
      <c r="AQ255" s="134">
        <f t="shared" ref="AQ255:AW255" si="389">IFERROR(AQ254/AQ106, 0)</f>
        <v>0.1</v>
      </c>
      <c r="AR255" s="134">
        <f t="shared" si="389"/>
        <v>0.1</v>
      </c>
      <c r="AS255" s="134">
        <f t="shared" si="389"/>
        <v>0.10000000000000002</v>
      </c>
      <c r="AT255" s="134">
        <f t="shared" si="389"/>
        <v>0.1</v>
      </c>
      <c r="AU255" s="134">
        <f t="shared" si="389"/>
        <v>0</v>
      </c>
      <c r="AV255" s="134">
        <f t="shared" si="389"/>
        <v>0</v>
      </c>
      <c r="AW255" s="134">
        <f t="shared" si="389"/>
        <v>0</v>
      </c>
    </row>
    <row r="256" spans="2:49" hidden="1" outlineLevel="1" x14ac:dyDescent="0.2">
      <c r="L256" s="107"/>
      <c r="T256" s="107"/>
      <c r="X256" s="107"/>
      <c r="AI256" s="20"/>
      <c r="AJ256" s="34"/>
      <c r="AK256" s="34"/>
      <c r="AL256" s="34"/>
      <c r="AM256" s="34"/>
      <c r="AN256" s="34"/>
      <c r="AO256" s="34"/>
    </row>
    <row r="257" spans="1:49" hidden="1" outlineLevel="1" x14ac:dyDescent="0.2">
      <c r="B257" s="7" t="s">
        <v>247</v>
      </c>
      <c r="C257" s="13">
        <f t="shared" ref="C257:AH257" si="390">C249+C254</f>
        <v>32.85</v>
      </c>
      <c r="D257" s="13">
        <f t="shared" si="390"/>
        <v>176.4</v>
      </c>
      <c r="E257" s="13">
        <f t="shared" si="390"/>
        <v>454.95</v>
      </c>
      <c r="F257" s="13">
        <f t="shared" si="390"/>
        <v>808.27499999999998</v>
      </c>
      <c r="G257" s="13">
        <f t="shared" si="390"/>
        <v>1193.0519999999999</v>
      </c>
      <c r="H257" s="13">
        <f t="shared" si="390"/>
        <v>1598.8485000000001</v>
      </c>
      <c r="I257" s="13">
        <f t="shared" si="390"/>
        <v>2026.6949999999999</v>
      </c>
      <c r="J257" s="13">
        <f t="shared" si="390"/>
        <v>2475.2302500000001</v>
      </c>
      <c r="K257" s="13">
        <f t="shared" si="390"/>
        <v>2945.7579599999999</v>
      </c>
      <c r="L257" s="13">
        <f t="shared" si="390"/>
        <v>3443.9701949999999</v>
      </c>
      <c r="M257" s="13">
        <f t="shared" si="390"/>
        <v>3968.7819300000001</v>
      </c>
      <c r="N257" s="13">
        <f t="shared" si="390"/>
        <v>4518.1921275000004</v>
      </c>
      <c r="O257" s="13">
        <f t="shared" si="390"/>
        <v>5102.3853432000005</v>
      </c>
      <c r="P257" s="13">
        <f t="shared" si="390"/>
        <v>5721.801087150001</v>
      </c>
      <c r="Q257" s="13">
        <f t="shared" si="390"/>
        <v>6359.8942322999992</v>
      </c>
      <c r="R257" s="13">
        <f t="shared" si="390"/>
        <v>7011.7629765750007</v>
      </c>
      <c r="S257" s="13">
        <f t="shared" si="390"/>
        <v>7686.3988365119994</v>
      </c>
      <c r="T257" s="13">
        <f t="shared" si="390"/>
        <v>8390.0638424070003</v>
      </c>
      <c r="U257" s="13">
        <f t="shared" si="390"/>
        <v>9114.2799008220027</v>
      </c>
      <c r="V257" s="13">
        <f t="shared" si="390"/>
        <v>9855.1797403995024</v>
      </c>
      <c r="W257" s="13">
        <f t="shared" si="390"/>
        <v>9404.0363782980003</v>
      </c>
      <c r="X257" s="13">
        <f t="shared" si="390"/>
        <v>7102.9429174530005</v>
      </c>
      <c r="Y257" s="13">
        <f t="shared" si="390"/>
        <v>4575.7878788879998</v>
      </c>
      <c r="Z257" s="13">
        <f t="shared" si="390"/>
        <v>1865.1112475355003</v>
      </c>
      <c r="AA257" s="13">
        <f t="shared" si="390"/>
        <v>0</v>
      </c>
      <c r="AB257" s="13">
        <f t="shared" si="390"/>
        <v>0</v>
      </c>
      <c r="AC257" s="13">
        <f t="shared" si="390"/>
        <v>0</v>
      </c>
      <c r="AD257" s="13">
        <f t="shared" si="390"/>
        <v>0</v>
      </c>
      <c r="AE257" s="13">
        <f t="shared" si="390"/>
        <v>0</v>
      </c>
      <c r="AF257" s="13">
        <f t="shared" si="390"/>
        <v>0</v>
      </c>
      <c r="AG257" s="13">
        <f t="shared" si="390"/>
        <v>0</v>
      </c>
      <c r="AH257" s="13">
        <f t="shared" si="390"/>
        <v>0</v>
      </c>
      <c r="AI257" s="99"/>
      <c r="AJ257" s="100"/>
      <c r="AK257" s="100"/>
      <c r="AL257" s="100"/>
      <c r="AM257" s="100"/>
      <c r="AN257" s="100"/>
      <c r="AO257" s="100"/>
      <c r="AP257" s="13">
        <f t="shared" ref="AP257:AW257" si="391">AP249+AP254</f>
        <v>1472.4750000000001</v>
      </c>
      <c r="AQ257" s="13">
        <f t="shared" si="391"/>
        <v>7293.82575</v>
      </c>
      <c r="AR257" s="13">
        <f t="shared" si="391"/>
        <v>14876.702212499998</v>
      </c>
      <c r="AS257" s="13">
        <f t="shared" si="391"/>
        <v>24195.843639224997</v>
      </c>
      <c r="AT257" s="13">
        <f t="shared" si="391"/>
        <v>35045.922320140504</v>
      </c>
      <c r="AU257" s="13">
        <f t="shared" si="391"/>
        <v>22947.878422174501</v>
      </c>
      <c r="AV257" s="13">
        <f t="shared" si="391"/>
        <v>0</v>
      </c>
      <c r="AW257" s="13">
        <f t="shared" si="391"/>
        <v>0</v>
      </c>
    </row>
    <row r="258" spans="1:49" hidden="1" outlineLevel="1" x14ac:dyDescent="0.2">
      <c r="L258" s="107"/>
      <c r="T258" s="107"/>
      <c r="X258" s="107"/>
      <c r="AI258" s="20"/>
      <c r="AJ258" s="34"/>
      <c r="AK258" s="34"/>
      <c r="AL258" s="34"/>
      <c r="AM258" s="34"/>
      <c r="AN258" s="34"/>
      <c r="AO258" s="34"/>
    </row>
    <row r="259" spans="1:49" collapsed="1" x14ac:dyDescent="0.2">
      <c r="L259" s="107"/>
      <c r="T259" s="107"/>
      <c r="X259" s="107"/>
      <c r="AI259" s="20"/>
      <c r="AJ259" s="34"/>
      <c r="AK259" s="34"/>
      <c r="AL259" s="34"/>
      <c r="AM259" s="34"/>
      <c r="AN259" s="34"/>
      <c r="AO259" s="34"/>
    </row>
    <row r="260" spans="1:49" x14ac:dyDescent="0.2">
      <c r="A260" s="50" t="s">
        <v>78</v>
      </c>
      <c r="B260" s="16" t="s">
        <v>11</v>
      </c>
      <c r="AJ260" s="34"/>
      <c r="AK260" s="34"/>
      <c r="AL260" s="34"/>
      <c r="AM260" s="34"/>
      <c r="AN260" s="34"/>
      <c r="AO260" s="34"/>
    </row>
    <row r="261" spans="1:49" hidden="1" outlineLevel="1" x14ac:dyDescent="0.2">
      <c r="L261" s="107"/>
      <c r="T261" s="107"/>
      <c r="X261" s="107"/>
      <c r="AI261" s="20"/>
      <c r="AJ261" s="34"/>
      <c r="AK261" s="34"/>
      <c r="AL261" s="34"/>
      <c r="AM261" s="34"/>
      <c r="AN261" s="34"/>
      <c r="AO261" s="34"/>
    </row>
    <row r="262" spans="1:49" hidden="1" outlineLevel="1" x14ac:dyDescent="0.2">
      <c r="B262" s="2" t="s">
        <v>251</v>
      </c>
      <c r="L262" s="107"/>
      <c r="T262" s="107"/>
      <c r="X262" s="107"/>
      <c r="AI262" s="20"/>
      <c r="AJ262" s="34"/>
      <c r="AK262" s="34"/>
      <c r="AL262" s="34"/>
      <c r="AM262" s="34"/>
      <c r="AN262" s="34"/>
      <c r="AO262" s="34"/>
    </row>
    <row r="263" spans="1:49" ht="5.0999999999999996" hidden="1" customHeight="1" outlineLevel="1" x14ac:dyDescent="0.2">
      <c r="B263" s="2"/>
      <c r="L263" s="107"/>
      <c r="T263" s="107"/>
      <c r="X263" s="107"/>
      <c r="AI263" s="20"/>
      <c r="AJ263" s="34"/>
      <c r="AK263" s="34"/>
      <c r="AL263" s="34"/>
      <c r="AM263" s="34"/>
      <c r="AN263" s="34"/>
      <c r="AO263" s="34"/>
    </row>
    <row r="264" spans="1:49" hidden="1" outlineLevel="1" x14ac:dyDescent="0.2">
      <c r="B264" s="4" t="s">
        <v>250</v>
      </c>
      <c r="C264" s="9">
        <f t="shared" ref="C264:AH264" si="392">C249*C270</f>
        <v>-3.7125000000000004</v>
      </c>
      <c r="D264" s="9">
        <f t="shared" si="392"/>
        <v>-26.1</v>
      </c>
      <c r="E264" s="9">
        <f t="shared" si="392"/>
        <v>-82.237499999999997</v>
      </c>
      <c r="F264" s="9">
        <f t="shared" si="392"/>
        <v>-165.31874999999999</v>
      </c>
      <c r="G264" s="9">
        <f t="shared" si="392"/>
        <v>-248.87807999999998</v>
      </c>
      <c r="H264" s="9">
        <f t="shared" si="392"/>
        <v>-344.80043999999998</v>
      </c>
      <c r="I264" s="9">
        <f t="shared" si="392"/>
        <v>-446.01479999999998</v>
      </c>
      <c r="J264" s="9">
        <f t="shared" si="392"/>
        <v>-552.19445999999994</v>
      </c>
      <c r="K264" s="9">
        <f t="shared" si="392"/>
        <v>-635.88752280000006</v>
      </c>
      <c r="L264" s="9">
        <f t="shared" si="392"/>
        <v>-749.04058485000007</v>
      </c>
      <c r="M264" s="9">
        <f t="shared" si="392"/>
        <v>-868.31153190000009</v>
      </c>
      <c r="N264" s="9">
        <f t="shared" si="392"/>
        <v>-993.24012532500012</v>
      </c>
      <c r="O264" s="9">
        <f t="shared" si="392"/>
        <v>-1076.2985550240001</v>
      </c>
      <c r="P264" s="9">
        <f t="shared" si="392"/>
        <v>-1211.8696214130002</v>
      </c>
      <c r="Q264" s="9">
        <f t="shared" si="392"/>
        <v>-1352.2501133459998</v>
      </c>
      <c r="R264" s="9">
        <f t="shared" si="392"/>
        <v>-1495.6612370865</v>
      </c>
      <c r="S264" s="9">
        <f t="shared" si="392"/>
        <v>-1568.4542941939198</v>
      </c>
      <c r="T264" s="9">
        <f t="shared" si="392"/>
        <v>-1716.2239454318701</v>
      </c>
      <c r="U264" s="9">
        <f t="shared" si="392"/>
        <v>-1868.3093176990203</v>
      </c>
      <c r="V264" s="9">
        <f t="shared" si="392"/>
        <v>-2023.8982840102954</v>
      </c>
      <c r="W264" s="9">
        <f t="shared" si="392"/>
        <v>0</v>
      </c>
      <c r="X264" s="9">
        <f t="shared" si="392"/>
        <v>0</v>
      </c>
      <c r="Y264" s="9">
        <f t="shared" si="392"/>
        <v>0</v>
      </c>
      <c r="Z264" s="9">
        <f t="shared" si="392"/>
        <v>0</v>
      </c>
      <c r="AA264" s="9">
        <f t="shared" si="392"/>
        <v>0</v>
      </c>
      <c r="AB264" s="9">
        <f t="shared" si="392"/>
        <v>0</v>
      </c>
      <c r="AC264" s="9">
        <f t="shared" si="392"/>
        <v>0</v>
      </c>
      <c r="AD264" s="9">
        <f t="shared" si="392"/>
        <v>0</v>
      </c>
      <c r="AE264" s="9">
        <f t="shared" si="392"/>
        <v>0</v>
      </c>
      <c r="AF264" s="9">
        <f t="shared" si="392"/>
        <v>0</v>
      </c>
      <c r="AG264" s="9">
        <f t="shared" si="392"/>
        <v>0</v>
      </c>
      <c r="AH264" s="9">
        <f t="shared" si="392"/>
        <v>0</v>
      </c>
      <c r="AI264" s="20"/>
      <c r="AJ264" s="34"/>
      <c r="AK264" s="34"/>
      <c r="AL264" s="34"/>
      <c r="AM264" s="34"/>
      <c r="AN264" s="34"/>
      <c r="AO264" s="34"/>
      <c r="AP264" s="9">
        <f t="shared" ref="AP264:AS265" si="393">SUMIFS($B264:$AI264, $B$6:$AI$6, AP$6)</f>
        <v>-277.36874999999998</v>
      </c>
      <c r="AQ264" s="9">
        <f t="shared" si="393"/>
        <v>-1591.8877799999998</v>
      </c>
      <c r="AR264" s="9">
        <f t="shared" si="393"/>
        <v>-3246.479764875</v>
      </c>
      <c r="AS264" s="9">
        <f>SUMIFS($B264:$AI264, $B$6:$AI$6, AS$6)</f>
        <v>-5136.0795268695001</v>
      </c>
      <c r="AT264" s="9">
        <f t="shared" ref="AT264:AW265" si="394">SUMIFS($B264:$AI264, $B$6:$AI$6, AT$6)</f>
        <v>-7176.8858413351054</v>
      </c>
      <c r="AU264" s="9">
        <f t="shared" si="394"/>
        <v>0</v>
      </c>
      <c r="AV264" s="9">
        <f t="shared" si="394"/>
        <v>0</v>
      </c>
      <c r="AW264" s="9">
        <f t="shared" si="394"/>
        <v>0</v>
      </c>
    </row>
    <row r="265" spans="1:49" hidden="1" outlineLevel="1" x14ac:dyDescent="0.2">
      <c r="B265" s="4" t="s">
        <v>246</v>
      </c>
      <c r="C265" s="9">
        <f t="shared" ref="C265:AH265" si="395">C254*C271</f>
        <v>-10.799999999999999</v>
      </c>
      <c r="D265" s="9">
        <f t="shared" si="395"/>
        <v>-43.199999999999996</v>
      </c>
      <c r="E265" s="9">
        <f t="shared" si="395"/>
        <v>-75.599999999999994</v>
      </c>
      <c r="F265" s="9">
        <f t="shared" si="395"/>
        <v>-88.2</v>
      </c>
      <c r="G265" s="9">
        <f t="shared" si="395"/>
        <v>-93.63600000000001</v>
      </c>
      <c r="H265" s="9">
        <f t="shared" si="395"/>
        <v>-97.308000000000021</v>
      </c>
      <c r="I265" s="9">
        <f t="shared" si="395"/>
        <v>-100.98</v>
      </c>
      <c r="J265" s="9">
        <f t="shared" si="395"/>
        <v>-104.652</v>
      </c>
      <c r="K265" s="9">
        <f t="shared" si="395"/>
        <v>-108.61776000000002</v>
      </c>
      <c r="L265" s="9">
        <f t="shared" si="395"/>
        <v>-112.36320000000002</v>
      </c>
      <c r="M265" s="9">
        <f t="shared" si="395"/>
        <v>-116.10864000000001</v>
      </c>
      <c r="N265" s="9">
        <f t="shared" si="395"/>
        <v>-119.85408000000001</v>
      </c>
      <c r="O265" s="9">
        <f t="shared" si="395"/>
        <v>-126.07151040000002</v>
      </c>
      <c r="P265" s="9">
        <f t="shared" si="395"/>
        <v>-127.98168480000001</v>
      </c>
      <c r="Q265" s="9">
        <f t="shared" si="395"/>
        <v>-127.98168480000001</v>
      </c>
      <c r="R265" s="9">
        <f t="shared" si="395"/>
        <v>-127.98168480000001</v>
      </c>
      <c r="S265" s="9">
        <f t="shared" si="395"/>
        <v>-130.54131849600006</v>
      </c>
      <c r="T265" s="9">
        <f t="shared" si="395"/>
        <v>-130.54131849600006</v>
      </c>
      <c r="U265" s="9">
        <f t="shared" si="395"/>
        <v>-130.54131849600006</v>
      </c>
      <c r="V265" s="9">
        <f t="shared" si="395"/>
        <v>-130.54131849600006</v>
      </c>
      <c r="W265" s="9">
        <f t="shared" si="395"/>
        <v>0</v>
      </c>
      <c r="X265" s="9">
        <f t="shared" si="395"/>
        <v>0</v>
      </c>
      <c r="Y265" s="9">
        <f t="shared" si="395"/>
        <v>0</v>
      </c>
      <c r="Z265" s="9">
        <f t="shared" si="395"/>
        <v>0</v>
      </c>
      <c r="AA265" s="9">
        <f t="shared" si="395"/>
        <v>0</v>
      </c>
      <c r="AB265" s="9">
        <f t="shared" si="395"/>
        <v>0</v>
      </c>
      <c r="AC265" s="9">
        <f t="shared" si="395"/>
        <v>0</v>
      </c>
      <c r="AD265" s="9">
        <f t="shared" si="395"/>
        <v>0</v>
      </c>
      <c r="AE265" s="9">
        <f t="shared" si="395"/>
        <v>0</v>
      </c>
      <c r="AF265" s="9">
        <f t="shared" si="395"/>
        <v>0</v>
      </c>
      <c r="AG265" s="9">
        <f t="shared" si="395"/>
        <v>0</v>
      </c>
      <c r="AH265" s="9">
        <f t="shared" si="395"/>
        <v>0</v>
      </c>
      <c r="AI265" s="20"/>
      <c r="AJ265" s="34"/>
      <c r="AK265" s="34"/>
      <c r="AL265" s="34"/>
      <c r="AM265" s="34"/>
      <c r="AN265" s="34"/>
      <c r="AO265" s="34"/>
      <c r="AP265" s="9">
        <f t="shared" si="393"/>
        <v>-217.8</v>
      </c>
      <c r="AQ265" s="9">
        <f t="shared" si="393"/>
        <v>-396.57600000000002</v>
      </c>
      <c r="AR265" s="9">
        <f t="shared" si="393"/>
        <v>-456.94368000000003</v>
      </c>
      <c r="AS265" s="9">
        <f t="shared" si="393"/>
        <v>-510.01656480000008</v>
      </c>
      <c r="AT265" s="9">
        <f t="shared" si="394"/>
        <v>-522.16527398400024</v>
      </c>
      <c r="AU265" s="9">
        <f t="shared" si="394"/>
        <v>0</v>
      </c>
      <c r="AV265" s="9">
        <f t="shared" si="394"/>
        <v>0</v>
      </c>
      <c r="AW265" s="9">
        <f t="shared" si="394"/>
        <v>0</v>
      </c>
    </row>
    <row r="266" spans="1:49" ht="5.0999999999999996" hidden="1" customHeight="1" outlineLevel="1" x14ac:dyDescent="0.2">
      <c r="B266" s="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20"/>
      <c r="AJ266" s="34"/>
      <c r="AK266" s="34"/>
      <c r="AL266" s="34"/>
      <c r="AM266" s="34"/>
      <c r="AN266" s="34"/>
      <c r="AO266" s="34"/>
      <c r="AP266" s="9"/>
      <c r="AQ266" s="9"/>
      <c r="AR266" s="9"/>
      <c r="AS266" s="9"/>
      <c r="AT266" s="9"/>
      <c r="AU266" s="9"/>
      <c r="AV266" s="9"/>
      <c r="AW266" s="9"/>
    </row>
    <row r="267" spans="1:49" hidden="1" outlineLevel="1" x14ac:dyDescent="0.2">
      <c r="B267" s="73" t="s">
        <v>171</v>
      </c>
      <c r="C267" s="13">
        <f>SUM(C263:C266)</f>
        <v>-14.512499999999999</v>
      </c>
      <c r="D267" s="13">
        <f t="shared" ref="D267:AH267" si="396">SUM(D263:D266)</f>
        <v>-69.3</v>
      </c>
      <c r="E267" s="13">
        <f t="shared" si="396"/>
        <v>-157.83749999999998</v>
      </c>
      <c r="F267" s="13">
        <f t="shared" si="396"/>
        <v>-253.51875000000001</v>
      </c>
      <c r="G267" s="13">
        <f t="shared" si="396"/>
        <v>-342.51407999999998</v>
      </c>
      <c r="H267" s="13">
        <f t="shared" si="396"/>
        <v>-442.10843999999997</v>
      </c>
      <c r="I267" s="13">
        <f t="shared" si="396"/>
        <v>-546.99479999999994</v>
      </c>
      <c r="J267" s="13">
        <f t="shared" si="396"/>
        <v>-656.84645999999998</v>
      </c>
      <c r="K267" s="13">
        <f t="shared" si="396"/>
        <v>-744.50528280000003</v>
      </c>
      <c r="L267" s="13">
        <f t="shared" si="396"/>
        <v>-861.40378485000008</v>
      </c>
      <c r="M267" s="13">
        <f t="shared" si="396"/>
        <v>-984.42017190000013</v>
      </c>
      <c r="N267" s="13">
        <f t="shared" si="396"/>
        <v>-1113.0942053250001</v>
      </c>
      <c r="O267" s="13">
        <f t="shared" si="396"/>
        <v>-1202.3700654240001</v>
      </c>
      <c r="P267" s="13">
        <f t="shared" si="396"/>
        <v>-1339.8513062130003</v>
      </c>
      <c r="Q267" s="13">
        <f t="shared" si="396"/>
        <v>-1480.2317981459998</v>
      </c>
      <c r="R267" s="13">
        <f t="shared" si="396"/>
        <v>-1623.6429218865001</v>
      </c>
      <c r="S267" s="13">
        <f t="shared" si="396"/>
        <v>-1698.9956126899199</v>
      </c>
      <c r="T267" s="13">
        <f t="shared" si="396"/>
        <v>-1846.7652639278701</v>
      </c>
      <c r="U267" s="13">
        <f t="shared" si="396"/>
        <v>-1998.8506361950203</v>
      </c>
      <c r="V267" s="13">
        <f t="shared" si="396"/>
        <v>-2154.4396025062956</v>
      </c>
      <c r="W267" s="13">
        <f t="shared" si="396"/>
        <v>0</v>
      </c>
      <c r="X267" s="13">
        <f t="shared" si="396"/>
        <v>0</v>
      </c>
      <c r="Y267" s="13">
        <f t="shared" si="396"/>
        <v>0</v>
      </c>
      <c r="Z267" s="13">
        <f t="shared" si="396"/>
        <v>0</v>
      </c>
      <c r="AA267" s="13">
        <f t="shared" si="396"/>
        <v>0</v>
      </c>
      <c r="AB267" s="13">
        <f t="shared" si="396"/>
        <v>0</v>
      </c>
      <c r="AC267" s="13">
        <f t="shared" si="396"/>
        <v>0</v>
      </c>
      <c r="AD267" s="13">
        <f t="shared" si="396"/>
        <v>0</v>
      </c>
      <c r="AE267" s="13">
        <f t="shared" si="396"/>
        <v>0</v>
      </c>
      <c r="AF267" s="13">
        <f t="shared" si="396"/>
        <v>0</v>
      </c>
      <c r="AG267" s="13">
        <f t="shared" si="396"/>
        <v>0</v>
      </c>
      <c r="AH267" s="13">
        <f t="shared" si="396"/>
        <v>0</v>
      </c>
      <c r="AI267" s="99"/>
      <c r="AJ267" s="100"/>
      <c r="AK267" s="100"/>
      <c r="AL267" s="100"/>
      <c r="AM267" s="100"/>
      <c r="AN267" s="100"/>
      <c r="AO267" s="100"/>
      <c r="AP267" s="13">
        <f t="shared" ref="AP267:AW267" si="397">SUM(AP263:AP266)</f>
        <v>-495.16874999999999</v>
      </c>
      <c r="AQ267" s="13">
        <f t="shared" si="397"/>
        <v>-1988.4637799999998</v>
      </c>
      <c r="AR267" s="13">
        <f t="shared" si="397"/>
        <v>-3703.4234448749999</v>
      </c>
      <c r="AS267" s="13">
        <f t="shared" si="397"/>
        <v>-5646.0960916695003</v>
      </c>
      <c r="AT267" s="13">
        <f t="shared" si="397"/>
        <v>-7699.0511153191055</v>
      </c>
      <c r="AU267" s="13">
        <f t="shared" si="397"/>
        <v>0</v>
      </c>
      <c r="AV267" s="13">
        <f t="shared" si="397"/>
        <v>0</v>
      </c>
      <c r="AW267" s="13">
        <f t="shared" si="397"/>
        <v>0</v>
      </c>
    </row>
    <row r="268" spans="1:49" hidden="1" outlineLevel="1" x14ac:dyDescent="0.2">
      <c r="AI268" s="20"/>
      <c r="AJ268" s="34"/>
      <c r="AK268" s="34"/>
      <c r="AL268" s="34"/>
      <c r="AM268" s="34"/>
      <c r="AN268" s="34"/>
      <c r="AO268" s="34"/>
    </row>
    <row r="269" spans="1:49" hidden="1" outlineLevel="1" x14ac:dyDescent="0.2">
      <c r="B269" s="2" t="str">
        <f>Drivers!B57</f>
        <v>Cost of revenue as a % of revenue</v>
      </c>
      <c r="AI269" s="20"/>
      <c r="AJ269" s="34"/>
      <c r="AK269" s="34"/>
      <c r="AL269" s="34"/>
      <c r="AM269" s="34"/>
      <c r="AN269" s="34"/>
      <c r="AO269" s="34"/>
    </row>
    <row r="270" spans="1:49" hidden="1" outlineLevel="1" x14ac:dyDescent="0.2">
      <c r="B270" s="4" t="str">
        <f>Drivers!B58</f>
        <v>Subscription</v>
      </c>
      <c r="C270" s="93">
        <f>Drivers!C58</f>
        <v>-0.25</v>
      </c>
      <c r="D270" s="93">
        <f>Drivers!D58</f>
        <v>-0.25</v>
      </c>
      <c r="E270" s="93">
        <f>Drivers!E58</f>
        <v>-0.25</v>
      </c>
      <c r="F270" s="93">
        <f>Drivers!F58</f>
        <v>-0.25</v>
      </c>
      <c r="G270" s="93">
        <f>Drivers!G58</f>
        <v>-0.24</v>
      </c>
      <c r="H270" s="93">
        <f>Drivers!H58</f>
        <v>-0.24</v>
      </c>
      <c r="I270" s="93">
        <f>Drivers!I58</f>
        <v>-0.24</v>
      </c>
      <c r="J270" s="93">
        <f>Drivers!J58</f>
        <v>-0.24</v>
      </c>
      <c r="K270" s="93">
        <f>Drivers!K58</f>
        <v>-0.23</v>
      </c>
      <c r="L270" s="93">
        <f>Drivers!L58</f>
        <v>-0.23</v>
      </c>
      <c r="M270" s="93">
        <f>Drivers!M58</f>
        <v>-0.23</v>
      </c>
      <c r="N270" s="93">
        <f>Drivers!N58</f>
        <v>-0.23</v>
      </c>
      <c r="O270" s="93">
        <f>Drivers!O58</f>
        <v>-0.22</v>
      </c>
      <c r="P270" s="93">
        <f>Drivers!P58</f>
        <v>-0.22</v>
      </c>
      <c r="Q270" s="93">
        <f>Drivers!Q58</f>
        <v>-0.22</v>
      </c>
      <c r="R270" s="93">
        <f>Drivers!R58</f>
        <v>-0.22</v>
      </c>
      <c r="S270" s="93">
        <f>Drivers!S58</f>
        <v>-0.21</v>
      </c>
      <c r="T270" s="93">
        <f>Drivers!T58</f>
        <v>-0.21</v>
      </c>
      <c r="U270" s="93">
        <f>Drivers!U58</f>
        <v>-0.21</v>
      </c>
      <c r="V270" s="93">
        <f>Drivers!V58</f>
        <v>-0.21</v>
      </c>
      <c r="W270" s="93">
        <f>Drivers!W58</f>
        <v>0</v>
      </c>
      <c r="X270" s="93">
        <f>Drivers!X58</f>
        <v>0</v>
      </c>
      <c r="Y270" s="93">
        <f>Drivers!Y58</f>
        <v>0</v>
      </c>
      <c r="Z270" s="93">
        <f>Drivers!Z58</f>
        <v>0</v>
      </c>
      <c r="AA270" s="93">
        <f>Drivers!AA58</f>
        <v>0</v>
      </c>
      <c r="AB270" s="93">
        <f>Drivers!AB58</f>
        <v>0</v>
      </c>
      <c r="AC270" s="93">
        <f>Drivers!AC58</f>
        <v>0</v>
      </c>
      <c r="AD270" s="93">
        <f>Drivers!AD58</f>
        <v>0</v>
      </c>
      <c r="AE270" s="93">
        <f>Drivers!AE58</f>
        <v>0</v>
      </c>
      <c r="AF270" s="93">
        <f>Drivers!AF58</f>
        <v>0</v>
      </c>
      <c r="AG270" s="93">
        <f>Drivers!AG58</f>
        <v>0</v>
      </c>
      <c r="AH270" s="93">
        <f>Drivers!AH58</f>
        <v>0</v>
      </c>
      <c r="AI270" s="20"/>
      <c r="AJ270" s="34"/>
      <c r="AK270" s="34"/>
      <c r="AL270" s="34"/>
      <c r="AM270" s="34"/>
      <c r="AN270" s="34"/>
      <c r="AO270" s="34"/>
      <c r="AP270" s="134">
        <f>IFERROR(AP264/AP249, 0)</f>
        <v>-0.24999999999999994</v>
      </c>
      <c r="AQ270" s="134">
        <f t="shared" ref="AQ270:AW270" si="398">IFERROR(AQ264/AQ249, 0)</f>
        <v>-0.23999999999999996</v>
      </c>
      <c r="AR270" s="134">
        <f t="shared" si="398"/>
        <v>-0.23</v>
      </c>
      <c r="AS270" s="134">
        <f t="shared" si="398"/>
        <v>-0.22000000000000003</v>
      </c>
      <c r="AT270" s="134">
        <f t="shared" si="398"/>
        <v>-0.21000000000000002</v>
      </c>
      <c r="AU270" s="134">
        <f t="shared" si="398"/>
        <v>0</v>
      </c>
      <c r="AV270" s="134">
        <f t="shared" si="398"/>
        <v>0</v>
      </c>
      <c r="AW270" s="134">
        <f t="shared" si="398"/>
        <v>0</v>
      </c>
    </row>
    <row r="271" spans="1:49" hidden="1" outlineLevel="1" x14ac:dyDescent="0.2">
      <c r="B271" s="4" t="str">
        <f>Drivers!B59</f>
        <v>Professional services</v>
      </c>
      <c r="C271" s="93">
        <f>Drivers!C59</f>
        <v>-0.6</v>
      </c>
      <c r="D271" s="93">
        <f>Drivers!D59</f>
        <v>-0.6</v>
      </c>
      <c r="E271" s="93">
        <f>Drivers!E59</f>
        <v>-0.6</v>
      </c>
      <c r="F271" s="93">
        <f>Drivers!F59</f>
        <v>-0.6</v>
      </c>
      <c r="G271" s="93">
        <f>Drivers!G59</f>
        <v>-0.6</v>
      </c>
      <c r="H271" s="93">
        <f>Drivers!H59</f>
        <v>-0.6</v>
      </c>
      <c r="I271" s="93">
        <f>Drivers!I59</f>
        <v>-0.6</v>
      </c>
      <c r="J271" s="93">
        <f>Drivers!J59</f>
        <v>-0.6</v>
      </c>
      <c r="K271" s="93">
        <f>Drivers!K59</f>
        <v>-0.6</v>
      </c>
      <c r="L271" s="93">
        <f>Drivers!L59</f>
        <v>-0.6</v>
      </c>
      <c r="M271" s="93">
        <f>Drivers!M59</f>
        <v>-0.6</v>
      </c>
      <c r="N271" s="93">
        <f>Drivers!N59</f>
        <v>-0.6</v>
      </c>
      <c r="O271" s="93">
        <f>Drivers!O59</f>
        <v>-0.6</v>
      </c>
      <c r="P271" s="93">
        <f>Drivers!P59</f>
        <v>-0.6</v>
      </c>
      <c r="Q271" s="93">
        <f>Drivers!Q59</f>
        <v>-0.6</v>
      </c>
      <c r="R271" s="93">
        <f>Drivers!R59</f>
        <v>-0.6</v>
      </c>
      <c r="S271" s="93">
        <f>Drivers!S59</f>
        <v>-0.6</v>
      </c>
      <c r="T271" s="93">
        <f>Drivers!T59</f>
        <v>-0.6</v>
      </c>
      <c r="U271" s="93">
        <f>Drivers!U59</f>
        <v>-0.6</v>
      </c>
      <c r="V271" s="93">
        <f>Drivers!V59</f>
        <v>-0.6</v>
      </c>
      <c r="W271" s="93">
        <f>Drivers!W59</f>
        <v>0</v>
      </c>
      <c r="X271" s="93">
        <f>Drivers!X59</f>
        <v>0</v>
      </c>
      <c r="Y271" s="93">
        <f>Drivers!Y59</f>
        <v>0</v>
      </c>
      <c r="Z271" s="93">
        <f>Drivers!Z59</f>
        <v>0</v>
      </c>
      <c r="AA271" s="93">
        <f>Drivers!AA59</f>
        <v>0</v>
      </c>
      <c r="AB271" s="93">
        <f>Drivers!AB59</f>
        <v>0</v>
      </c>
      <c r="AC271" s="93">
        <f>Drivers!AC59</f>
        <v>0</v>
      </c>
      <c r="AD271" s="93">
        <f>Drivers!AD59</f>
        <v>0</v>
      </c>
      <c r="AE271" s="93">
        <f>Drivers!AE59</f>
        <v>0</v>
      </c>
      <c r="AF271" s="93">
        <f>Drivers!AF59</f>
        <v>0</v>
      </c>
      <c r="AG271" s="93">
        <f>Drivers!AG59</f>
        <v>0</v>
      </c>
      <c r="AH271" s="93">
        <f>Drivers!AH59</f>
        <v>0</v>
      </c>
      <c r="AI271" s="20"/>
      <c r="AJ271" s="34"/>
      <c r="AK271" s="34"/>
      <c r="AL271" s="34"/>
      <c r="AM271" s="34"/>
      <c r="AN271" s="34"/>
      <c r="AO271" s="34"/>
      <c r="AP271" s="134">
        <f>IFERROR(AP265/AP254, 0)</f>
        <v>-0.6</v>
      </c>
      <c r="AQ271" s="134">
        <f t="shared" ref="AQ271:AW271" si="399">IFERROR(AQ265/AQ254, 0)</f>
        <v>-0.6</v>
      </c>
      <c r="AR271" s="134">
        <f t="shared" si="399"/>
        <v>-0.6</v>
      </c>
      <c r="AS271" s="134">
        <f t="shared" si="399"/>
        <v>-0.6</v>
      </c>
      <c r="AT271" s="134">
        <f t="shared" si="399"/>
        <v>-0.6</v>
      </c>
      <c r="AU271" s="134">
        <f t="shared" si="399"/>
        <v>0</v>
      </c>
      <c r="AV271" s="134">
        <f t="shared" si="399"/>
        <v>0</v>
      </c>
      <c r="AW271" s="134">
        <f t="shared" si="399"/>
        <v>0</v>
      </c>
    </row>
    <row r="272" spans="1:49" hidden="1" outlineLevel="1" x14ac:dyDescent="0.2"/>
    <row r="273" spans="1:49" hidden="1" outlineLevel="1" x14ac:dyDescent="0.2">
      <c r="B273" s="19" t="s">
        <v>339</v>
      </c>
      <c r="AI273" s="20"/>
      <c r="AJ273" s="34"/>
      <c r="AK273" s="34"/>
      <c r="AL273" s="34"/>
      <c r="AM273" s="34"/>
      <c r="AN273" s="34"/>
      <c r="AO273" s="34"/>
    </row>
    <row r="274" spans="1:49" ht="5.0999999999999996" hidden="1" customHeight="1" outlineLevel="1" x14ac:dyDescent="0.2">
      <c r="B274" s="19"/>
      <c r="AI274" s="20"/>
      <c r="AJ274" s="34"/>
      <c r="AK274" s="34"/>
      <c r="AL274" s="34"/>
      <c r="AM274" s="34"/>
      <c r="AN274" s="34"/>
      <c r="AO274" s="34"/>
    </row>
    <row r="275" spans="1:49" hidden="1" outlineLevel="1" x14ac:dyDescent="0.2">
      <c r="B275" s="4" t="s">
        <v>250</v>
      </c>
      <c r="C275" s="9">
        <f t="shared" ref="C275:AH275" si="400">C249+C264</f>
        <v>11.137500000000001</v>
      </c>
      <c r="D275" s="9">
        <f t="shared" si="400"/>
        <v>78.300000000000011</v>
      </c>
      <c r="E275" s="9">
        <f t="shared" si="400"/>
        <v>246.71249999999998</v>
      </c>
      <c r="F275" s="9">
        <f t="shared" si="400"/>
        <v>495.95624999999995</v>
      </c>
      <c r="G275" s="9">
        <f t="shared" si="400"/>
        <v>788.11392000000001</v>
      </c>
      <c r="H275" s="9">
        <f t="shared" si="400"/>
        <v>1091.86806</v>
      </c>
      <c r="I275" s="9">
        <f t="shared" si="400"/>
        <v>1412.3802000000001</v>
      </c>
      <c r="J275" s="9">
        <f t="shared" si="400"/>
        <v>1748.6157900000001</v>
      </c>
      <c r="K275" s="9">
        <f t="shared" si="400"/>
        <v>2128.8408371999999</v>
      </c>
      <c r="L275" s="9">
        <f t="shared" si="400"/>
        <v>2507.65761015</v>
      </c>
      <c r="M275" s="9">
        <f t="shared" si="400"/>
        <v>2906.9559981000002</v>
      </c>
      <c r="N275" s="9">
        <f t="shared" si="400"/>
        <v>3325.1952021750003</v>
      </c>
      <c r="O275" s="9">
        <f t="shared" si="400"/>
        <v>3815.9676041760003</v>
      </c>
      <c r="P275" s="9">
        <f t="shared" si="400"/>
        <v>4296.6286577370001</v>
      </c>
      <c r="Q275" s="9">
        <f t="shared" si="400"/>
        <v>4794.3413109539988</v>
      </c>
      <c r="R275" s="9">
        <f t="shared" si="400"/>
        <v>5302.7989314884999</v>
      </c>
      <c r="S275" s="9">
        <f t="shared" si="400"/>
        <v>5900.3756781580796</v>
      </c>
      <c r="T275" s="9">
        <f t="shared" si="400"/>
        <v>6456.2710328151297</v>
      </c>
      <c r="U275" s="9">
        <f t="shared" si="400"/>
        <v>7028.4017189629812</v>
      </c>
      <c r="V275" s="9">
        <f t="shared" si="400"/>
        <v>7613.7125922292062</v>
      </c>
      <c r="W275" s="9">
        <f t="shared" si="400"/>
        <v>9404.0363782980003</v>
      </c>
      <c r="X275" s="9">
        <f t="shared" si="400"/>
        <v>7102.9429174530005</v>
      </c>
      <c r="Y275" s="9">
        <f t="shared" si="400"/>
        <v>4575.7878788879998</v>
      </c>
      <c r="Z275" s="9">
        <f t="shared" si="400"/>
        <v>1865.1112475355003</v>
      </c>
      <c r="AA275" s="9">
        <f t="shared" si="400"/>
        <v>0</v>
      </c>
      <c r="AB275" s="9">
        <f t="shared" si="400"/>
        <v>0</v>
      </c>
      <c r="AC275" s="9">
        <f t="shared" si="400"/>
        <v>0</v>
      </c>
      <c r="AD275" s="9">
        <f t="shared" si="400"/>
        <v>0</v>
      </c>
      <c r="AE275" s="9">
        <f t="shared" si="400"/>
        <v>0</v>
      </c>
      <c r="AF275" s="9">
        <f t="shared" si="400"/>
        <v>0</v>
      </c>
      <c r="AG275" s="9">
        <f t="shared" si="400"/>
        <v>0</v>
      </c>
      <c r="AH275" s="9">
        <f t="shared" si="400"/>
        <v>0</v>
      </c>
      <c r="AI275" s="20"/>
      <c r="AJ275" s="34"/>
      <c r="AK275" s="34"/>
      <c r="AL275" s="34"/>
      <c r="AM275" s="34"/>
      <c r="AN275" s="34"/>
      <c r="AO275" s="34"/>
      <c r="AP275" s="9">
        <f t="shared" ref="AP275:AW275" si="401">AP249+AP264</f>
        <v>832.10625000000016</v>
      </c>
      <c r="AQ275" s="9">
        <f t="shared" si="401"/>
        <v>5040.9779699999999</v>
      </c>
      <c r="AR275" s="9">
        <f t="shared" si="401"/>
        <v>10868.649647624999</v>
      </c>
      <c r="AS275" s="9">
        <f t="shared" si="401"/>
        <v>18209.736504355496</v>
      </c>
      <c r="AT275" s="9">
        <f t="shared" si="401"/>
        <v>26998.761022165396</v>
      </c>
      <c r="AU275" s="9">
        <f t="shared" si="401"/>
        <v>22947.878422174501</v>
      </c>
      <c r="AV275" s="9">
        <f t="shared" si="401"/>
        <v>0</v>
      </c>
      <c r="AW275" s="9">
        <f t="shared" si="401"/>
        <v>0</v>
      </c>
    </row>
    <row r="276" spans="1:49" hidden="1" outlineLevel="1" x14ac:dyDescent="0.2">
      <c r="B276" s="4" t="s">
        <v>246</v>
      </c>
      <c r="C276" s="9">
        <f t="shared" ref="C276:AH276" si="402">C254+C265</f>
        <v>7.2000000000000011</v>
      </c>
      <c r="D276" s="9">
        <f t="shared" si="402"/>
        <v>28.800000000000004</v>
      </c>
      <c r="E276" s="9">
        <f t="shared" si="402"/>
        <v>50.400000000000006</v>
      </c>
      <c r="F276" s="9">
        <f t="shared" si="402"/>
        <v>58.8</v>
      </c>
      <c r="G276" s="9">
        <f t="shared" si="402"/>
        <v>62.424000000000021</v>
      </c>
      <c r="H276" s="9">
        <f t="shared" si="402"/>
        <v>64.872000000000014</v>
      </c>
      <c r="I276" s="9">
        <f t="shared" si="402"/>
        <v>67.320000000000007</v>
      </c>
      <c r="J276" s="9">
        <f t="shared" si="402"/>
        <v>69.768000000000015</v>
      </c>
      <c r="K276" s="9">
        <f t="shared" si="402"/>
        <v>72.411840000000026</v>
      </c>
      <c r="L276" s="9">
        <f t="shared" si="402"/>
        <v>74.908800000000028</v>
      </c>
      <c r="M276" s="9">
        <f t="shared" si="402"/>
        <v>77.405760000000015</v>
      </c>
      <c r="N276" s="9">
        <f t="shared" si="402"/>
        <v>79.902720000000016</v>
      </c>
      <c r="O276" s="9">
        <f t="shared" si="402"/>
        <v>84.047673600000024</v>
      </c>
      <c r="P276" s="9">
        <f t="shared" si="402"/>
        <v>85.321123200000017</v>
      </c>
      <c r="Q276" s="9">
        <f t="shared" si="402"/>
        <v>85.321123200000017</v>
      </c>
      <c r="R276" s="9">
        <f t="shared" si="402"/>
        <v>85.321123200000017</v>
      </c>
      <c r="S276" s="9">
        <f t="shared" si="402"/>
        <v>87.02754566400003</v>
      </c>
      <c r="T276" s="9">
        <f t="shared" si="402"/>
        <v>87.02754566400003</v>
      </c>
      <c r="U276" s="9">
        <f t="shared" si="402"/>
        <v>87.02754566400003</v>
      </c>
      <c r="V276" s="9">
        <f t="shared" si="402"/>
        <v>87.02754566400003</v>
      </c>
      <c r="W276" s="9">
        <f t="shared" si="402"/>
        <v>0</v>
      </c>
      <c r="X276" s="9">
        <f t="shared" si="402"/>
        <v>0</v>
      </c>
      <c r="Y276" s="9">
        <f t="shared" si="402"/>
        <v>0</v>
      </c>
      <c r="Z276" s="9">
        <f t="shared" si="402"/>
        <v>0</v>
      </c>
      <c r="AA276" s="9">
        <f t="shared" si="402"/>
        <v>0</v>
      </c>
      <c r="AB276" s="9">
        <f t="shared" si="402"/>
        <v>0</v>
      </c>
      <c r="AC276" s="9">
        <f t="shared" si="402"/>
        <v>0</v>
      </c>
      <c r="AD276" s="9">
        <f t="shared" si="402"/>
        <v>0</v>
      </c>
      <c r="AE276" s="9">
        <f t="shared" si="402"/>
        <v>0</v>
      </c>
      <c r="AF276" s="9">
        <f t="shared" si="402"/>
        <v>0</v>
      </c>
      <c r="AG276" s="9">
        <f t="shared" si="402"/>
        <v>0</v>
      </c>
      <c r="AH276" s="9">
        <f t="shared" si="402"/>
        <v>0</v>
      </c>
      <c r="AI276" s="20"/>
      <c r="AJ276" s="34"/>
      <c r="AK276" s="34"/>
      <c r="AL276" s="34"/>
      <c r="AM276" s="34"/>
      <c r="AN276" s="34"/>
      <c r="AO276" s="34"/>
      <c r="AP276" s="9">
        <f t="shared" ref="AP276:AW276" si="403">AP254+AP265</f>
        <v>145.19999999999999</v>
      </c>
      <c r="AQ276" s="9">
        <f t="shared" si="403"/>
        <v>264.38400000000001</v>
      </c>
      <c r="AR276" s="9">
        <f t="shared" si="403"/>
        <v>304.62912000000011</v>
      </c>
      <c r="AS276" s="9">
        <f t="shared" si="403"/>
        <v>340.01104320000002</v>
      </c>
      <c r="AT276" s="9">
        <f t="shared" si="403"/>
        <v>348.11018265600012</v>
      </c>
      <c r="AU276" s="9">
        <f t="shared" si="403"/>
        <v>0</v>
      </c>
      <c r="AV276" s="9">
        <f t="shared" si="403"/>
        <v>0</v>
      </c>
      <c r="AW276" s="9">
        <f t="shared" si="403"/>
        <v>0</v>
      </c>
    </row>
    <row r="277" spans="1:49" ht="5.0999999999999996" hidden="1" customHeight="1" outlineLevel="1" x14ac:dyDescent="0.2">
      <c r="B277" s="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20"/>
      <c r="AJ277" s="34"/>
      <c r="AK277" s="34"/>
      <c r="AL277" s="34"/>
      <c r="AM277" s="34"/>
      <c r="AN277" s="34"/>
      <c r="AO277" s="34"/>
      <c r="AP277" s="9"/>
      <c r="AQ277" s="9"/>
      <c r="AR277" s="9"/>
      <c r="AS277" s="9"/>
      <c r="AT277" s="9"/>
      <c r="AU277" s="9"/>
      <c r="AV277" s="9"/>
      <c r="AW277" s="9"/>
    </row>
    <row r="278" spans="1:49" hidden="1" outlineLevel="1" x14ac:dyDescent="0.2">
      <c r="B278" s="73" t="s">
        <v>338</v>
      </c>
      <c r="C278" s="13">
        <f>SUM(C274:C277)</f>
        <v>18.337500000000002</v>
      </c>
      <c r="D278" s="13">
        <f t="shared" ref="D278" si="404">SUM(D274:D277)</f>
        <v>107.10000000000002</v>
      </c>
      <c r="E278" s="13">
        <f t="shared" ref="E278" si="405">SUM(E274:E277)</f>
        <v>297.11249999999995</v>
      </c>
      <c r="F278" s="13">
        <f t="shared" ref="F278" si="406">SUM(F274:F277)</f>
        <v>554.75624999999991</v>
      </c>
      <c r="G278" s="13">
        <f t="shared" ref="G278" si="407">SUM(G274:G277)</f>
        <v>850.53791999999999</v>
      </c>
      <c r="H278" s="13">
        <f t="shared" ref="H278" si="408">SUM(H274:H277)</f>
        <v>1156.7400600000001</v>
      </c>
      <c r="I278" s="13">
        <f t="shared" ref="I278" si="409">SUM(I274:I277)</f>
        <v>1479.7002</v>
      </c>
      <c r="J278" s="13">
        <f t="shared" ref="J278" si="410">SUM(J274:J277)</f>
        <v>1818.3837900000001</v>
      </c>
      <c r="K278" s="13">
        <f t="shared" ref="K278" si="411">SUM(K274:K277)</f>
        <v>2201.2526772000001</v>
      </c>
      <c r="L278" s="13">
        <f t="shared" ref="L278" si="412">SUM(L274:L277)</f>
        <v>2582.5664101500001</v>
      </c>
      <c r="M278" s="13">
        <f t="shared" ref="M278" si="413">SUM(M274:M277)</f>
        <v>2984.3617581000003</v>
      </c>
      <c r="N278" s="13">
        <f t="shared" ref="N278" si="414">SUM(N274:N277)</f>
        <v>3405.0979221750003</v>
      </c>
      <c r="O278" s="13">
        <f t="shared" ref="O278" si="415">SUM(O274:O277)</f>
        <v>3900.0152777760004</v>
      </c>
      <c r="P278" s="13">
        <f t="shared" ref="P278" si="416">SUM(P274:P277)</f>
        <v>4381.9497809370005</v>
      </c>
      <c r="Q278" s="13">
        <f t="shared" ref="Q278" si="417">SUM(Q274:Q277)</f>
        <v>4879.6624341539991</v>
      </c>
      <c r="R278" s="13">
        <f t="shared" ref="R278" si="418">SUM(R274:R277)</f>
        <v>5388.1200546885002</v>
      </c>
      <c r="S278" s="13">
        <f t="shared" ref="S278" si="419">SUM(S274:S277)</f>
        <v>5987.4032238220798</v>
      </c>
      <c r="T278" s="13">
        <f t="shared" ref="T278" si="420">SUM(T274:T277)</f>
        <v>6543.2985784791299</v>
      </c>
      <c r="U278" s="13">
        <f t="shared" ref="U278" si="421">SUM(U274:U277)</f>
        <v>7115.4292646269814</v>
      </c>
      <c r="V278" s="13">
        <f t="shared" ref="V278" si="422">SUM(V274:V277)</f>
        <v>7700.7401378932063</v>
      </c>
      <c r="W278" s="13">
        <f t="shared" ref="W278" si="423">SUM(W274:W277)</f>
        <v>9404.0363782980003</v>
      </c>
      <c r="X278" s="13">
        <f t="shared" ref="X278" si="424">SUM(X274:X277)</f>
        <v>7102.9429174530005</v>
      </c>
      <c r="Y278" s="13">
        <f t="shared" ref="Y278" si="425">SUM(Y274:Y277)</f>
        <v>4575.7878788879998</v>
      </c>
      <c r="Z278" s="13">
        <f t="shared" ref="Z278" si="426">SUM(Z274:Z277)</f>
        <v>1865.1112475355003</v>
      </c>
      <c r="AA278" s="13">
        <f t="shared" ref="AA278" si="427">SUM(AA274:AA277)</f>
        <v>0</v>
      </c>
      <c r="AB278" s="13">
        <f t="shared" ref="AB278" si="428">SUM(AB274:AB277)</f>
        <v>0</v>
      </c>
      <c r="AC278" s="13">
        <f t="shared" ref="AC278" si="429">SUM(AC274:AC277)</f>
        <v>0</v>
      </c>
      <c r="AD278" s="13">
        <f t="shared" ref="AD278" si="430">SUM(AD274:AD277)</f>
        <v>0</v>
      </c>
      <c r="AE278" s="13">
        <f t="shared" ref="AE278" si="431">SUM(AE274:AE277)</f>
        <v>0</v>
      </c>
      <c r="AF278" s="13">
        <f t="shared" ref="AF278" si="432">SUM(AF274:AF277)</f>
        <v>0</v>
      </c>
      <c r="AG278" s="13">
        <f t="shared" ref="AG278" si="433">SUM(AG274:AG277)</f>
        <v>0</v>
      </c>
      <c r="AH278" s="13">
        <f t="shared" ref="AH278" si="434">SUM(AH274:AH277)</f>
        <v>0</v>
      </c>
      <c r="AI278" s="99"/>
      <c r="AJ278" s="100"/>
      <c r="AK278" s="100"/>
      <c r="AL278" s="100"/>
      <c r="AM278" s="100"/>
      <c r="AN278" s="100"/>
      <c r="AO278" s="100"/>
      <c r="AP278" s="13">
        <f t="shared" ref="AP278:AW278" si="435">SUM(AP274:AP277)</f>
        <v>977.30625000000009</v>
      </c>
      <c r="AQ278" s="13">
        <f t="shared" si="435"/>
        <v>5305.3619699999999</v>
      </c>
      <c r="AR278" s="13">
        <f t="shared" si="435"/>
        <v>11173.278767624999</v>
      </c>
      <c r="AS278" s="13">
        <f t="shared" si="435"/>
        <v>18549.747547555497</v>
      </c>
      <c r="AT278" s="13">
        <f t="shared" si="435"/>
        <v>27346.871204821397</v>
      </c>
      <c r="AU278" s="13">
        <f t="shared" si="435"/>
        <v>22947.878422174501</v>
      </c>
      <c r="AV278" s="13">
        <f t="shared" si="435"/>
        <v>0</v>
      </c>
      <c r="AW278" s="13">
        <f t="shared" si="435"/>
        <v>0</v>
      </c>
    </row>
    <row r="279" spans="1:49" hidden="1" outlineLevel="1" x14ac:dyDescent="0.2">
      <c r="AI279" s="20"/>
      <c r="AJ279" s="34"/>
      <c r="AK279" s="34"/>
      <c r="AL279" s="34"/>
      <c r="AM279" s="34"/>
      <c r="AN279" s="34"/>
      <c r="AO279" s="34"/>
    </row>
    <row r="280" spans="1:49" collapsed="1" x14ac:dyDescent="0.2">
      <c r="AI280" s="20"/>
      <c r="AJ280" s="34"/>
      <c r="AK280" s="34"/>
      <c r="AL280" s="34"/>
      <c r="AM280" s="34"/>
      <c r="AN280" s="34"/>
      <c r="AO280" s="34"/>
    </row>
    <row r="281" spans="1:49" x14ac:dyDescent="0.2">
      <c r="A281" s="50" t="s">
        <v>78</v>
      </c>
      <c r="B281" s="16" t="s">
        <v>394</v>
      </c>
      <c r="AJ281" s="34"/>
      <c r="AK281" s="34"/>
      <c r="AL281" s="34"/>
      <c r="AM281" s="34"/>
      <c r="AN281" s="34"/>
      <c r="AO281" s="34"/>
    </row>
    <row r="282" spans="1:49" hidden="1" outlineLevel="1" x14ac:dyDescent="0.2">
      <c r="AI282" s="20"/>
      <c r="AJ282" s="34"/>
      <c r="AK282" s="34"/>
      <c r="AL282" s="34"/>
      <c r="AM282" s="34"/>
      <c r="AN282" s="34"/>
      <c r="AO282" s="34"/>
    </row>
    <row r="283" spans="1:49" hidden="1" outlineLevel="1" x14ac:dyDescent="0.2">
      <c r="B283" s="2" t="s">
        <v>130</v>
      </c>
      <c r="AI283" s="20"/>
    </row>
    <row r="284" spans="1:49" hidden="1" outlineLevel="1" x14ac:dyDescent="0.2">
      <c r="B284" s="4" t="s">
        <v>6</v>
      </c>
      <c r="C284" s="41">
        <f t="shared" ref="C284:AH284" si="436">C16</f>
        <v>12.5</v>
      </c>
      <c r="D284" s="41">
        <f t="shared" si="436"/>
        <v>25.5</v>
      </c>
      <c r="E284" s="41">
        <f t="shared" si="436"/>
        <v>26.5</v>
      </c>
      <c r="F284" s="41">
        <f t="shared" si="436"/>
        <v>27.5</v>
      </c>
      <c r="G284" s="41">
        <f t="shared" si="436"/>
        <v>28.5</v>
      </c>
      <c r="H284" s="41">
        <f t="shared" si="436"/>
        <v>29.5</v>
      </c>
      <c r="I284" s="41">
        <f t="shared" si="436"/>
        <v>30.5</v>
      </c>
      <c r="J284" s="41">
        <f t="shared" si="436"/>
        <v>31.5</v>
      </c>
      <c r="K284" s="41">
        <f t="shared" si="436"/>
        <v>32.5</v>
      </c>
      <c r="L284" s="41">
        <f t="shared" si="436"/>
        <v>33.5</v>
      </c>
      <c r="M284" s="41">
        <f t="shared" si="436"/>
        <v>34.5</v>
      </c>
      <c r="N284" s="41">
        <f t="shared" si="436"/>
        <v>35.5</v>
      </c>
      <c r="O284" s="41">
        <f t="shared" si="436"/>
        <v>36</v>
      </c>
      <c r="P284" s="41">
        <f t="shared" si="436"/>
        <v>36</v>
      </c>
      <c r="Q284" s="41">
        <f t="shared" si="436"/>
        <v>36</v>
      </c>
      <c r="R284" s="41">
        <f t="shared" si="436"/>
        <v>36</v>
      </c>
      <c r="S284" s="41">
        <f t="shared" si="436"/>
        <v>36</v>
      </c>
      <c r="T284" s="41">
        <f t="shared" si="436"/>
        <v>36</v>
      </c>
      <c r="U284" s="41">
        <f t="shared" si="436"/>
        <v>36</v>
      </c>
      <c r="V284" s="41">
        <f t="shared" si="436"/>
        <v>36</v>
      </c>
      <c r="W284" s="41">
        <f t="shared" si="436"/>
        <v>36</v>
      </c>
      <c r="X284" s="41">
        <f t="shared" si="436"/>
        <v>36</v>
      </c>
      <c r="Y284" s="41">
        <f t="shared" si="436"/>
        <v>36</v>
      </c>
      <c r="Z284" s="41">
        <f t="shared" si="436"/>
        <v>36</v>
      </c>
      <c r="AA284" s="41">
        <f t="shared" si="436"/>
        <v>36</v>
      </c>
      <c r="AB284" s="41">
        <f t="shared" si="436"/>
        <v>36</v>
      </c>
      <c r="AC284" s="41">
        <f t="shared" si="436"/>
        <v>36</v>
      </c>
      <c r="AD284" s="41">
        <f t="shared" si="436"/>
        <v>36</v>
      </c>
      <c r="AE284" s="41">
        <f t="shared" si="436"/>
        <v>36</v>
      </c>
      <c r="AF284" s="41">
        <f t="shared" si="436"/>
        <v>36</v>
      </c>
      <c r="AG284" s="41">
        <f t="shared" si="436"/>
        <v>36</v>
      </c>
      <c r="AH284" s="41">
        <f t="shared" si="436"/>
        <v>36</v>
      </c>
      <c r="AP284" s="41"/>
      <c r="AQ284" s="41"/>
      <c r="AR284" s="41"/>
      <c r="AS284" s="41"/>
      <c r="AT284" s="41"/>
      <c r="AU284" s="41"/>
      <c r="AV284" s="41"/>
      <c r="AW284" s="41"/>
    </row>
    <row r="285" spans="1:49" hidden="1" outlineLevel="1" x14ac:dyDescent="0.2">
      <c r="B285" s="4" t="s">
        <v>125</v>
      </c>
      <c r="C285" s="41">
        <f t="shared" ref="C285:V285" si="437">ROUND(IFERROR(C284/C291, 0), 0)</f>
        <v>1</v>
      </c>
      <c r="D285" s="41">
        <f t="shared" si="437"/>
        <v>2</v>
      </c>
      <c r="E285" s="41">
        <f t="shared" si="437"/>
        <v>2</v>
      </c>
      <c r="F285" s="41">
        <f t="shared" si="437"/>
        <v>2</v>
      </c>
      <c r="G285" s="41">
        <f t="shared" si="437"/>
        <v>2</v>
      </c>
      <c r="H285" s="41">
        <f t="shared" si="437"/>
        <v>2</v>
      </c>
      <c r="I285" s="41">
        <f t="shared" si="437"/>
        <v>3</v>
      </c>
      <c r="J285" s="41">
        <f t="shared" si="437"/>
        <v>3</v>
      </c>
      <c r="K285" s="41">
        <f t="shared" si="437"/>
        <v>3</v>
      </c>
      <c r="L285" s="41">
        <f t="shared" si="437"/>
        <v>3</v>
      </c>
      <c r="M285" s="41">
        <f t="shared" si="437"/>
        <v>3</v>
      </c>
      <c r="N285" s="41">
        <f t="shared" si="437"/>
        <v>3</v>
      </c>
      <c r="O285" s="41">
        <f t="shared" si="437"/>
        <v>3</v>
      </c>
      <c r="P285" s="41">
        <f t="shared" si="437"/>
        <v>3</v>
      </c>
      <c r="Q285" s="41">
        <f t="shared" si="437"/>
        <v>3</v>
      </c>
      <c r="R285" s="41">
        <f t="shared" si="437"/>
        <v>3</v>
      </c>
      <c r="S285" s="41">
        <f t="shared" si="437"/>
        <v>3</v>
      </c>
      <c r="T285" s="41">
        <f t="shared" si="437"/>
        <v>3</v>
      </c>
      <c r="U285" s="41">
        <f t="shared" si="437"/>
        <v>3</v>
      </c>
      <c r="V285" s="41">
        <f t="shared" si="437"/>
        <v>3</v>
      </c>
      <c r="W285" s="41">
        <f>ROUND(IFERROR(W284/W291, 0), 0)</f>
        <v>0</v>
      </c>
      <c r="X285" s="41">
        <f t="shared" ref="X285:AH285" si="438">ROUND(IFERROR(X284/X291, 0), 0)</f>
        <v>0</v>
      </c>
      <c r="Y285" s="41">
        <f t="shared" si="438"/>
        <v>0</v>
      </c>
      <c r="Z285" s="41">
        <f t="shared" si="438"/>
        <v>0</v>
      </c>
      <c r="AA285" s="41">
        <f t="shared" si="438"/>
        <v>0</v>
      </c>
      <c r="AB285" s="41">
        <f t="shared" si="438"/>
        <v>0</v>
      </c>
      <c r="AC285" s="41">
        <f t="shared" si="438"/>
        <v>0</v>
      </c>
      <c r="AD285" s="41">
        <f t="shared" si="438"/>
        <v>0</v>
      </c>
      <c r="AE285" s="41">
        <f t="shared" si="438"/>
        <v>0</v>
      </c>
      <c r="AF285" s="41">
        <f t="shared" si="438"/>
        <v>0</v>
      </c>
      <c r="AG285" s="41">
        <f t="shared" si="438"/>
        <v>0</v>
      </c>
      <c r="AH285" s="41">
        <f t="shared" si="438"/>
        <v>0</v>
      </c>
      <c r="AI285" s="20"/>
      <c r="AP285" s="41"/>
      <c r="AQ285" s="41"/>
      <c r="AR285" s="41"/>
      <c r="AS285" s="41"/>
      <c r="AT285" s="41"/>
      <c r="AU285" s="41"/>
      <c r="AV285" s="41"/>
      <c r="AW285" s="41"/>
    </row>
    <row r="286" spans="1:49" hidden="1" outlineLevel="1" x14ac:dyDescent="0.2">
      <c r="B286" s="4" t="s">
        <v>126</v>
      </c>
      <c r="C286" s="76">
        <f>ROUND((C284+C285)*0.9, 0)</f>
        <v>12</v>
      </c>
      <c r="D286" s="41">
        <f t="shared" ref="D286:AH286" si="439">ROUND(C286*(1+D292), 0)</f>
        <v>12</v>
      </c>
      <c r="E286" s="41">
        <f t="shared" si="439"/>
        <v>12</v>
      </c>
      <c r="F286" s="41">
        <f t="shared" si="439"/>
        <v>12</v>
      </c>
      <c r="G286" s="41">
        <f t="shared" si="439"/>
        <v>12</v>
      </c>
      <c r="H286" s="41">
        <f t="shared" si="439"/>
        <v>12</v>
      </c>
      <c r="I286" s="41">
        <f t="shared" si="439"/>
        <v>12</v>
      </c>
      <c r="J286" s="41">
        <f t="shared" si="439"/>
        <v>12</v>
      </c>
      <c r="K286" s="41">
        <f t="shared" si="439"/>
        <v>12</v>
      </c>
      <c r="L286" s="41">
        <f t="shared" si="439"/>
        <v>12</v>
      </c>
      <c r="M286" s="41">
        <f t="shared" si="439"/>
        <v>12</v>
      </c>
      <c r="N286" s="41">
        <f t="shared" si="439"/>
        <v>12</v>
      </c>
      <c r="O286" s="41">
        <f t="shared" si="439"/>
        <v>12</v>
      </c>
      <c r="P286" s="41">
        <f t="shared" si="439"/>
        <v>12</v>
      </c>
      <c r="Q286" s="41">
        <f t="shared" si="439"/>
        <v>12</v>
      </c>
      <c r="R286" s="41">
        <f t="shared" si="439"/>
        <v>12</v>
      </c>
      <c r="S286" s="41">
        <f t="shared" si="439"/>
        <v>12</v>
      </c>
      <c r="T286" s="41">
        <f t="shared" si="439"/>
        <v>12</v>
      </c>
      <c r="U286" s="41">
        <f t="shared" si="439"/>
        <v>12</v>
      </c>
      <c r="V286" s="41">
        <f t="shared" si="439"/>
        <v>12</v>
      </c>
      <c r="W286" s="41">
        <f t="shared" si="439"/>
        <v>12</v>
      </c>
      <c r="X286" s="41">
        <f t="shared" si="439"/>
        <v>12</v>
      </c>
      <c r="Y286" s="41">
        <f t="shared" si="439"/>
        <v>12</v>
      </c>
      <c r="Z286" s="41">
        <f t="shared" si="439"/>
        <v>12</v>
      </c>
      <c r="AA286" s="41">
        <f t="shared" si="439"/>
        <v>12</v>
      </c>
      <c r="AB286" s="41">
        <f t="shared" si="439"/>
        <v>12</v>
      </c>
      <c r="AC286" s="41">
        <f t="shared" si="439"/>
        <v>12</v>
      </c>
      <c r="AD286" s="41">
        <f t="shared" si="439"/>
        <v>12</v>
      </c>
      <c r="AE286" s="41">
        <f t="shared" si="439"/>
        <v>12</v>
      </c>
      <c r="AF286" s="41">
        <f t="shared" si="439"/>
        <v>12</v>
      </c>
      <c r="AG286" s="41">
        <f t="shared" si="439"/>
        <v>12</v>
      </c>
      <c r="AH286" s="41">
        <f t="shared" si="439"/>
        <v>12</v>
      </c>
      <c r="AI286" s="20"/>
      <c r="AP286" s="41"/>
      <c r="AQ286" s="41"/>
      <c r="AR286" s="41"/>
      <c r="AS286" s="41"/>
      <c r="AT286" s="41"/>
      <c r="AU286" s="41"/>
      <c r="AV286" s="41"/>
      <c r="AW286" s="41"/>
    </row>
    <row r="287" spans="1:49" ht="5.0999999999999996" hidden="1" customHeight="1" outlineLevel="1" x14ac:dyDescent="0.2">
      <c r="B287" s="4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  <c r="AA287" s="41"/>
      <c r="AB287" s="41"/>
      <c r="AC287" s="41"/>
      <c r="AD287" s="41"/>
      <c r="AE287" s="41"/>
      <c r="AF287" s="41"/>
      <c r="AG287" s="41"/>
      <c r="AH287" s="41"/>
      <c r="AI287" s="20"/>
      <c r="AP287" s="41"/>
      <c r="AQ287" s="41"/>
      <c r="AR287" s="41"/>
      <c r="AS287" s="41"/>
      <c r="AT287" s="41"/>
      <c r="AU287" s="41"/>
      <c r="AV287" s="41"/>
      <c r="AW287" s="41"/>
    </row>
    <row r="288" spans="1:49" hidden="1" outlineLevel="1" x14ac:dyDescent="0.2">
      <c r="B288" s="17" t="s">
        <v>5</v>
      </c>
      <c r="C288" s="108">
        <f t="shared" ref="C288:AH288" si="440">SUM(C283:C287)</f>
        <v>25.5</v>
      </c>
      <c r="D288" s="108">
        <f t="shared" si="440"/>
        <v>39.5</v>
      </c>
      <c r="E288" s="108">
        <f t="shared" si="440"/>
        <v>40.5</v>
      </c>
      <c r="F288" s="108">
        <f t="shared" si="440"/>
        <v>41.5</v>
      </c>
      <c r="G288" s="108">
        <f t="shared" si="440"/>
        <v>42.5</v>
      </c>
      <c r="H288" s="108">
        <f t="shared" si="440"/>
        <v>43.5</v>
      </c>
      <c r="I288" s="108">
        <f t="shared" si="440"/>
        <v>45.5</v>
      </c>
      <c r="J288" s="108">
        <f t="shared" si="440"/>
        <v>46.5</v>
      </c>
      <c r="K288" s="108">
        <f t="shared" si="440"/>
        <v>47.5</v>
      </c>
      <c r="L288" s="108">
        <f t="shared" si="440"/>
        <v>48.5</v>
      </c>
      <c r="M288" s="108">
        <f t="shared" si="440"/>
        <v>49.5</v>
      </c>
      <c r="N288" s="108">
        <f t="shared" si="440"/>
        <v>50.5</v>
      </c>
      <c r="O288" s="108">
        <f t="shared" si="440"/>
        <v>51</v>
      </c>
      <c r="P288" s="108">
        <f t="shared" si="440"/>
        <v>51</v>
      </c>
      <c r="Q288" s="108">
        <f t="shared" si="440"/>
        <v>51</v>
      </c>
      <c r="R288" s="108">
        <f t="shared" si="440"/>
        <v>51</v>
      </c>
      <c r="S288" s="108">
        <f t="shared" si="440"/>
        <v>51</v>
      </c>
      <c r="T288" s="108">
        <f t="shared" si="440"/>
        <v>51</v>
      </c>
      <c r="U288" s="108">
        <f t="shared" si="440"/>
        <v>51</v>
      </c>
      <c r="V288" s="108">
        <f t="shared" si="440"/>
        <v>51</v>
      </c>
      <c r="W288" s="108">
        <f t="shared" si="440"/>
        <v>48</v>
      </c>
      <c r="X288" s="108">
        <f t="shared" si="440"/>
        <v>48</v>
      </c>
      <c r="Y288" s="108">
        <f t="shared" si="440"/>
        <v>48</v>
      </c>
      <c r="Z288" s="108">
        <f t="shared" si="440"/>
        <v>48</v>
      </c>
      <c r="AA288" s="108">
        <f t="shared" si="440"/>
        <v>48</v>
      </c>
      <c r="AB288" s="108">
        <f t="shared" si="440"/>
        <v>48</v>
      </c>
      <c r="AC288" s="108">
        <f t="shared" si="440"/>
        <v>48</v>
      </c>
      <c r="AD288" s="108">
        <f t="shared" si="440"/>
        <v>48</v>
      </c>
      <c r="AE288" s="108">
        <f t="shared" si="440"/>
        <v>48</v>
      </c>
      <c r="AF288" s="108">
        <f t="shared" si="440"/>
        <v>48</v>
      </c>
      <c r="AG288" s="108">
        <f t="shared" si="440"/>
        <v>48</v>
      </c>
      <c r="AH288" s="108">
        <f t="shared" si="440"/>
        <v>48</v>
      </c>
      <c r="AI288" s="109"/>
      <c r="AJ288" s="54"/>
      <c r="AK288" s="54"/>
      <c r="AL288" s="54"/>
      <c r="AM288" s="54"/>
      <c r="AN288" s="54"/>
      <c r="AO288" s="54"/>
      <c r="AP288" s="108"/>
      <c r="AQ288" s="108"/>
      <c r="AR288" s="108"/>
      <c r="AS288" s="108"/>
      <c r="AT288" s="108"/>
      <c r="AU288" s="108"/>
      <c r="AV288" s="108"/>
      <c r="AW288" s="108"/>
    </row>
    <row r="289" spans="2:49" hidden="1" outlineLevel="1" x14ac:dyDescent="0.2">
      <c r="B289" s="5" t="s">
        <v>1</v>
      </c>
      <c r="C289" s="110"/>
      <c r="D289" s="110"/>
      <c r="E289" s="110"/>
      <c r="F289" s="110"/>
      <c r="G289" s="110">
        <f t="shared" ref="G289:AH289" si="441">G288/C288-1</f>
        <v>0.66666666666666674</v>
      </c>
      <c r="H289" s="110">
        <f t="shared" si="441"/>
        <v>0.10126582278481022</v>
      </c>
      <c r="I289" s="110">
        <f t="shared" si="441"/>
        <v>0.12345679012345689</v>
      </c>
      <c r="J289" s="110">
        <f t="shared" si="441"/>
        <v>0.12048192771084332</v>
      </c>
      <c r="K289" s="110">
        <f t="shared" si="441"/>
        <v>0.11764705882352944</v>
      </c>
      <c r="L289" s="110">
        <f t="shared" si="441"/>
        <v>0.11494252873563227</v>
      </c>
      <c r="M289" s="110">
        <f t="shared" si="441"/>
        <v>8.7912087912087822E-2</v>
      </c>
      <c r="N289" s="110">
        <f t="shared" si="441"/>
        <v>8.602150537634401E-2</v>
      </c>
      <c r="O289" s="110">
        <f t="shared" si="441"/>
        <v>7.3684210526315796E-2</v>
      </c>
      <c r="P289" s="110">
        <f t="shared" si="441"/>
        <v>5.1546391752577359E-2</v>
      </c>
      <c r="Q289" s="110">
        <f t="shared" si="441"/>
        <v>3.0303030303030276E-2</v>
      </c>
      <c r="R289" s="110">
        <f t="shared" si="441"/>
        <v>9.9009900990099098E-3</v>
      </c>
      <c r="S289" s="110">
        <f t="shared" si="441"/>
        <v>0</v>
      </c>
      <c r="T289" s="110">
        <f t="shared" si="441"/>
        <v>0</v>
      </c>
      <c r="U289" s="110">
        <f t="shared" si="441"/>
        <v>0</v>
      </c>
      <c r="V289" s="110">
        <f t="shared" si="441"/>
        <v>0</v>
      </c>
      <c r="W289" s="110">
        <f t="shared" si="441"/>
        <v>-5.8823529411764719E-2</v>
      </c>
      <c r="X289" s="110">
        <f t="shared" si="441"/>
        <v>-5.8823529411764719E-2</v>
      </c>
      <c r="Y289" s="110">
        <f t="shared" si="441"/>
        <v>-5.8823529411764719E-2</v>
      </c>
      <c r="Z289" s="110">
        <f t="shared" si="441"/>
        <v>-5.8823529411764719E-2</v>
      </c>
      <c r="AA289" s="110">
        <f t="shared" si="441"/>
        <v>0</v>
      </c>
      <c r="AB289" s="110">
        <f t="shared" si="441"/>
        <v>0</v>
      </c>
      <c r="AC289" s="110">
        <f t="shared" si="441"/>
        <v>0</v>
      </c>
      <c r="AD289" s="110">
        <f t="shared" si="441"/>
        <v>0</v>
      </c>
      <c r="AE289" s="110">
        <f t="shared" si="441"/>
        <v>0</v>
      </c>
      <c r="AF289" s="110">
        <f t="shared" si="441"/>
        <v>0</v>
      </c>
      <c r="AG289" s="110">
        <f t="shared" si="441"/>
        <v>0</v>
      </c>
      <c r="AH289" s="110">
        <f t="shared" si="441"/>
        <v>0</v>
      </c>
      <c r="AI289" s="20"/>
      <c r="AP289" s="110"/>
      <c r="AQ289" s="110"/>
      <c r="AR289" s="110"/>
      <c r="AS289" s="110"/>
      <c r="AT289" s="110"/>
      <c r="AU289" s="110"/>
      <c r="AV289" s="110"/>
      <c r="AW289" s="110"/>
    </row>
    <row r="290" spans="2:49" hidden="1" outlineLevel="1" x14ac:dyDescent="0.2">
      <c r="AI290" s="20"/>
      <c r="AJ290" s="34"/>
      <c r="AK290" s="34"/>
      <c r="AL290" s="34"/>
      <c r="AM290" s="34"/>
      <c r="AN290" s="34"/>
      <c r="AO290" s="34"/>
    </row>
    <row r="291" spans="2:49" hidden="1" outlineLevel="1" x14ac:dyDescent="0.2">
      <c r="B291" s="24" t="s">
        <v>7</v>
      </c>
      <c r="C291" s="111">
        <f>Drivers!C62</f>
        <v>12</v>
      </c>
      <c r="D291" s="111">
        <f>Drivers!D62</f>
        <v>12</v>
      </c>
      <c r="E291" s="111">
        <f>Drivers!E62</f>
        <v>12</v>
      </c>
      <c r="F291" s="111">
        <f>Drivers!F62</f>
        <v>12</v>
      </c>
      <c r="G291" s="111">
        <f>Drivers!G62</f>
        <v>12</v>
      </c>
      <c r="H291" s="111">
        <f>Drivers!H62</f>
        <v>12</v>
      </c>
      <c r="I291" s="111">
        <f>Drivers!I62</f>
        <v>12</v>
      </c>
      <c r="J291" s="111">
        <f>Drivers!J62</f>
        <v>12</v>
      </c>
      <c r="K291" s="111">
        <f>Drivers!K62</f>
        <v>12</v>
      </c>
      <c r="L291" s="111">
        <f>Drivers!L62</f>
        <v>12</v>
      </c>
      <c r="M291" s="111">
        <f>Drivers!M62</f>
        <v>12</v>
      </c>
      <c r="N291" s="111">
        <f>Drivers!N62</f>
        <v>12</v>
      </c>
      <c r="O291" s="111">
        <f>Drivers!O62</f>
        <v>12</v>
      </c>
      <c r="P291" s="111">
        <f>Drivers!P62</f>
        <v>12</v>
      </c>
      <c r="Q291" s="111">
        <f>Drivers!Q62</f>
        <v>12</v>
      </c>
      <c r="R291" s="111">
        <f>Drivers!R62</f>
        <v>12</v>
      </c>
      <c r="S291" s="111">
        <f>Drivers!S62</f>
        <v>12</v>
      </c>
      <c r="T291" s="111">
        <f>Drivers!T62</f>
        <v>12</v>
      </c>
      <c r="U291" s="111">
        <f>Drivers!U62</f>
        <v>12</v>
      </c>
      <c r="V291" s="111">
        <f>Drivers!V62</f>
        <v>12</v>
      </c>
      <c r="W291" s="111">
        <f>Drivers!W62</f>
        <v>0</v>
      </c>
      <c r="X291" s="111">
        <f>Drivers!X62</f>
        <v>0</v>
      </c>
      <c r="Y291" s="111">
        <f>Drivers!Y62</f>
        <v>0</v>
      </c>
      <c r="Z291" s="111">
        <f>Drivers!Z62</f>
        <v>0</v>
      </c>
      <c r="AA291" s="111">
        <f>Drivers!AA62</f>
        <v>0</v>
      </c>
      <c r="AB291" s="111">
        <f>Drivers!AB62</f>
        <v>0</v>
      </c>
      <c r="AC291" s="111">
        <f>Drivers!AC62</f>
        <v>0</v>
      </c>
      <c r="AD291" s="111">
        <f>Drivers!AD62</f>
        <v>0</v>
      </c>
      <c r="AE291" s="111">
        <f>Drivers!AE62</f>
        <v>0</v>
      </c>
      <c r="AF291" s="111">
        <f>Drivers!AF62</f>
        <v>0</v>
      </c>
      <c r="AG291" s="111">
        <f>Drivers!AG62</f>
        <v>0</v>
      </c>
      <c r="AH291" s="111">
        <f>Drivers!AH62</f>
        <v>0</v>
      </c>
      <c r="AI291" s="20"/>
      <c r="AJ291" s="34"/>
      <c r="AK291" s="34"/>
      <c r="AL291" s="34"/>
      <c r="AM291" s="34"/>
      <c r="AN291" s="34"/>
      <c r="AO291" s="34"/>
      <c r="AP291" s="111"/>
      <c r="AQ291" s="111"/>
      <c r="AR291" s="111"/>
      <c r="AS291" s="111"/>
      <c r="AT291" s="111"/>
      <c r="AU291" s="111"/>
      <c r="AV291" s="111"/>
      <c r="AW291" s="111"/>
    </row>
    <row r="292" spans="2:49" hidden="1" outlineLevel="1" x14ac:dyDescent="0.2">
      <c r="B292" s="1" t="s">
        <v>124</v>
      </c>
      <c r="C292" s="93">
        <f>Drivers!C63</f>
        <v>2.4113689084445111E-2</v>
      </c>
      <c r="D292" s="93">
        <f>Drivers!D63</f>
        <v>2.4113689084445111E-2</v>
      </c>
      <c r="E292" s="93">
        <f>Drivers!E63</f>
        <v>2.4113689084445111E-2</v>
      </c>
      <c r="F292" s="93">
        <f>Drivers!F63</f>
        <v>2.4113689084445111E-2</v>
      </c>
      <c r="G292" s="93">
        <f>Drivers!G63</f>
        <v>2.4113689084445111E-2</v>
      </c>
      <c r="H292" s="93">
        <f>Drivers!H63</f>
        <v>2.4113689084445111E-2</v>
      </c>
      <c r="I292" s="93">
        <f>Drivers!I63</f>
        <v>2.4113689084445111E-2</v>
      </c>
      <c r="J292" s="93">
        <f>Drivers!J63</f>
        <v>2.4113689084445111E-2</v>
      </c>
      <c r="K292" s="93">
        <f>Drivers!K63</f>
        <v>2.4113689084445111E-2</v>
      </c>
      <c r="L292" s="93">
        <f>Drivers!L63</f>
        <v>2.4113689084445111E-2</v>
      </c>
      <c r="M292" s="93">
        <f>Drivers!M63</f>
        <v>2.4113689084445111E-2</v>
      </c>
      <c r="N292" s="93">
        <f>Drivers!N63</f>
        <v>2.4113689084445111E-2</v>
      </c>
      <c r="O292" s="93">
        <f>Drivers!O63</f>
        <v>2.4113689084445111E-2</v>
      </c>
      <c r="P292" s="93">
        <f>Drivers!P63</f>
        <v>2.4113689084445111E-2</v>
      </c>
      <c r="Q292" s="93">
        <f>Drivers!Q63</f>
        <v>2.4113689084445111E-2</v>
      </c>
      <c r="R292" s="93">
        <f>Drivers!R63</f>
        <v>2.4113689084445111E-2</v>
      </c>
      <c r="S292" s="93">
        <f>Drivers!S63</f>
        <v>2.4113689084445111E-2</v>
      </c>
      <c r="T292" s="93">
        <f>Drivers!T63</f>
        <v>2.4113689084445111E-2</v>
      </c>
      <c r="U292" s="93">
        <f>Drivers!U63</f>
        <v>2.4113689084445111E-2</v>
      </c>
      <c r="V292" s="93">
        <f>Drivers!V63</f>
        <v>2.4113689084445111E-2</v>
      </c>
      <c r="W292" s="93">
        <f>Drivers!W63</f>
        <v>0</v>
      </c>
      <c r="X292" s="93">
        <f>Drivers!X63</f>
        <v>0</v>
      </c>
      <c r="Y292" s="93">
        <f>Drivers!Y63</f>
        <v>0</v>
      </c>
      <c r="Z292" s="93">
        <f>Drivers!Z63</f>
        <v>0</v>
      </c>
      <c r="AA292" s="93">
        <f>Drivers!AA63</f>
        <v>0</v>
      </c>
      <c r="AB292" s="93">
        <f>Drivers!AB63</f>
        <v>0</v>
      </c>
      <c r="AC292" s="93">
        <f>Drivers!AC63</f>
        <v>0</v>
      </c>
      <c r="AD292" s="93">
        <f>Drivers!AD63</f>
        <v>0</v>
      </c>
      <c r="AE292" s="93">
        <f>Drivers!AE63</f>
        <v>0</v>
      </c>
      <c r="AF292" s="93">
        <f>Drivers!AF63</f>
        <v>0</v>
      </c>
      <c r="AG292" s="93">
        <f>Drivers!AG63</f>
        <v>0</v>
      </c>
      <c r="AH292" s="93">
        <f>Drivers!AH63</f>
        <v>0</v>
      </c>
      <c r="AI292" s="20"/>
      <c r="AJ292" s="34"/>
      <c r="AK292" s="34"/>
      <c r="AL292" s="34"/>
      <c r="AM292" s="34"/>
      <c r="AN292" s="34"/>
      <c r="AO292" s="34"/>
      <c r="AP292" s="93"/>
      <c r="AQ292" s="93"/>
      <c r="AR292" s="93"/>
      <c r="AS292" s="93"/>
      <c r="AT292" s="93"/>
      <c r="AU292" s="93"/>
      <c r="AV292" s="93"/>
      <c r="AW292" s="93"/>
    </row>
    <row r="293" spans="2:49" hidden="1" outlineLevel="1" x14ac:dyDescent="0.2">
      <c r="AI293" s="20"/>
      <c r="AJ293" s="34"/>
      <c r="AK293" s="34"/>
      <c r="AL293" s="34"/>
      <c r="AM293" s="34"/>
      <c r="AN293" s="34"/>
      <c r="AO293" s="34"/>
    </row>
    <row r="294" spans="2:49" s="2" customFormat="1" hidden="1" outlineLevel="1" x14ac:dyDescent="0.2">
      <c r="B294" s="2" t="s">
        <v>131</v>
      </c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25"/>
      <c r="AJ294" s="3"/>
      <c r="AK294" s="3"/>
      <c r="AL294" s="3"/>
      <c r="AM294" s="3"/>
      <c r="AN294" s="3"/>
      <c r="AO294" s="3"/>
      <c r="AP294" s="14"/>
      <c r="AQ294" s="14"/>
      <c r="AR294" s="14"/>
      <c r="AS294" s="14"/>
      <c r="AT294" s="14"/>
      <c r="AU294" s="14"/>
      <c r="AV294" s="14"/>
      <c r="AW294" s="14"/>
    </row>
    <row r="295" spans="2:49" hidden="1" outlineLevel="1" x14ac:dyDescent="0.2">
      <c r="B295" s="4" t="s">
        <v>128</v>
      </c>
      <c r="C295" s="9">
        <f t="shared" ref="C295:AH295" si="442">C284*C301/4</f>
        <v>-234.375</v>
      </c>
      <c r="D295" s="9">
        <f t="shared" si="442"/>
        <v>-478.125</v>
      </c>
      <c r="E295" s="9">
        <f t="shared" si="442"/>
        <v>-496.875</v>
      </c>
      <c r="F295" s="9">
        <f t="shared" si="442"/>
        <v>-515.625</v>
      </c>
      <c r="G295" s="9">
        <f t="shared" si="442"/>
        <v>-545.0625</v>
      </c>
      <c r="H295" s="9">
        <f t="shared" si="442"/>
        <v>-564.1875</v>
      </c>
      <c r="I295" s="9">
        <f t="shared" si="442"/>
        <v>-583.3125</v>
      </c>
      <c r="J295" s="9">
        <f t="shared" si="442"/>
        <v>-602.4375</v>
      </c>
      <c r="K295" s="9">
        <f t="shared" si="442"/>
        <v>-633.99374999999998</v>
      </c>
      <c r="L295" s="9">
        <f t="shared" si="442"/>
        <v>-653.50125000000003</v>
      </c>
      <c r="M295" s="9">
        <f t="shared" si="442"/>
        <v>-673.00874999999996</v>
      </c>
      <c r="N295" s="9">
        <f t="shared" si="442"/>
        <v>-692.51625000000001</v>
      </c>
      <c r="O295" s="9">
        <f t="shared" si="442"/>
        <v>-716.31540000000007</v>
      </c>
      <c r="P295" s="9">
        <f t="shared" si="442"/>
        <v>-716.31540000000007</v>
      </c>
      <c r="Q295" s="9">
        <f t="shared" si="442"/>
        <v>-716.31540000000007</v>
      </c>
      <c r="R295" s="9">
        <f t="shared" si="442"/>
        <v>-716.31540000000007</v>
      </c>
      <c r="S295" s="9">
        <f t="shared" si="442"/>
        <v>-730.64170800000011</v>
      </c>
      <c r="T295" s="9">
        <f t="shared" si="442"/>
        <v>-730.64170800000011</v>
      </c>
      <c r="U295" s="9">
        <f t="shared" si="442"/>
        <v>-730.64170800000011</v>
      </c>
      <c r="V295" s="9">
        <f t="shared" si="442"/>
        <v>-730.64170800000011</v>
      </c>
      <c r="W295" s="9">
        <f t="shared" si="442"/>
        <v>0</v>
      </c>
      <c r="X295" s="9">
        <f t="shared" si="442"/>
        <v>0</v>
      </c>
      <c r="Y295" s="9">
        <f t="shared" si="442"/>
        <v>0</v>
      </c>
      <c r="Z295" s="9">
        <f t="shared" si="442"/>
        <v>0</v>
      </c>
      <c r="AA295" s="9">
        <f t="shared" si="442"/>
        <v>0</v>
      </c>
      <c r="AB295" s="9">
        <f t="shared" si="442"/>
        <v>0</v>
      </c>
      <c r="AC295" s="9">
        <f t="shared" si="442"/>
        <v>0</v>
      </c>
      <c r="AD295" s="9">
        <f t="shared" si="442"/>
        <v>0</v>
      </c>
      <c r="AE295" s="9">
        <f t="shared" si="442"/>
        <v>0</v>
      </c>
      <c r="AF295" s="9">
        <f t="shared" si="442"/>
        <v>0</v>
      </c>
      <c r="AG295" s="9">
        <f t="shared" si="442"/>
        <v>0</v>
      </c>
      <c r="AH295" s="9">
        <f t="shared" si="442"/>
        <v>0</v>
      </c>
      <c r="AI295" s="20"/>
      <c r="AJ295" s="34"/>
      <c r="AK295" s="34"/>
      <c r="AL295" s="34"/>
      <c r="AM295" s="34"/>
      <c r="AN295" s="34"/>
      <c r="AO295" s="34"/>
      <c r="AP295" s="9"/>
      <c r="AQ295" s="9"/>
      <c r="AR295" s="9"/>
      <c r="AS295" s="9"/>
      <c r="AT295" s="9"/>
      <c r="AU295" s="9"/>
      <c r="AV295" s="9"/>
      <c r="AW295" s="9"/>
    </row>
    <row r="296" spans="2:49" hidden="1" outlineLevel="1" x14ac:dyDescent="0.2">
      <c r="B296" s="4" t="s">
        <v>129</v>
      </c>
      <c r="C296" s="9">
        <f t="shared" ref="C296:AH296" si="443">C285*C302/4</f>
        <v>-25</v>
      </c>
      <c r="D296" s="9">
        <f t="shared" si="443"/>
        <v>-50</v>
      </c>
      <c r="E296" s="9">
        <f t="shared" si="443"/>
        <v>-50</v>
      </c>
      <c r="F296" s="9">
        <f t="shared" si="443"/>
        <v>-50</v>
      </c>
      <c r="G296" s="9">
        <f t="shared" si="443"/>
        <v>-51</v>
      </c>
      <c r="H296" s="9">
        <f t="shared" si="443"/>
        <v>-51</v>
      </c>
      <c r="I296" s="9">
        <f t="shared" si="443"/>
        <v>-76.5</v>
      </c>
      <c r="J296" s="9">
        <f t="shared" si="443"/>
        <v>-76.5</v>
      </c>
      <c r="K296" s="9">
        <f t="shared" si="443"/>
        <v>-78.03</v>
      </c>
      <c r="L296" s="9">
        <f t="shared" si="443"/>
        <v>-78.03</v>
      </c>
      <c r="M296" s="9">
        <f t="shared" si="443"/>
        <v>-78.03</v>
      </c>
      <c r="N296" s="9">
        <f t="shared" si="443"/>
        <v>-78.03</v>
      </c>
      <c r="O296" s="9">
        <f t="shared" si="443"/>
        <v>-79.590599999999995</v>
      </c>
      <c r="P296" s="9">
        <f t="shared" si="443"/>
        <v>-79.590599999999995</v>
      </c>
      <c r="Q296" s="9">
        <f t="shared" si="443"/>
        <v>-79.590599999999995</v>
      </c>
      <c r="R296" s="9">
        <f t="shared" si="443"/>
        <v>-79.590599999999995</v>
      </c>
      <c r="S296" s="9">
        <f t="shared" si="443"/>
        <v>-81.182411999999999</v>
      </c>
      <c r="T296" s="9">
        <f t="shared" si="443"/>
        <v>-81.182411999999999</v>
      </c>
      <c r="U296" s="9">
        <f t="shared" si="443"/>
        <v>-81.182411999999999</v>
      </c>
      <c r="V296" s="9">
        <f t="shared" si="443"/>
        <v>-81.182411999999999</v>
      </c>
      <c r="W296" s="9">
        <f t="shared" si="443"/>
        <v>0</v>
      </c>
      <c r="X296" s="9">
        <f t="shared" si="443"/>
        <v>0</v>
      </c>
      <c r="Y296" s="9">
        <f t="shared" si="443"/>
        <v>0</v>
      </c>
      <c r="Z296" s="9">
        <f t="shared" si="443"/>
        <v>0</v>
      </c>
      <c r="AA296" s="9">
        <f t="shared" si="443"/>
        <v>0</v>
      </c>
      <c r="AB296" s="9">
        <f t="shared" si="443"/>
        <v>0</v>
      </c>
      <c r="AC296" s="9">
        <f t="shared" si="443"/>
        <v>0</v>
      </c>
      <c r="AD296" s="9">
        <f t="shared" si="443"/>
        <v>0</v>
      </c>
      <c r="AE296" s="9">
        <f t="shared" si="443"/>
        <v>0</v>
      </c>
      <c r="AF296" s="9">
        <f t="shared" si="443"/>
        <v>0</v>
      </c>
      <c r="AG296" s="9">
        <f t="shared" si="443"/>
        <v>0</v>
      </c>
      <c r="AH296" s="9">
        <f t="shared" si="443"/>
        <v>0</v>
      </c>
      <c r="AI296" s="20"/>
      <c r="AJ296" s="34"/>
      <c r="AK296" s="34"/>
      <c r="AL296" s="34"/>
      <c r="AM296" s="34"/>
      <c r="AN296" s="34"/>
      <c r="AO296" s="34"/>
      <c r="AP296" s="9"/>
      <c r="AQ296" s="9"/>
      <c r="AR296" s="9"/>
      <c r="AS296" s="9"/>
      <c r="AT296" s="9"/>
      <c r="AU296" s="9"/>
      <c r="AV296" s="9"/>
      <c r="AW296" s="9"/>
    </row>
    <row r="297" spans="2:49" ht="5.0999999999999996" hidden="1" customHeight="1" outlineLevel="1" x14ac:dyDescent="0.2">
      <c r="B297" s="4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41"/>
      <c r="AC297" s="41"/>
      <c r="AD297" s="41"/>
      <c r="AE297" s="41"/>
      <c r="AF297" s="41"/>
      <c r="AG297" s="41"/>
      <c r="AH297" s="41"/>
      <c r="AI297" s="20"/>
      <c r="AP297" s="41"/>
      <c r="AQ297" s="41"/>
      <c r="AR297" s="41"/>
      <c r="AS297" s="41"/>
      <c r="AT297" s="41"/>
      <c r="AU297" s="41"/>
      <c r="AV297" s="41"/>
      <c r="AW297" s="41"/>
    </row>
    <row r="298" spans="2:49" hidden="1" outlineLevel="1" x14ac:dyDescent="0.2">
      <c r="B298" s="38" t="s">
        <v>132</v>
      </c>
      <c r="C298" s="39">
        <f t="shared" ref="C298:AH298" si="444">SUM(C294:C297)</f>
        <v>-259.375</v>
      </c>
      <c r="D298" s="39">
        <f t="shared" si="444"/>
        <v>-528.125</v>
      </c>
      <c r="E298" s="39">
        <f t="shared" si="444"/>
        <v>-546.875</v>
      </c>
      <c r="F298" s="39">
        <f t="shared" si="444"/>
        <v>-565.625</v>
      </c>
      <c r="G298" s="39">
        <f t="shared" si="444"/>
        <v>-596.0625</v>
      </c>
      <c r="H298" s="39">
        <f t="shared" si="444"/>
        <v>-615.1875</v>
      </c>
      <c r="I298" s="39">
        <f t="shared" si="444"/>
        <v>-659.8125</v>
      </c>
      <c r="J298" s="39">
        <f t="shared" si="444"/>
        <v>-678.9375</v>
      </c>
      <c r="K298" s="39">
        <f t="shared" si="444"/>
        <v>-712.02374999999995</v>
      </c>
      <c r="L298" s="39">
        <f t="shared" si="444"/>
        <v>-731.53125</v>
      </c>
      <c r="M298" s="39">
        <f t="shared" si="444"/>
        <v>-751.03874999999994</v>
      </c>
      <c r="N298" s="39">
        <f t="shared" si="444"/>
        <v>-770.54624999999999</v>
      </c>
      <c r="O298" s="39">
        <f t="shared" si="444"/>
        <v>-795.90600000000006</v>
      </c>
      <c r="P298" s="39">
        <f t="shared" si="444"/>
        <v>-795.90600000000006</v>
      </c>
      <c r="Q298" s="39">
        <f t="shared" si="444"/>
        <v>-795.90600000000006</v>
      </c>
      <c r="R298" s="39">
        <f t="shared" si="444"/>
        <v>-795.90600000000006</v>
      </c>
      <c r="S298" s="39">
        <f t="shared" si="444"/>
        <v>-811.82412000000011</v>
      </c>
      <c r="T298" s="39">
        <f t="shared" si="444"/>
        <v>-811.82412000000011</v>
      </c>
      <c r="U298" s="39">
        <f t="shared" si="444"/>
        <v>-811.82412000000011</v>
      </c>
      <c r="V298" s="39">
        <f t="shared" si="444"/>
        <v>-811.82412000000011</v>
      </c>
      <c r="W298" s="39">
        <f t="shared" si="444"/>
        <v>0</v>
      </c>
      <c r="X298" s="39">
        <f t="shared" si="444"/>
        <v>0</v>
      </c>
      <c r="Y298" s="39">
        <f t="shared" si="444"/>
        <v>0</v>
      </c>
      <c r="Z298" s="39">
        <f t="shared" si="444"/>
        <v>0</v>
      </c>
      <c r="AA298" s="39">
        <f t="shared" si="444"/>
        <v>0</v>
      </c>
      <c r="AB298" s="39">
        <f t="shared" si="444"/>
        <v>0</v>
      </c>
      <c r="AC298" s="39">
        <f t="shared" si="444"/>
        <v>0</v>
      </c>
      <c r="AD298" s="39">
        <f t="shared" si="444"/>
        <v>0</v>
      </c>
      <c r="AE298" s="39">
        <f t="shared" si="444"/>
        <v>0</v>
      </c>
      <c r="AF298" s="39">
        <f t="shared" si="444"/>
        <v>0</v>
      </c>
      <c r="AG298" s="39">
        <f t="shared" si="444"/>
        <v>0</v>
      </c>
      <c r="AH298" s="39">
        <f t="shared" si="444"/>
        <v>0</v>
      </c>
      <c r="AI298" s="40"/>
      <c r="AJ298" s="54"/>
      <c r="AK298" s="54"/>
      <c r="AL298" s="54"/>
      <c r="AM298" s="54"/>
      <c r="AN298" s="54"/>
      <c r="AO298" s="54"/>
      <c r="AP298" s="39"/>
      <c r="AQ298" s="39"/>
      <c r="AR298" s="39"/>
      <c r="AS298" s="39"/>
      <c r="AT298" s="39"/>
      <c r="AU298" s="39"/>
      <c r="AV298" s="39"/>
      <c r="AW298" s="39"/>
    </row>
    <row r="299" spans="2:49" hidden="1" outlineLevel="1" x14ac:dyDescent="0.2">
      <c r="AI299" s="20"/>
      <c r="AJ299" s="34"/>
      <c r="AK299" s="34"/>
      <c r="AL299" s="34"/>
      <c r="AM299" s="34"/>
      <c r="AN299" s="34"/>
      <c r="AO299" s="34"/>
    </row>
    <row r="300" spans="2:49" hidden="1" outlineLevel="1" x14ac:dyDescent="0.2">
      <c r="B300" s="2" t="s">
        <v>133</v>
      </c>
      <c r="AI300" s="20"/>
      <c r="AJ300" s="34"/>
      <c r="AK300" s="34"/>
      <c r="AL300" s="34"/>
      <c r="AM300" s="34"/>
      <c r="AN300" s="34"/>
      <c r="AO300" s="34"/>
    </row>
    <row r="301" spans="2:49" hidden="1" outlineLevel="1" x14ac:dyDescent="0.2">
      <c r="B301" s="4" t="s">
        <v>128</v>
      </c>
      <c r="C301" s="92">
        <f>Drivers!C67</f>
        <v>-75</v>
      </c>
      <c r="D301" s="92">
        <f>Drivers!D67</f>
        <v>-75</v>
      </c>
      <c r="E301" s="92">
        <f>Drivers!E67</f>
        <v>-75</v>
      </c>
      <c r="F301" s="92">
        <f>Drivers!F67</f>
        <v>-75</v>
      </c>
      <c r="G301" s="92">
        <f>Drivers!G67</f>
        <v>-76.5</v>
      </c>
      <c r="H301" s="92">
        <f>Drivers!H67</f>
        <v>-76.5</v>
      </c>
      <c r="I301" s="92">
        <f>Drivers!I67</f>
        <v>-76.5</v>
      </c>
      <c r="J301" s="92">
        <f>Drivers!J67</f>
        <v>-76.5</v>
      </c>
      <c r="K301" s="92">
        <f>Drivers!K67</f>
        <v>-78.03</v>
      </c>
      <c r="L301" s="92">
        <f>Drivers!L67</f>
        <v>-78.03</v>
      </c>
      <c r="M301" s="92">
        <f>Drivers!M67</f>
        <v>-78.03</v>
      </c>
      <c r="N301" s="92">
        <f>Drivers!N67</f>
        <v>-78.03</v>
      </c>
      <c r="O301" s="92">
        <f>Drivers!O67</f>
        <v>-79.590600000000009</v>
      </c>
      <c r="P301" s="92">
        <f>Drivers!P67</f>
        <v>-79.590600000000009</v>
      </c>
      <c r="Q301" s="92">
        <f>Drivers!Q67</f>
        <v>-79.590600000000009</v>
      </c>
      <c r="R301" s="92">
        <f>Drivers!R67</f>
        <v>-79.590600000000009</v>
      </c>
      <c r="S301" s="92">
        <f>Drivers!S67</f>
        <v>-81.182412000000014</v>
      </c>
      <c r="T301" s="92">
        <f>Drivers!T67</f>
        <v>-81.182412000000014</v>
      </c>
      <c r="U301" s="92">
        <f>Drivers!U67</f>
        <v>-81.182412000000014</v>
      </c>
      <c r="V301" s="92">
        <f>Drivers!V67</f>
        <v>-81.182412000000014</v>
      </c>
      <c r="W301" s="92">
        <f>Drivers!W67</f>
        <v>0</v>
      </c>
      <c r="X301" s="92">
        <f>Drivers!X67</f>
        <v>0</v>
      </c>
      <c r="Y301" s="92">
        <f>Drivers!Y67</f>
        <v>0</v>
      </c>
      <c r="Z301" s="92">
        <f>Drivers!Z67</f>
        <v>0</v>
      </c>
      <c r="AA301" s="92">
        <f>Drivers!AA67</f>
        <v>0</v>
      </c>
      <c r="AB301" s="92">
        <f>Drivers!AB67</f>
        <v>0</v>
      </c>
      <c r="AC301" s="92">
        <f>Drivers!AC67</f>
        <v>0</v>
      </c>
      <c r="AD301" s="92">
        <f>Drivers!AD67</f>
        <v>0</v>
      </c>
      <c r="AE301" s="92">
        <f>Drivers!AE67</f>
        <v>0</v>
      </c>
      <c r="AF301" s="92">
        <f>Drivers!AF67</f>
        <v>0</v>
      </c>
      <c r="AG301" s="92">
        <f>Drivers!AG67</f>
        <v>0</v>
      </c>
      <c r="AH301" s="92">
        <f>Drivers!AH67</f>
        <v>0</v>
      </c>
      <c r="AI301" s="20"/>
      <c r="AJ301" s="34"/>
      <c r="AK301" s="34"/>
      <c r="AL301" s="34"/>
      <c r="AM301" s="34"/>
      <c r="AN301" s="34"/>
      <c r="AO301" s="34"/>
      <c r="AP301" s="92"/>
      <c r="AQ301" s="92"/>
      <c r="AR301" s="92"/>
      <c r="AS301" s="92"/>
      <c r="AT301" s="92"/>
      <c r="AU301" s="92"/>
      <c r="AV301" s="92"/>
      <c r="AW301" s="92"/>
    </row>
    <row r="302" spans="2:49" hidden="1" outlineLevel="1" x14ac:dyDescent="0.2">
      <c r="B302" s="4" t="s">
        <v>129</v>
      </c>
      <c r="C302" s="92">
        <f>Drivers!C69</f>
        <v>-100</v>
      </c>
      <c r="D302" s="92">
        <f>Drivers!D69</f>
        <v>-100</v>
      </c>
      <c r="E302" s="92">
        <f>Drivers!E69</f>
        <v>-100</v>
      </c>
      <c r="F302" s="92">
        <f>Drivers!F69</f>
        <v>-100</v>
      </c>
      <c r="G302" s="92">
        <f>Drivers!G69</f>
        <v>-102</v>
      </c>
      <c r="H302" s="92">
        <f>Drivers!H69</f>
        <v>-102</v>
      </c>
      <c r="I302" s="92">
        <f>Drivers!I69</f>
        <v>-102</v>
      </c>
      <c r="J302" s="92">
        <f>Drivers!J69</f>
        <v>-102</v>
      </c>
      <c r="K302" s="92">
        <f>Drivers!K69</f>
        <v>-104.04</v>
      </c>
      <c r="L302" s="92">
        <f>Drivers!L69</f>
        <v>-104.04</v>
      </c>
      <c r="M302" s="92">
        <f>Drivers!M69</f>
        <v>-104.04</v>
      </c>
      <c r="N302" s="92">
        <f>Drivers!N69</f>
        <v>-104.04</v>
      </c>
      <c r="O302" s="92">
        <f>Drivers!O69</f>
        <v>-106.1208</v>
      </c>
      <c r="P302" s="92">
        <f>Drivers!P69</f>
        <v>-106.1208</v>
      </c>
      <c r="Q302" s="92">
        <f>Drivers!Q69</f>
        <v>-106.1208</v>
      </c>
      <c r="R302" s="92">
        <f>Drivers!R69</f>
        <v>-106.1208</v>
      </c>
      <c r="S302" s="92">
        <f>Drivers!S69</f>
        <v>-108.243216</v>
      </c>
      <c r="T302" s="92">
        <f>Drivers!T69</f>
        <v>-108.243216</v>
      </c>
      <c r="U302" s="92">
        <f>Drivers!U69</f>
        <v>-108.243216</v>
      </c>
      <c r="V302" s="92">
        <f>Drivers!V69</f>
        <v>-108.243216</v>
      </c>
      <c r="W302" s="92">
        <f>Drivers!W69</f>
        <v>0</v>
      </c>
      <c r="X302" s="92">
        <f>Drivers!X69</f>
        <v>0</v>
      </c>
      <c r="Y302" s="92">
        <f>Drivers!Y69</f>
        <v>0</v>
      </c>
      <c r="Z302" s="92">
        <f>Drivers!Z69</f>
        <v>0</v>
      </c>
      <c r="AA302" s="92">
        <f>Drivers!AA69</f>
        <v>0</v>
      </c>
      <c r="AB302" s="92">
        <f>Drivers!AB69</f>
        <v>0</v>
      </c>
      <c r="AC302" s="92">
        <f>Drivers!AC69</f>
        <v>0</v>
      </c>
      <c r="AD302" s="92">
        <f>Drivers!AD69</f>
        <v>0</v>
      </c>
      <c r="AE302" s="92">
        <f>Drivers!AE69</f>
        <v>0</v>
      </c>
      <c r="AF302" s="92">
        <f>Drivers!AF69</f>
        <v>0</v>
      </c>
      <c r="AG302" s="92">
        <f>Drivers!AG69</f>
        <v>0</v>
      </c>
      <c r="AH302" s="92">
        <f>Drivers!AH69</f>
        <v>0</v>
      </c>
      <c r="AI302" s="20"/>
      <c r="AJ302" s="34"/>
      <c r="AK302" s="34"/>
      <c r="AL302" s="34"/>
      <c r="AM302" s="34"/>
      <c r="AN302" s="34"/>
      <c r="AO302" s="34"/>
      <c r="AP302" s="92"/>
      <c r="AQ302" s="92"/>
      <c r="AR302" s="92"/>
      <c r="AS302" s="92"/>
      <c r="AT302" s="92"/>
      <c r="AU302" s="92"/>
      <c r="AV302" s="92"/>
      <c r="AW302" s="92"/>
    </row>
    <row r="303" spans="2:49" hidden="1" outlineLevel="1" x14ac:dyDescent="0.2"/>
    <row r="304" spans="2:49" s="2" customFormat="1" hidden="1" outlineLevel="1" x14ac:dyDescent="0.2">
      <c r="B304" s="2" t="s">
        <v>136</v>
      </c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25"/>
      <c r="AJ304" s="3"/>
      <c r="AK304" s="3"/>
      <c r="AL304" s="3"/>
      <c r="AM304" s="3"/>
      <c r="AN304" s="3"/>
      <c r="AO304" s="3"/>
      <c r="AP304" s="14"/>
      <c r="AQ304" s="14"/>
      <c r="AR304" s="14"/>
      <c r="AS304" s="14"/>
      <c r="AT304" s="14"/>
      <c r="AU304" s="14"/>
      <c r="AV304" s="14"/>
      <c r="AW304" s="14"/>
    </row>
    <row r="305" spans="2:49" s="2" customFormat="1" hidden="1" outlineLevel="1" x14ac:dyDescent="0.2">
      <c r="B305" s="4" t="s">
        <v>127</v>
      </c>
      <c r="C305" s="9">
        <f t="shared" ref="C305:AH305" si="445">C298</f>
        <v>-259.375</v>
      </c>
      <c r="D305" s="9">
        <f t="shared" si="445"/>
        <v>-528.125</v>
      </c>
      <c r="E305" s="9">
        <f t="shared" si="445"/>
        <v>-546.875</v>
      </c>
      <c r="F305" s="9">
        <f t="shared" si="445"/>
        <v>-565.625</v>
      </c>
      <c r="G305" s="9">
        <f t="shared" si="445"/>
        <v>-596.0625</v>
      </c>
      <c r="H305" s="9">
        <f t="shared" si="445"/>
        <v>-615.1875</v>
      </c>
      <c r="I305" s="9">
        <f t="shared" si="445"/>
        <v>-659.8125</v>
      </c>
      <c r="J305" s="9">
        <f t="shared" si="445"/>
        <v>-678.9375</v>
      </c>
      <c r="K305" s="9">
        <f t="shared" si="445"/>
        <v>-712.02374999999995</v>
      </c>
      <c r="L305" s="9">
        <f t="shared" si="445"/>
        <v>-731.53125</v>
      </c>
      <c r="M305" s="9">
        <f t="shared" si="445"/>
        <v>-751.03874999999994</v>
      </c>
      <c r="N305" s="9">
        <f t="shared" si="445"/>
        <v>-770.54624999999999</v>
      </c>
      <c r="O305" s="9">
        <f t="shared" si="445"/>
        <v>-795.90600000000006</v>
      </c>
      <c r="P305" s="9">
        <f t="shared" si="445"/>
        <v>-795.90600000000006</v>
      </c>
      <c r="Q305" s="9">
        <f t="shared" si="445"/>
        <v>-795.90600000000006</v>
      </c>
      <c r="R305" s="9">
        <f t="shared" si="445"/>
        <v>-795.90600000000006</v>
      </c>
      <c r="S305" s="9">
        <f t="shared" si="445"/>
        <v>-811.82412000000011</v>
      </c>
      <c r="T305" s="9">
        <f t="shared" si="445"/>
        <v>-811.82412000000011</v>
      </c>
      <c r="U305" s="9">
        <f t="shared" si="445"/>
        <v>-811.82412000000011</v>
      </c>
      <c r="V305" s="9">
        <f t="shared" si="445"/>
        <v>-811.82412000000011</v>
      </c>
      <c r="W305" s="9">
        <f t="shared" si="445"/>
        <v>0</v>
      </c>
      <c r="X305" s="9">
        <f t="shared" si="445"/>
        <v>0</v>
      </c>
      <c r="Y305" s="9">
        <f t="shared" si="445"/>
        <v>0</v>
      </c>
      <c r="Z305" s="9">
        <f t="shared" si="445"/>
        <v>0</v>
      </c>
      <c r="AA305" s="9">
        <f t="shared" si="445"/>
        <v>0</v>
      </c>
      <c r="AB305" s="9">
        <f t="shared" si="445"/>
        <v>0</v>
      </c>
      <c r="AC305" s="9">
        <f t="shared" si="445"/>
        <v>0</v>
      </c>
      <c r="AD305" s="9">
        <f t="shared" si="445"/>
        <v>0</v>
      </c>
      <c r="AE305" s="9">
        <f t="shared" si="445"/>
        <v>0</v>
      </c>
      <c r="AF305" s="9">
        <f t="shared" si="445"/>
        <v>0</v>
      </c>
      <c r="AG305" s="9">
        <f t="shared" si="445"/>
        <v>0</v>
      </c>
      <c r="AH305" s="9">
        <f t="shared" si="445"/>
        <v>0</v>
      </c>
      <c r="AI305" s="25"/>
      <c r="AJ305" s="3"/>
      <c r="AK305" s="3"/>
      <c r="AL305" s="3"/>
      <c r="AM305" s="3"/>
      <c r="AN305" s="3"/>
      <c r="AO305" s="3"/>
      <c r="AP305" s="9">
        <f t="shared" ref="AP305:AW309" si="446">SUMIFS($B305:$AI305, $B$6:$AI$6, AP$6)</f>
        <v>-1900</v>
      </c>
      <c r="AQ305" s="9">
        <f t="shared" si="446"/>
        <v>-2550</v>
      </c>
      <c r="AR305" s="9">
        <f t="shared" si="446"/>
        <v>-2965.14</v>
      </c>
      <c r="AS305" s="9">
        <f t="shared" si="446"/>
        <v>-3183.6240000000003</v>
      </c>
      <c r="AT305" s="9">
        <f t="shared" si="446"/>
        <v>-3247.2964800000004</v>
      </c>
      <c r="AU305" s="9">
        <f t="shared" si="446"/>
        <v>0</v>
      </c>
      <c r="AV305" s="9">
        <f t="shared" si="446"/>
        <v>0</v>
      </c>
      <c r="AW305" s="9">
        <f t="shared" si="446"/>
        <v>0</v>
      </c>
    </row>
    <row r="306" spans="2:49" hidden="1" outlineLevel="1" x14ac:dyDescent="0.2">
      <c r="B306" s="4" t="s">
        <v>9</v>
      </c>
      <c r="C306" s="9">
        <f t="shared" ref="C306:AH306" si="447">C305*C314</f>
        <v>-72.625</v>
      </c>
      <c r="D306" s="9">
        <f t="shared" si="447"/>
        <v>-147.875</v>
      </c>
      <c r="E306" s="9">
        <f t="shared" si="447"/>
        <v>-153.12500000000003</v>
      </c>
      <c r="F306" s="9">
        <f t="shared" si="447"/>
        <v>-158.37500000000003</v>
      </c>
      <c r="G306" s="9">
        <f t="shared" si="447"/>
        <v>-166.89750000000001</v>
      </c>
      <c r="H306" s="9">
        <f t="shared" si="447"/>
        <v>-172.25250000000003</v>
      </c>
      <c r="I306" s="9">
        <f t="shared" si="447"/>
        <v>-184.74750000000003</v>
      </c>
      <c r="J306" s="9">
        <f t="shared" si="447"/>
        <v>-190.10250000000002</v>
      </c>
      <c r="K306" s="9">
        <f t="shared" si="447"/>
        <v>-199.36664999999999</v>
      </c>
      <c r="L306" s="9">
        <f t="shared" si="447"/>
        <v>-204.82875000000001</v>
      </c>
      <c r="M306" s="9">
        <f t="shared" si="447"/>
        <v>-210.29085000000001</v>
      </c>
      <c r="N306" s="9">
        <f t="shared" si="447"/>
        <v>-215.75295000000003</v>
      </c>
      <c r="O306" s="9">
        <f t="shared" si="447"/>
        <v>-222.85368000000003</v>
      </c>
      <c r="P306" s="9">
        <f t="shared" si="447"/>
        <v>-222.85368000000003</v>
      </c>
      <c r="Q306" s="9">
        <f t="shared" si="447"/>
        <v>-222.85368000000003</v>
      </c>
      <c r="R306" s="9">
        <f t="shared" si="447"/>
        <v>-222.85368000000003</v>
      </c>
      <c r="S306" s="9">
        <f t="shared" si="447"/>
        <v>-227.31075360000006</v>
      </c>
      <c r="T306" s="9">
        <f t="shared" si="447"/>
        <v>-227.31075360000006</v>
      </c>
      <c r="U306" s="9">
        <f t="shared" si="447"/>
        <v>-227.31075360000006</v>
      </c>
      <c r="V306" s="9">
        <f t="shared" si="447"/>
        <v>-227.31075360000006</v>
      </c>
      <c r="W306" s="9">
        <f t="shared" si="447"/>
        <v>0</v>
      </c>
      <c r="X306" s="9">
        <f t="shared" si="447"/>
        <v>0</v>
      </c>
      <c r="Y306" s="9">
        <f t="shared" si="447"/>
        <v>0</v>
      </c>
      <c r="Z306" s="9">
        <f t="shared" si="447"/>
        <v>0</v>
      </c>
      <c r="AA306" s="9">
        <f t="shared" si="447"/>
        <v>0</v>
      </c>
      <c r="AB306" s="9">
        <f t="shared" si="447"/>
        <v>0</v>
      </c>
      <c r="AC306" s="9">
        <f t="shared" si="447"/>
        <v>0</v>
      </c>
      <c r="AD306" s="9">
        <f t="shared" si="447"/>
        <v>0</v>
      </c>
      <c r="AE306" s="9">
        <f t="shared" si="447"/>
        <v>0</v>
      </c>
      <c r="AF306" s="9">
        <f t="shared" si="447"/>
        <v>0</v>
      </c>
      <c r="AG306" s="9">
        <f t="shared" si="447"/>
        <v>0</v>
      </c>
      <c r="AH306" s="9">
        <f t="shared" si="447"/>
        <v>0</v>
      </c>
      <c r="AI306" s="20"/>
      <c r="AJ306" s="34"/>
      <c r="AK306" s="34"/>
      <c r="AL306" s="34"/>
      <c r="AM306" s="34"/>
      <c r="AN306" s="34"/>
      <c r="AO306" s="34"/>
      <c r="AP306" s="9">
        <f t="shared" si="446"/>
        <v>-532</v>
      </c>
      <c r="AQ306" s="9">
        <f t="shared" si="446"/>
        <v>-714</v>
      </c>
      <c r="AR306" s="9">
        <f t="shared" si="446"/>
        <v>-830.2392000000001</v>
      </c>
      <c r="AS306" s="9">
        <f t="shared" si="446"/>
        <v>-891.4147200000001</v>
      </c>
      <c r="AT306" s="9">
        <f t="shared" si="446"/>
        <v>-909.24301440000022</v>
      </c>
      <c r="AU306" s="9">
        <f t="shared" si="446"/>
        <v>0</v>
      </c>
      <c r="AV306" s="9">
        <f t="shared" si="446"/>
        <v>0</v>
      </c>
      <c r="AW306" s="9">
        <f t="shared" si="446"/>
        <v>0</v>
      </c>
    </row>
    <row r="307" spans="2:49" hidden="1" outlineLevel="1" x14ac:dyDescent="0.2">
      <c r="B307" s="4" t="s">
        <v>134</v>
      </c>
      <c r="C307" s="9">
        <f t="shared" ref="C307:AH307" si="448">C305*C315</f>
        <v>-25.9375</v>
      </c>
      <c r="D307" s="9">
        <f t="shared" si="448"/>
        <v>-52.8125</v>
      </c>
      <c r="E307" s="9">
        <f t="shared" si="448"/>
        <v>-54.6875</v>
      </c>
      <c r="F307" s="9">
        <f t="shared" si="448"/>
        <v>-56.5625</v>
      </c>
      <c r="G307" s="9">
        <f t="shared" si="448"/>
        <v>-59.606250000000003</v>
      </c>
      <c r="H307" s="9">
        <f t="shared" si="448"/>
        <v>-61.518750000000004</v>
      </c>
      <c r="I307" s="9">
        <f t="shared" si="448"/>
        <v>-65.981250000000003</v>
      </c>
      <c r="J307" s="9">
        <f t="shared" si="448"/>
        <v>-67.893749999999997</v>
      </c>
      <c r="K307" s="9">
        <f t="shared" si="448"/>
        <v>-71.202375000000004</v>
      </c>
      <c r="L307" s="9">
        <f t="shared" si="448"/>
        <v>-73.153125000000003</v>
      </c>
      <c r="M307" s="9">
        <f t="shared" si="448"/>
        <v>-75.103875000000002</v>
      </c>
      <c r="N307" s="9">
        <f t="shared" si="448"/>
        <v>-77.054625000000001</v>
      </c>
      <c r="O307" s="9">
        <f t="shared" si="448"/>
        <v>-79.590600000000009</v>
      </c>
      <c r="P307" s="9">
        <f t="shared" si="448"/>
        <v>-79.590600000000009</v>
      </c>
      <c r="Q307" s="9">
        <f t="shared" si="448"/>
        <v>-79.590600000000009</v>
      </c>
      <c r="R307" s="9">
        <f t="shared" si="448"/>
        <v>-79.590600000000009</v>
      </c>
      <c r="S307" s="9">
        <f t="shared" si="448"/>
        <v>-81.182412000000014</v>
      </c>
      <c r="T307" s="9">
        <f t="shared" si="448"/>
        <v>-81.182412000000014</v>
      </c>
      <c r="U307" s="9">
        <f t="shared" si="448"/>
        <v>-81.182412000000014</v>
      </c>
      <c r="V307" s="9">
        <f t="shared" si="448"/>
        <v>-81.182412000000014</v>
      </c>
      <c r="W307" s="9">
        <f t="shared" si="448"/>
        <v>0</v>
      </c>
      <c r="X307" s="9">
        <f t="shared" si="448"/>
        <v>0</v>
      </c>
      <c r="Y307" s="9">
        <f t="shared" si="448"/>
        <v>0</v>
      </c>
      <c r="Z307" s="9">
        <f t="shared" si="448"/>
        <v>0</v>
      </c>
      <c r="AA307" s="9">
        <f t="shared" si="448"/>
        <v>0</v>
      </c>
      <c r="AB307" s="9">
        <f t="shared" si="448"/>
        <v>0</v>
      </c>
      <c r="AC307" s="9">
        <f t="shared" si="448"/>
        <v>0</v>
      </c>
      <c r="AD307" s="9">
        <f t="shared" si="448"/>
        <v>0</v>
      </c>
      <c r="AE307" s="9">
        <f t="shared" si="448"/>
        <v>0</v>
      </c>
      <c r="AF307" s="9">
        <f t="shared" si="448"/>
        <v>0</v>
      </c>
      <c r="AG307" s="9">
        <f t="shared" si="448"/>
        <v>0</v>
      </c>
      <c r="AH307" s="9">
        <f t="shared" si="448"/>
        <v>0</v>
      </c>
      <c r="AI307" s="20"/>
      <c r="AJ307" s="34"/>
      <c r="AK307" s="34"/>
      <c r="AL307" s="34"/>
      <c r="AM307" s="34"/>
      <c r="AN307" s="34"/>
      <c r="AO307" s="34"/>
      <c r="AP307" s="9">
        <f t="shared" si="446"/>
        <v>-190</v>
      </c>
      <c r="AQ307" s="9">
        <f t="shared" si="446"/>
        <v>-255</v>
      </c>
      <c r="AR307" s="9">
        <f t="shared" si="446"/>
        <v>-296.51400000000001</v>
      </c>
      <c r="AS307" s="9">
        <f t="shared" si="446"/>
        <v>-318.36240000000004</v>
      </c>
      <c r="AT307" s="9">
        <f t="shared" si="446"/>
        <v>-324.72964800000005</v>
      </c>
      <c r="AU307" s="9">
        <f t="shared" si="446"/>
        <v>0</v>
      </c>
      <c r="AV307" s="9">
        <f t="shared" si="446"/>
        <v>0</v>
      </c>
      <c r="AW307" s="9">
        <f t="shared" si="446"/>
        <v>0</v>
      </c>
    </row>
    <row r="308" spans="2:49" s="2" customFormat="1" hidden="1" outlineLevel="1" x14ac:dyDescent="0.2">
      <c r="B308" s="4" t="s">
        <v>224</v>
      </c>
      <c r="C308" s="9">
        <f>C365</f>
        <v>-2.0559824999999998</v>
      </c>
      <c r="D308" s="9">
        <f t="shared" ref="D308:AH308" si="449">D365</f>
        <v>-14.454179999999999</v>
      </c>
      <c r="E308" s="9">
        <f t="shared" si="449"/>
        <v>-45.543127499999997</v>
      </c>
      <c r="F308" s="9">
        <f t="shared" si="449"/>
        <v>-91.553523750000011</v>
      </c>
      <c r="G308" s="9">
        <f t="shared" si="449"/>
        <v>-141.91884877499999</v>
      </c>
      <c r="H308" s="9">
        <f t="shared" si="449"/>
        <v>-187.28781682499999</v>
      </c>
      <c r="I308" s="9">
        <f t="shared" si="449"/>
        <v>-220.685119875</v>
      </c>
      <c r="J308" s="9">
        <f t="shared" si="449"/>
        <v>-244.95223117500001</v>
      </c>
      <c r="K308" s="9">
        <f t="shared" si="449"/>
        <v>-267.21348505200001</v>
      </c>
      <c r="L308" s="9">
        <f t="shared" si="449"/>
        <v>-290.32468560899997</v>
      </c>
      <c r="M308" s="9">
        <f t="shared" si="449"/>
        <v>-314.49732906600002</v>
      </c>
      <c r="N308" s="9">
        <f t="shared" si="449"/>
        <v>-339.63631305299998</v>
      </c>
      <c r="O308" s="9">
        <f t="shared" si="449"/>
        <v>-366.37274097414007</v>
      </c>
      <c r="P308" s="9">
        <f t="shared" si="449"/>
        <v>-395.36860314843</v>
      </c>
      <c r="Q308" s="9">
        <f t="shared" si="449"/>
        <v>-424.20688422290993</v>
      </c>
      <c r="R308" s="9">
        <f t="shared" si="449"/>
        <v>-452.02556398959001</v>
      </c>
      <c r="S308" s="9">
        <f t="shared" si="449"/>
        <v>-478.8978128244234</v>
      </c>
      <c r="T308" s="9">
        <f t="shared" si="449"/>
        <v>-505.57501461329639</v>
      </c>
      <c r="U308" s="9">
        <f t="shared" si="449"/>
        <v>-532.5085431381475</v>
      </c>
      <c r="V308" s="9">
        <f t="shared" si="449"/>
        <v>-560.10063713850093</v>
      </c>
      <c r="W308" s="9">
        <f t="shared" si="449"/>
        <v>-534.57007224300673</v>
      </c>
      <c r="X308" s="9">
        <f t="shared" si="449"/>
        <v>-398.01864217284367</v>
      </c>
      <c r="Y308" s="9">
        <f t="shared" si="449"/>
        <v>-253.58793856651263</v>
      </c>
      <c r="Z308" s="9">
        <f t="shared" si="449"/>
        <v>-102.76067326247914</v>
      </c>
      <c r="AA308" s="9">
        <f t="shared" si="449"/>
        <v>0</v>
      </c>
      <c r="AB308" s="9">
        <f t="shared" si="449"/>
        <v>0</v>
      </c>
      <c r="AC308" s="9">
        <f t="shared" si="449"/>
        <v>0</v>
      </c>
      <c r="AD308" s="9">
        <f t="shared" si="449"/>
        <v>0</v>
      </c>
      <c r="AE308" s="9">
        <f t="shared" si="449"/>
        <v>0</v>
      </c>
      <c r="AF308" s="9">
        <f t="shared" si="449"/>
        <v>0</v>
      </c>
      <c r="AG308" s="9">
        <f t="shared" si="449"/>
        <v>0</v>
      </c>
      <c r="AH308" s="9">
        <f t="shared" si="449"/>
        <v>0</v>
      </c>
      <c r="AI308" s="25"/>
      <c r="AJ308" s="3"/>
      <c r="AK308" s="3"/>
      <c r="AL308" s="3"/>
      <c r="AM308" s="3"/>
      <c r="AN308" s="3"/>
      <c r="AO308" s="3"/>
      <c r="AP308" s="9">
        <f t="shared" si="446"/>
        <v>-153.60681375000001</v>
      </c>
      <c r="AQ308" s="9">
        <f t="shared" si="446"/>
        <v>-794.84401664999996</v>
      </c>
      <c r="AR308" s="9">
        <f t="shared" si="446"/>
        <v>-1211.67181278</v>
      </c>
      <c r="AS308" s="9">
        <f t="shared" si="446"/>
        <v>-1637.9737923350699</v>
      </c>
      <c r="AT308" s="9">
        <f t="shared" si="446"/>
        <v>-2077.0820077143685</v>
      </c>
      <c r="AU308" s="9">
        <f t="shared" si="446"/>
        <v>-1288.9373262448421</v>
      </c>
      <c r="AV308" s="9">
        <f t="shared" si="446"/>
        <v>0</v>
      </c>
      <c r="AW308" s="9">
        <f t="shared" si="446"/>
        <v>0</v>
      </c>
    </row>
    <row r="309" spans="2:49" s="2" customFormat="1" hidden="1" outlineLevel="1" x14ac:dyDescent="0.2">
      <c r="B309" s="4" t="s">
        <v>358</v>
      </c>
      <c r="C309" s="9">
        <f>C371</f>
        <v>-18.8</v>
      </c>
      <c r="D309" s="9">
        <f t="shared" ref="D309:AH309" si="450">D371</f>
        <v>-73.5</v>
      </c>
      <c r="E309" s="9">
        <f t="shared" si="450"/>
        <v>-129.80000000000001</v>
      </c>
      <c r="F309" s="9">
        <f t="shared" si="450"/>
        <v>-153</v>
      </c>
      <c r="G309" s="9">
        <f t="shared" si="450"/>
        <v>-162.18</v>
      </c>
      <c r="H309" s="9">
        <f t="shared" si="450"/>
        <v>-168.3</v>
      </c>
      <c r="I309" s="9">
        <f t="shared" si="450"/>
        <v>-174.42000000000002</v>
      </c>
      <c r="J309" s="9">
        <f t="shared" si="450"/>
        <v>-180.54000000000002</v>
      </c>
      <c r="K309" s="9">
        <f t="shared" si="450"/>
        <v>-190.39320000000001</v>
      </c>
      <c r="L309" s="9">
        <f t="shared" si="450"/>
        <v>-196.63560000000001</v>
      </c>
      <c r="M309" s="9">
        <f t="shared" si="450"/>
        <v>-202.87800000000001</v>
      </c>
      <c r="N309" s="9">
        <f t="shared" si="450"/>
        <v>-209.12040000000002</v>
      </c>
      <c r="O309" s="9">
        <f t="shared" si="450"/>
        <v>-218.92721040000004</v>
      </c>
      <c r="P309" s="9">
        <f t="shared" si="450"/>
        <v>-222.11083440000004</v>
      </c>
      <c r="Q309" s="9">
        <f t="shared" si="450"/>
        <v>-222.85368000000003</v>
      </c>
      <c r="R309" s="9">
        <f t="shared" si="450"/>
        <v>-222.85368000000003</v>
      </c>
      <c r="S309" s="9">
        <f t="shared" si="450"/>
        <v>-227.31075360000003</v>
      </c>
      <c r="T309" s="9">
        <f t="shared" si="450"/>
        <v>-227.31075360000003</v>
      </c>
      <c r="U309" s="9">
        <f t="shared" si="450"/>
        <v>-227.31075360000003</v>
      </c>
      <c r="V309" s="9">
        <f t="shared" si="450"/>
        <v>-227.31075360000003</v>
      </c>
      <c r="W309" s="9">
        <f t="shared" si="450"/>
        <v>0</v>
      </c>
      <c r="X309" s="9">
        <f t="shared" si="450"/>
        <v>0</v>
      </c>
      <c r="Y309" s="9">
        <f t="shared" si="450"/>
        <v>0</v>
      </c>
      <c r="Z309" s="9">
        <f t="shared" si="450"/>
        <v>0</v>
      </c>
      <c r="AA309" s="9">
        <f t="shared" si="450"/>
        <v>0</v>
      </c>
      <c r="AB309" s="9">
        <f t="shared" si="450"/>
        <v>0</v>
      </c>
      <c r="AC309" s="9">
        <f t="shared" si="450"/>
        <v>0</v>
      </c>
      <c r="AD309" s="9">
        <f t="shared" si="450"/>
        <v>0</v>
      </c>
      <c r="AE309" s="9">
        <f t="shared" si="450"/>
        <v>0</v>
      </c>
      <c r="AF309" s="9">
        <f t="shared" si="450"/>
        <v>0</v>
      </c>
      <c r="AG309" s="9">
        <f t="shared" si="450"/>
        <v>0</v>
      </c>
      <c r="AH309" s="9">
        <f t="shared" si="450"/>
        <v>0</v>
      </c>
      <c r="AI309" s="25"/>
      <c r="AJ309" s="3"/>
      <c r="AK309" s="3"/>
      <c r="AL309" s="3"/>
      <c r="AM309" s="3"/>
      <c r="AN309" s="3"/>
      <c r="AO309" s="3"/>
      <c r="AP309" s="9">
        <f t="shared" si="446"/>
        <v>-375.1</v>
      </c>
      <c r="AQ309" s="9">
        <f t="shared" si="446"/>
        <v>-685.44</v>
      </c>
      <c r="AR309" s="9">
        <f t="shared" si="446"/>
        <v>-799.02720000000011</v>
      </c>
      <c r="AS309" s="9">
        <f t="shared" si="446"/>
        <v>-886.74540480000019</v>
      </c>
      <c r="AT309" s="9">
        <f t="shared" si="446"/>
        <v>-909.24301440000011</v>
      </c>
      <c r="AU309" s="9">
        <f t="shared" si="446"/>
        <v>0</v>
      </c>
      <c r="AV309" s="9">
        <f t="shared" si="446"/>
        <v>0</v>
      </c>
      <c r="AW309" s="9">
        <f t="shared" si="446"/>
        <v>0</v>
      </c>
    </row>
    <row r="310" spans="2:49" ht="5.0999999999999996" hidden="1" customHeight="1" outlineLevel="1" x14ac:dyDescent="0.2">
      <c r="AI310" s="20"/>
      <c r="AJ310" s="34"/>
      <c r="AK310" s="34"/>
      <c r="AL310" s="34"/>
      <c r="AM310" s="34"/>
      <c r="AN310" s="34"/>
      <c r="AO310" s="34"/>
    </row>
    <row r="311" spans="2:49" hidden="1" outlineLevel="1" x14ac:dyDescent="0.2">
      <c r="B311" s="38" t="s">
        <v>137</v>
      </c>
      <c r="C311" s="39">
        <f t="shared" ref="C311:AH311" si="451">SUM(C304:C310)</f>
        <v>-378.79348250000004</v>
      </c>
      <c r="D311" s="39">
        <f t="shared" si="451"/>
        <v>-816.76667999999995</v>
      </c>
      <c r="E311" s="39">
        <f t="shared" si="451"/>
        <v>-930.03062750000004</v>
      </c>
      <c r="F311" s="39">
        <f t="shared" si="451"/>
        <v>-1025.1160237500001</v>
      </c>
      <c r="G311" s="39">
        <f t="shared" si="451"/>
        <v>-1126.6650987750002</v>
      </c>
      <c r="H311" s="39">
        <f t="shared" si="451"/>
        <v>-1204.5465668249999</v>
      </c>
      <c r="I311" s="39">
        <f t="shared" si="451"/>
        <v>-1305.6463698750001</v>
      </c>
      <c r="J311" s="39">
        <f t="shared" si="451"/>
        <v>-1362.4259811749998</v>
      </c>
      <c r="K311" s="39">
        <f t="shared" si="451"/>
        <v>-1440.1994600519999</v>
      </c>
      <c r="L311" s="39">
        <f t="shared" si="451"/>
        <v>-1496.473410609</v>
      </c>
      <c r="M311" s="39">
        <f t="shared" si="451"/>
        <v>-1553.8088040659998</v>
      </c>
      <c r="N311" s="39">
        <f t="shared" si="451"/>
        <v>-1612.110538053</v>
      </c>
      <c r="O311" s="39">
        <f t="shared" si="451"/>
        <v>-1683.6502313741403</v>
      </c>
      <c r="P311" s="39">
        <f t="shared" si="451"/>
        <v>-1715.8297175484299</v>
      </c>
      <c r="Q311" s="39">
        <f t="shared" si="451"/>
        <v>-1745.4108442229101</v>
      </c>
      <c r="R311" s="39">
        <f t="shared" si="451"/>
        <v>-1773.22952398959</v>
      </c>
      <c r="S311" s="39">
        <f t="shared" si="451"/>
        <v>-1826.5258520244238</v>
      </c>
      <c r="T311" s="39">
        <f t="shared" si="451"/>
        <v>-1853.2030538132967</v>
      </c>
      <c r="U311" s="39">
        <f t="shared" si="451"/>
        <v>-1880.1365823381477</v>
      </c>
      <c r="V311" s="39">
        <f t="shared" si="451"/>
        <v>-1907.7286763385011</v>
      </c>
      <c r="W311" s="39">
        <f t="shared" si="451"/>
        <v>-534.57007224300673</v>
      </c>
      <c r="X311" s="39">
        <f t="shared" si="451"/>
        <v>-398.01864217284367</v>
      </c>
      <c r="Y311" s="39">
        <f t="shared" si="451"/>
        <v>-253.58793856651263</v>
      </c>
      <c r="Z311" s="39">
        <f t="shared" si="451"/>
        <v>-102.76067326247914</v>
      </c>
      <c r="AA311" s="39">
        <f t="shared" si="451"/>
        <v>0</v>
      </c>
      <c r="AB311" s="39">
        <f t="shared" si="451"/>
        <v>0</v>
      </c>
      <c r="AC311" s="39">
        <f t="shared" si="451"/>
        <v>0</v>
      </c>
      <c r="AD311" s="39">
        <f t="shared" si="451"/>
        <v>0</v>
      </c>
      <c r="AE311" s="39">
        <f t="shared" si="451"/>
        <v>0</v>
      </c>
      <c r="AF311" s="39">
        <f t="shared" si="451"/>
        <v>0</v>
      </c>
      <c r="AG311" s="39">
        <f t="shared" si="451"/>
        <v>0</v>
      </c>
      <c r="AH311" s="39">
        <f t="shared" si="451"/>
        <v>0</v>
      </c>
      <c r="AI311" s="40"/>
      <c r="AJ311" s="54"/>
      <c r="AK311" s="54"/>
      <c r="AL311" s="54"/>
      <c r="AM311" s="54"/>
      <c r="AN311" s="54"/>
      <c r="AO311" s="54"/>
      <c r="AP311" s="39">
        <f t="shared" ref="AP311:AW311" si="452">SUM(AP304:AP310)</f>
        <v>-3150.70681375</v>
      </c>
      <c r="AQ311" s="39">
        <f t="shared" si="452"/>
        <v>-4999.2840166500009</v>
      </c>
      <c r="AR311" s="39">
        <f t="shared" si="452"/>
        <v>-6102.5922127800004</v>
      </c>
      <c r="AS311" s="39">
        <f t="shared" si="452"/>
        <v>-6918.1203171350699</v>
      </c>
      <c r="AT311" s="39">
        <f t="shared" si="452"/>
        <v>-7467.5941645143694</v>
      </c>
      <c r="AU311" s="39">
        <f t="shared" si="452"/>
        <v>-1288.9373262448421</v>
      </c>
      <c r="AV311" s="39">
        <f t="shared" si="452"/>
        <v>0</v>
      </c>
      <c r="AW311" s="39">
        <f t="shared" si="452"/>
        <v>0</v>
      </c>
    </row>
    <row r="312" spans="2:49" hidden="1" outlineLevel="1" x14ac:dyDescent="0.2">
      <c r="AI312" s="20"/>
      <c r="AJ312" s="34"/>
      <c r="AK312" s="34"/>
      <c r="AL312" s="34"/>
      <c r="AM312" s="34"/>
      <c r="AN312" s="34"/>
      <c r="AO312" s="34"/>
    </row>
    <row r="313" spans="2:49" hidden="1" outlineLevel="1" x14ac:dyDescent="0.2">
      <c r="B313" s="2" t="s">
        <v>10</v>
      </c>
      <c r="AI313" s="20"/>
      <c r="AJ313" s="34"/>
      <c r="AK313" s="34"/>
      <c r="AL313" s="34"/>
      <c r="AM313" s="34"/>
      <c r="AN313" s="34"/>
      <c r="AO313" s="34"/>
    </row>
    <row r="314" spans="2:49" hidden="1" outlineLevel="1" x14ac:dyDescent="0.2">
      <c r="B314" s="4" t="s">
        <v>9</v>
      </c>
      <c r="C314" s="93">
        <f>Drivers!C72</f>
        <v>0.28000000000000003</v>
      </c>
      <c r="D314" s="93">
        <f>Drivers!D72</f>
        <v>0.28000000000000003</v>
      </c>
      <c r="E314" s="93">
        <f>Drivers!E72</f>
        <v>0.28000000000000003</v>
      </c>
      <c r="F314" s="93">
        <f>Drivers!F72</f>
        <v>0.28000000000000003</v>
      </c>
      <c r="G314" s="93">
        <f>Drivers!G72</f>
        <v>0.28000000000000003</v>
      </c>
      <c r="H314" s="93">
        <f>Drivers!H72</f>
        <v>0.28000000000000003</v>
      </c>
      <c r="I314" s="93">
        <f>Drivers!I72</f>
        <v>0.28000000000000003</v>
      </c>
      <c r="J314" s="93">
        <f>Drivers!J72</f>
        <v>0.28000000000000003</v>
      </c>
      <c r="K314" s="93">
        <f>Drivers!K72</f>
        <v>0.28000000000000003</v>
      </c>
      <c r="L314" s="93">
        <f>Drivers!L72</f>
        <v>0.28000000000000003</v>
      </c>
      <c r="M314" s="93">
        <f>Drivers!M72</f>
        <v>0.28000000000000003</v>
      </c>
      <c r="N314" s="93">
        <f>Drivers!N72</f>
        <v>0.28000000000000003</v>
      </c>
      <c r="O314" s="93">
        <f>Drivers!O72</f>
        <v>0.28000000000000003</v>
      </c>
      <c r="P314" s="93">
        <f>Drivers!P72</f>
        <v>0.28000000000000003</v>
      </c>
      <c r="Q314" s="93">
        <f>Drivers!Q72</f>
        <v>0.28000000000000003</v>
      </c>
      <c r="R314" s="93">
        <f>Drivers!R72</f>
        <v>0.28000000000000003</v>
      </c>
      <c r="S314" s="93">
        <f>Drivers!S72</f>
        <v>0.28000000000000003</v>
      </c>
      <c r="T314" s="93">
        <f>Drivers!T72</f>
        <v>0.28000000000000003</v>
      </c>
      <c r="U314" s="93">
        <f>Drivers!U72</f>
        <v>0.28000000000000003</v>
      </c>
      <c r="V314" s="93">
        <f>Drivers!V72</f>
        <v>0.28000000000000003</v>
      </c>
      <c r="W314" s="93">
        <f>Drivers!W72</f>
        <v>0</v>
      </c>
      <c r="X314" s="93">
        <f>Drivers!X72</f>
        <v>0</v>
      </c>
      <c r="Y314" s="93">
        <f>Drivers!Y72</f>
        <v>0</v>
      </c>
      <c r="Z314" s="93">
        <f>Drivers!Z72</f>
        <v>0</v>
      </c>
      <c r="AA314" s="93">
        <f>Drivers!AA72</f>
        <v>0</v>
      </c>
      <c r="AB314" s="93">
        <f>Drivers!AB72</f>
        <v>0</v>
      </c>
      <c r="AC314" s="93">
        <f>Drivers!AC72</f>
        <v>0</v>
      </c>
      <c r="AD314" s="93">
        <f>Drivers!AD72</f>
        <v>0</v>
      </c>
      <c r="AE314" s="93">
        <f>Drivers!AE72</f>
        <v>0</v>
      </c>
      <c r="AF314" s="93">
        <f>Drivers!AF72</f>
        <v>0</v>
      </c>
      <c r="AG314" s="93">
        <f>Drivers!AG72</f>
        <v>0</v>
      </c>
      <c r="AH314" s="93">
        <f>Drivers!AH72</f>
        <v>0</v>
      </c>
      <c r="AI314" s="20"/>
      <c r="AJ314" s="34"/>
      <c r="AK314" s="34"/>
      <c r="AL314" s="34"/>
      <c r="AM314" s="34"/>
      <c r="AN314" s="34"/>
      <c r="AO314" s="34"/>
      <c r="AP314" s="93"/>
      <c r="AQ314" s="93"/>
      <c r="AR314" s="93"/>
      <c r="AS314" s="93"/>
      <c r="AT314" s="93"/>
      <c r="AU314" s="93"/>
      <c r="AV314" s="93"/>
      <c r="AW314" s="93"/>
    </row>
    <row r="315" spans="2:49" hidden="1" outlineLevel="1" x14ac:dyDescent="0.2">
      <c r="B315" s="4" t="s">
        <v>134</v>
      </c>
      <c r="C315" s="93">
        <f>Drivers!C73</f>
        <v>0.1</v>
      </c>
      <c r="D315" s="93">
        <f>Drivers!D73</f>
        <v>0.1</v>
      </c>
      <c r="E315" s="93">
        <f>Drivers!E73</f>
        <v>0.1</v>
      </c>
      <c r="F315" s="93">
        <f>Drivers!F73</f>
        <v>0.1</v>
      </c>
      <c r="G315" s="93">
        <f>Drivers!G73</f>
        <v>0.1</v>
      </c>
      <c r="H315" s="93">
        <f>Drivers!H73</f>
        <v>0.1</v>
      </c>
      <c r="I315" s="93">
        <f>Drivers!I73</f>
        <v>0.1</v>
      </c>
      <c r="J315" s="93">
        <f>Drivers!J73</f>
        <v>0.1</v>
      </c>
      <c r="K315" s="93">
        <f>Drivers!K73</f>
        <v>0.1</v>
      </c>
      <c r="L315" s="93">
        <f>Drivers!L73</f>
        <v>0.1</v>
      </c>
      <c r="M315" s="93">
        <f>Drivers!M73</f>
        <v>0.1</v>
      </c>
      <c r="N315" s="93">
        <f>Drivers!N73</f>
        <v>0.1</v>
      </c>
      <c r="O315" s="93">
        <f>Drivers!O73</f>
        <v>0.1</v>
      </c>
      <c r="P315" s="93">
        <f>Drivers!P73</f>
        <v>0.1</v>
      </c>
      <c r="Q315" s="93">
        <f>Drivers!Q73</f>
        <v>0.1</v>
      </c>
      <c r="R315" s="93">
        <f>Drivers!R73</f>
        <v>0.1</v>
      </c>
      <c r="S315" s="93">
        <f>Drivers!S73</f>
        <v>0.1</v>
      </c>
      <c r="T315" s="93">
        <f>Drivers!T73</f>
        <v>0.1</v>
      </c>
      <c r="U315" s="93">
        <f>Drivers!U73</f>
        <v>0.1</v>
      </c>
      <c r="V315" s="93">
        <f>Drivers!V73</f>
        <v>0.1</v>
      </c>
      <c r="W315" s="93">
        <f>Drivers!W73</f>
        <v>0</v>
      </c>
      <c r="X315" s="93">
        <f>Drivers!X73</f>
        <v>0</v>
      </c>
      <c r="Y315" s="93">
        <f>Drivers!Y73</f>
        <v>0</v>
      </c>
      <c r="Z315" s="93">
        <f>Drivers!Z73</f>
        <v>0</v>
      </c>
      <c r="AA315" s="93">
        <f>Drivers!AA73</f>
        <v>0</v>
      </c>
      <c r="AB315" s="93">
        <f>Drivers!AB73</f>
        <v>0</v>
      </c>
      <c r="AC315" s="93">
        <f>Drivers!AC73</f>
        <v>0</v>
      </c>
      <c r="AD315" s="93">
        <f>Drivers!AD73</f>
        <v>0</v>
      </c>
      <c r="AE315" s="93">
        <f>Drivers!AE73</f>
        <v>0</v>
      </c>
      <c r="AF315" s="93">
        <f>Drivers!AF73</f>
        <v>0</v>
      </c>
      <c r="AG315" s="93">
        <f>Drivers!AG73</f>
        <v>0</v>
      </c>
      <c r="AH315" s="93">
        <f>Drivers!AH73</f>
        <v>0</v>
      </c>
      <c r="AI315" s="20"/>
      <c r="AJ315" s="34"/>
      <c r="AK315" s="34"/>
      <c r="AL315" s="34"/>
      <c r="AM315" s="34"/>
      <c r="AN315" s="34"/>
      <c r="AO315" s="34"/>
      <c r="AP315" s="93"/>
      <c r="AQ315" s="93"/>
      <c r="AR315" s="93"/>
      <c r="AS315" s="93"/>
      <c r="AT315" s="93"/>
      <c r="AU315" s="93"/>
      <c r="AV315" s="93"/>
      <c r="AW315" s="93"/>
    </row>
    <row r="316" spans="2:49" hidden="1" outlineLevel="1" x14ac:dyDescent="0.2">
      <c r="AI316" s="20"/>
      <c r="AJ316" s="34"/>
      <c r="AK316" s="34"/>
      <c r="AL316" s="34"/>
      <c r="AM316" s="34"/>
      <c r="AN316" s="34"/>
      <c r="AO316" s="34"/>
    </row>
    <row r="317" spans="2:49" s="2" customFormat="1" hidden="1" outlineLevel="1" collapsed="1" x14ac:dyDescent="0.2">
      <c r="B317" s="2" t="s">
        <v>214</v>
      </c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25"/>
      <c r="AJ317" s="3"/>
      <c r="AK317" s="3"/>
      <c r="AL317" s="3"/>
      <c r="AM317" s="3"/>
      <c r="AN317" s="3"/>
      <c r="AO317" s="3"/>
      <c r="AP317" s="14"/>
      <c r="AQ317" s="14"/>
      <c r="AR317" s="14"/>
      <c r="AS317" s="14"/>
      <c r="AT317" s="14"/>
      <c r="AU317" s="14"/>
      <c r="AV317" s="14"/>
      <c r="AW317" s="14"/>
    </row>
    <row r="318" spans="2:49" hidden="1" outlineLevel="1" x14ac:dyDescent="0.2">
      <c r="B318" s="4" t="s">
        <v>76</v>
      </c>
      <c r="C318" s="10">
        <f t="shared" ref="C318:AH318" si="453">C106*C325*(1+C329)</f>
        <v>-24.920999999999999</v>
      </c>
      <c r="D318" s="10">
        <f t="shared" si="453"/>
        <v>-99.683999999999997</v>
      </c>
      <c r="E318" s="10">
        <f t="shared" si="453"/>
        <v>-174.447</v>
      </c>
      <c r="F318" s="10">
        <f t="shared" si="453"/>
        <v>-203.52149999999997</v>
      </c>
      <c r="G318" s="10">
        <f t="shared" si="453"/>
        <v>-216.06506999999999</v>
      </c>
      <c r="H318" s="10">
        <f t="shared" si="453"/>
        <v>-224.53821000000002</v>
      </c>
      <c r="I318" s="10">
        <f t="shared" si="453"/>
        <v>-233.01135000000002</v>
      </c>
      <c r="J318" s="10">
        <f t="shared" si="453"/>
        <v>-241.48448999999999</v>
      </c>
      <c r="K318" s="10">
        <f t="shared" si="453"/>
        <v>-250.63548120000002</v>
      </c>
      <c r="L318" s="10">
        <f t="shared" si="453"/>
        <v>-259.27808400000004</v>
      </c>
      <c r="M318" s="10">
        <f t="shared" si="453"/>
        <v>-267.92068680000006</v>
      </c>
      <c r="N318" s="10">
        <f t="shared" si="453"/>
        <v>-276.56328960000002</v>
      </c>
      <c r="O318" s="10">
        <f t="shared" si="453"/>
        <v>-290.91001024800005</v>
      </c>
      <c r="P318" s="10">
        <f t="shared" si="453"/>
        <v>-295.31773767599998</v>
      </c>
      <c r="Q318" s="10">
        <f t="shared" si="453"/>
        <v>-295.31773767599998</v>
      </c>
      <c r="R318" s="10">
        <f t="shared" si="453"/>
        <v>-295.31773767599998</v>
      </c>
      <c r="S318" s="10">
        <f t="shared" si="453"/>
        <v>-301.22409242952011</v>
      </c>
      <c r="T318" s="10">
        <f t="shared" si="453"/>
        <v>-301.22409242952011</v>
      </c>
      <c r="U318" s="10">
        <f t="shared" si="453"/>
        <v>-301.22409242952011</v>
      </c>
      <c r="V318" s="10">
        <f t="shared" si="453"/>
        <v>-301.22409242952011</v>
      </c>
      <c r="W318" s="10">
        <f t="shared" si="453"/>
        <v>0</v>
      </c>
      <c r="X318" s="10">
        <f t="shared" si="453"/>
        <v>0</v>
      </c>
      <c r="Y318" s="10">
        <f t="shared" si="453"/>
        <v>0</v>
      </c>
      <c r="Z318" s="10">
        <f t="shared" si="453"/>
        <v>0</v>
      </c>
      <c r="AA318" s="10">
        <f t="shared" si="453"/>
        <v>0</v>
      </c>
      <c r="AB318" s="10">
        <f t="shared" si="453"/>
        <v>0</v>
      </c>
      <c r="AC318" s="10">
        <f t="shared" si="453"/>
        <v>0</v>
      </c>
      <c r="AD318" s="10">
        <f t="shared" si="453"/>
        <v>0</v>
      </c>
      <c r="AE318" s="10">
        <f t="shared" si="453"/>
        <v>0</v>
      </c>
      <c r="AF318" s="10">
        <f t="shared" si="453"/>
        <v>0</v>
      </c>
      <c r="AG318" s="10">
        <f t="shared" si="453"/>
        <v>0</v>
      </c>
      <c r="AH318" s="10">
        <f t="shared" si="453"/>
        <v>0</v>
      </c>
      <c r="AI318" s="20"/>
      <c r="AJ318" s="34"/>
      <c r="AK318" s="34"/>
      <c r="AL318" s="34"/>
      <c r="AM318" s="34"/>
      <c r="AN318" s="34"/>
      <c r="AO318" s="34"/>
      <c r="AP318" s="9">
        <f t="shared" ref="AP318:AW320" si="454">SUMIFS($B318:$AI318, $B$6:$AI$6, AP$6)</f>
        <v>-502.57349999999997</v>
      </c>
      <c r="AQ318" s="9">
        <f t="shared" si="454"/>
        <v>-915.09912000000008</v>
      </c>
      <c r="AR318" s="9">
        <f t="shared" si="454"/>
        <v>-1054.3975416000001</v>
      </c>
      <c r="AS318" s="9">
        <f t="shared" si="454"/>
        <v>-1176.8632232760001</v>
      </c>
      <c r="AT318" s="9">
        <f t="shared" si="454"/>
        <v>-1204.8963697180805</v>
      </c>
      <c r="AU318" s="9">
        <f t="shared" si="454"/>
        <v>0</v>
      </c>
      <c r="AV318" s="9">
        <f t="shared" si="454"/>
        <v>0</v>
      </c>
      <c r="AW318" s="9">
        <f t="shared" si="454"/>
        <v>0</v>
      </c>
    </row>
    <row r="319" spans="2:49" hidden="1" outlineLevel="1" x14ac:dyDescent="0.2">
      <c r="B319" s="4" t="s">
        <v>161</v>
      </c>
      <c r="C319" s="9">
        <f t="shared" ref="C319:AH319" si="455">C108*C326*(1+C329)</f>
        <v>0</v>
      </c>
      <c r="D319" s="9">
        <f t="shared" si="455"/>
        <v>0</v>
      </c>
      <c r="E319" s="9">
        <f t="shared" si="455"/>
        <v>0</v>
      </c>
      <c r="F319" s="9">
        <f t="shared" si="455"/>
        <v>0</v>
      </c>
      <c r="G319" s="9">
        <f t="shared" si="455"/>
        <v>-2.3004000000000002</v>
      </c>
      <c r="H319" s="9">
        <f t="shared" si="455"/>
        <v>-9.2016000000000009</v>
      </c>
      <c r="I319" s="9">
        <f t="shared" si="455"/>
        <v>-16.102800000000002</v>
      </c>
      <c r="J319" s="9">
        <f t="shared" si="455"/>
        <v>-18.7866</v>
      </c>
      <c r="K319" s="9">
        <f t="shared" si="455"/>
        <v>-25.341206400000001</v>
      </c>
      <c r="L319" s="9">
        <f t="shared" si="455"/>
        <v>-34.44005520000001</v>
      </c>
      <c r="M319" s="9">
        <f t="shared" si="455"/>
        <v>-43.538904000000002</v>
      </c>
      <c r="N319" s="9">
        <f t="shared" si="455"/>
        <v>-47.619046800000007</v>
      </c>
      <c r="O319" s="9">
        <f t="shared" si="455"/>
        <v>-59.610173184000004</v>
      </c>
      <c r="P319" s="9">
        <f t="shared" si="455"/>
        <v>-71.501845607999996</v>
      </c>
      <c r="Q319" s="9">
        <f t="shared" si="455"/>
        <v>-83.393518032000003</v>
      </c>
      <c r="R319" s="9">
        <f t="shared" si="455"/>
        <v>-89.283408516000009</v>
      </c>
      <c r="S319" s="9">
        <f t="shared" si="455"/>
        <v>-104.19913923839999</v>
      </c>
      <c r="T319" s="9">
        <f t="shared" si="455"/>
        <v>-118.38575818080001</v>
      </c>
      <c r="U319" s="9">
        <f t="shared" si="455"/>
        <v>-132.02988759359999</v>
      </c>
      <c r="V319" s="9">
        <f t="shared" si="455"/>
        <v>-138.7877619384</v>
      </c>
      <c r="W319" s="9">
        <f t="shared" si="455"/>
        <v>0</v>
      </c>
      <c r="X319" s="9">
        <f t="shared" si="455"/>
        <v>0</v>
      </c>
      <c r="Y319" s="9">
        <f t="shared" si="455"/>
        <v>0</v>
      </c>
      <c r="Z319" s="9">
        <f t="shared" si="455"/>
        <v>0</v>
      </c>
      <c r="AA319" s="9">
        <f t="shared" si="455"/>
        <v>0</v>
      </c>
      <c r="AB319" s="9">
        <f t="shared" si="455"/>
        <v>0</v>
      </c>
      <c r="AC319" s="9">
        <f t="shared" si="455"/>
        <v>0</v>
      </c>
      <c r="AD319" s="9">
        <f t="shared" si="455"/>
        <v>0</v>
      </c>
      <c r="AE319" s="9">
        <f t="shared" si="455"/>
        <v>0</v>
      </c>
      <c r="AF319" s="9">
        <f t="shared" si="455"/>
        <v>0</v>
      </c>
      <c r="AG319" s="9">
        <f t="shared" si="455"/>
        <v>0</v>
      </c>
      <c r="AH319" s="9">
        <f t="shared" si="455"/>
        <v>0</v>
      </c>
      <c r="AI319" s="20"/>
      <c r="AJ319" s="34"/>
      <c r="AK319" s="34"/>
      <c r="AL319" s="34"/>
      <c r="AM319" s="34"/>
      <c r="AN319" s="34"/>
      <c r="AO319" s="34"/>
      <c r="AP319" s="9">
        <f t="shared" si="454"/>
        <v>0</v>
      </c>
      <c r="AQ319" s="9">
        <f t="shared" si="454"/>
        <v>-46.391400000000004</v>
      </c>
      <c r="AR319" s="9">
        <f t="shared" si="454"/>
        <v>-150.93921240000003</v>
      </c>
      <c r="AS319" s="9">
        <f t="shared" si="454"/>
        <v>-303.78894534000005</v>
      </c>
      <c r="AT319" s="9">
        <f t="shared" si="454"/>
        <v>-493.40254695119995</v>
      </c>
      <c r="AU319" s="9">
        <f t="shared" si="454"/>
        <v>0</v>
      </c>
      <c r="AV319" s="9">
        <f t="shared" si="454"/>
        <v>0</v>
      </c>
      <c r="AW319" s="9">
        <f t="shared" si="454"/>
        <v>0</v>
      </c>
    </row>
    <row r="320" spans="2:49" hidden="1" outlineLevel="1" x14ac:dyDescent="0.2">
      <c r="B320" s="4" t="s">
        <v>162</v>
      </c>
      <c r="C320" s="9">
        <f t="shared" ref="C320:AH320" si="456">C107*C327*(1+C329)</f>
        <v>0</v>
      </c>
      <c r="D320" s="9">
        <f t="shared" si="456"/>
        <v>0</v>
      </c>
      <c r="E320" s="9">
        <f t="shared" si="456"/>
        <v>0</v>
      </c>
      <c r="F320" s="9">
        <f t="shared" si="456"/>
        <v>0</v>
      </c>
      <c r="G320" s="9">
        <f t="shared" si="456"/>
        <v>-3.8340000000000001</v>
      </c>
      <c r="H320" s="9">
        <f t="shared" si="456"/>
        <v>-15.336</v>
      </c>
      <c r="I320" s="9">
        <f t="shared" si="456"/>
        <v>-26.837999999999997</v>
      </c>
      <c r="J320" s="9">
        <f t="shared" si="456"/>
        <v>-31.311</v>
      </c>
      <c r="K320" s="9">
        <f t="shared" si="456"/>
        <v>-37.266480000000001</v>
      </c>
      <c r="L320" s="9">
        <f t="shared" si="456"/>
        <v>-50.64714</v>
      </c>
      <c r="M320" s="9">
        <f t="shared" si="456"/>
        <v>-64.027799999999999</v>
      </c>
      <c r="N320" s="9">
        <f t="shared" si="456"/>
        <v>-70.028009999999981</v>
      </c>
      <c r="O320" s="9">
        <f t="shared" si="456"/>
        <v>-78.434438400000005</v>
      </c>
      <c r="P320" s="9">
        <f t="shared" si="456"/>
        <v>-94.081375800000018</v>
      </c>
      <c r="Q320" s="9">
        <f t="shared" si="456"/>
        <v>-109.7283132</v>
      </c>
      <c r="R320" s="9">
        <f t="shared" si="456"/>
        <v>-117.4781691</v>
      </c>
      <c r="S320" s="9">
        <f t="shared" si="456"/>
        <v>-130.24892404799999</v>
      </c>
      <c r="T320" s="9">
        <f t="shared" si="456"/>
        <v>-147.98219772600001</v>
      </c>
      <c r="U320" s="9">
        <f t="shared" si="456"/>
        <v>-165.03735949199995</v>
      </c>
      <c r="V320" s="9">
        <f t="shared" si="456"/>
        <v>-173.48470242300002</v>
      </c>
      <c r="W320" s="9">
        <f t="shared" si="456"/>
        <v>0</v>
      </c>
      <c r="X320" s="9">
        <f t="shared" si="456"/>
        <v>0</v>
      </c>
      <c r="Y320" s="9">
        <f t="shared" si="456"/>
        <v>0</v>
      </c>
      <c r="Z320" s="9">
        <f t="shared" si="456"/>
        <v>0</v>
      </c>
      <c r="AA320" s="9">
        <f t="shared" si="456"/>
        <v>0</v>
      </c>
      <c r="AB320" s="9">
        <f t="shared" si="456"/>
        <v>0</v>
      </c>
      <c r="AC320" s="9">
        <f t="shared" si="456"/>
        <v>0</v>
      </c>
      <c r="AD320" s="9">
        <f t="shared" si="456"/>
        <v>0</v>
      </c>
      <c r="AE320" s="9">
        <f t="shared" si="456"/>
        <v>0</v>
      </c>
      <c r="AF320" s="9">
        <f t="shared" si="456"/>
        <v>0</v>
      </c>
      <c r="AG320" s="9">
        <f t="shared" si="456"/>
        <v>0</v>
      </c>
      <c r="AH320" s="9">
        <f t="shared" si="456"/>
        <v>0</v>
      </c>
      <c r="AI320" s="20"/>
      <c r="AJ320" s="34"/>
      <c r="AK320" s="34"/>
      <c r="AL320" s="34"/>
      <c r="AM320" s="34"/>
      <c r="AN320" s="34"/>
      <c r="AO320" s="34"/>
      <c r="AP320" s="9">
        <f t="shared" si="454"/>
        <v>0</v>
      </c>
      <c r="AQ320" s="9">
        <f t="shared" si="454"/>
        <v>-77.318999999999988</v>
      </c>
      <c r="AR320" s="9">
        <f t="shared" si="454"/>
        <v>-221.96942999999999</v>
      </c>
      <c r="AS320" s="9">
        <f t="shared" si="454"/>
        <v>-399.72229650000003</v>
      </c>
      <c r="AT320" s="9">
        <f t="shared" si="454"/>
        <v>-616.75318368900002</v>
      </c>
      <c r="AU320" s="9">
        <f t="shared" si="454"/>
        <v>0</v>
      </c>
      <c r="AV320" s="9">
        <f t="shared" si="454"/>
        <v>0</v>
      </c>
      <c r="AW320" s="9">
        <f t="shared" si="454"/>
        <v>0</v>
      </c>
    </row>
    <row r="321" spans="2:49" ht="5.0999999999999996" hidden="1" customHeight="1" outlineLevel="1" x14ac:dyDescent="0.2">
      <c r="AI321" s="20"/>
      <c r="AJ321" s="34"/>
      <c r="AK321" s="34"/>
      <c r="AL321" s="34"/>
      <c r="AM321" s="34"/>
      <c r="AN321" s="34"/>
      <c r="AO321" s="34"/>
    </row>
    <row r="322" spans="2:49" hidden="1" outlineLevel="1" x14ac:dyDescent="0.2">
      <c r="B322" s="38" t="s">
        <v>215</v>
      </c>
      <c r="C322" s="39">
        <f t="shared" ref="C322:AH322" si="457">SUM(C317:C321)</f>
        <v>-24.920999999999999</v>
      </c>
      <c r="D322" s="39">
        <f t="shared" si="457"/>
        <v>-99.683999999999997</v>
      </c>
      <c r="E322" s="39">
        <f t="shared" si="457"/>
        <v>-174.447</v>
      </c>
      <c r="F322" s="39">
        <f t="shared" si="457"/>
        <v>-203.52149999999997</v>
      </c>
      <c r="G322" s="39">
        <f t="shared" si="457"/>
        <v>-222.19946999999999</v>
      </c>
      <c r="H322" s="39">
        <f t="shared" si="457"/>
        <v>-249.07581000000005</v>
      </c>
      <c r="I322" s="39">
        <f t="shared" si="457"/>
        <v>-275.95215000000002</v>
      </c>
      <c r="J322" s="39">
        <f t="shared" si="457"/>
        <v>-291.58208999999999</v>
      </c>
      <c r="K322" s="39">
        <f t="shared" si="457"/>
        <v>-313.24316759999999</v>
      </c>
      <c r="L322" s="39">
        <f t="shared" si="457"/>
        <v>-344.36527920000003</v>
      </c>
      <c r="M322" s="39">
        <f t="shared" si="457"/>
        <v>-375.48739080000007</v>
      </c>
      <c r="N322" s="39">
        <f t="shared" si="457"/>
        <v>-394.21034640000005</v>
      </c>
      <c r="O322" s="39">
        <f t="shared" si="457"/>
        <v>-428.95462183200004</v>
      </c>
      <c r="P322" s="39">
        <f t="shared" si="457"/>
        <v>-460.90095908399996</v>
      </c>
      <c r="Q322" s="39">
        <f t="shared" si="457"/>
        <v>-488.43956890799996</v>
      </c>
      <c r="R322" s="39">
        <f t="shared" si="457"/>
        <v>-502.07931529199999</v>
      </c>
      <c r="S322" s="39">
        <f t="shared" si="457"/>
        <v>-535.6721557159201</v>
      </c>
      <c r="T322" s="39">
        <f t="shared" si="457"/>
        <v>-567.59204833632009</v>
      </c>
      <c r="U322" s="39">
        <f t="shared" si="457"/>
        <v>-598.29133951512006</v>
      </c>
      <c r="V322" s="39">
        <f t="shared" si="457"/>
        <v>-613.49655679092018</v>
      </c>
      <c r="W322" s="39">
        <f t="shared" si="457"/>
        <v>0</v>
      </c>
      <c r="X322" s="39">
        <f t="shared" si="457"/>
        <v>0</v>
      </c>
      <c r="Y322" s="39">
        <f t="shared" si="457"/>
        <v>0</v>
      </c>
      <c r="Z322" s="39">
        <f t="shared" si="457"/>
        <v>0</v>
      </c>
      <c r="AA322" s="39">
        <f t="shared" si="457"/>
        <v>0</v>
      </c>
      <c r="AB322" s="39">
        <f t="shared" si="457"/>
        <v>0</v>
      </c>
      <c r="AC322" s="39">
        <f t="shared" si="457"/>
        <v>0</v>
      </c>
      <c r="AD322" s="39">
        <f t="shared" si="457"/>
        <v>0</v>
      </c>
      <c r="AE322" s="39">
        <f t="shared" si="457"/>
        <v>0</v>
      </c>
      <c r="AF322" s="39">
        <f t="shared" si="457"/>
        <v>0</v>
      </c>
      <c r="AG322" s="39">
        <f t="shared" si="457"/>
        <v>0</v>
      </c>
      <c r="AH322" s="39">
        <f t="shared" si="457"/>
        <v>0</v>
      </c>
      <c r="AI322" s="40"/>
      <c r="AJ322" s="54"/>
      <c r="AK322" s="54"/>
      <c r="AL322" s="54"/>
      <c r="AM322" s="54"/>
      <c r="AN322" s="54"/>
      <c r="AO322" s="54"/>
      <c r="AP322" s="39">
        <f t="shared" ref="AP322:AW322" si="458">SUM(AP317:AP321)</f>
        <v>-502.57349999999997</v>
      </c>
      <c r="AQ322" s="39">
        <f t="shared" si="458"/>
        <v>-1038.80952</v>
      </c>
      <c r="AR322" s="39">
        <f t="shared" si="458"/>
        <v>-1427.306184</v>
      </c>
      <c r="AS322" s="39">
        <f t="shared" si="458"/>
        <v>-1880.3744651160002</v>
      </c>
      <c r="AT322" s="39">
        <f t="shared" si="458"/>
        <v>-2315.0521003582808</v>
      </c>
      <c r="AU322" s="39">
        <f t="shared" si="458"/>
        <v>0</v>
      </c>
      <c r="AV322" s="39">
        <f t="shared" si="458"/>
        <v>0</v>
      </c>
      <c r="AW322" s="39">
        <f t="shared" si="458"/>
        <v>0</v>
      </c>
    </row>
    <row r="323" spans="2:49" hidden="1" outlineLevel="1" x14ac:dyDescent="0.2">
      <c r="AI323" s="20"/>
      <c r="AJ323" s="34"/>
      <c r="AK323" s="34"/>
      <c r="AL323" s="34"/>
      <c r="AM323" s="34"/>
      <c r="AN323" s="34"/>
      <c r="AO323" s="34"/>
    </row>
    <row r="324" spans="2:49" hidden="1" outlineLevel="1" x14ac:dyDescent="0.2">
      <c r="B324" s="2" t="s">
        <v>212</v>
      </c>
      <c r="AI324" s="20"/>
      <c r="AJ324" s="34"/>
      <c r="AK324" s="34"/>
      <c r="AL324" s="34"/>
      <c r="AM324" s="34"/>
      <c r="AN324" s="34"/>
      <c r="AO324" s="34"/>
    </row>
    <row r="325" spans="2:49" hidden="1" outlineLevel="1" x14ac:dyDescent="0.2">
      <c r="B325" s="4" t="s">
        <v>76</v>
      </c>
      <c r="C325" s="93">
        <f>Drivers!C75</f>
        <v>-0.13</v>
      </c>
      <c r="D325" s="93">
        <f>Drivers!D75</f>
        <v>-0.13</v>
      </c>
      <c r="E325" s="93">
        <f>Drivers!E75</f>
        <v>-0.13</v>
      </c>
      <c r="F325" s="93">
        <f>Drivers!F75</f>
        <v>-0.13</v>
      </c>
      <c r="G325" s="93">
        <f>Drivers!G75</f>
        <v>-0.13</v>
      </c>
      <c r="H325" s="93">
        <f>Drivers!H75</f>
        <v>-0.13</v>
      </c>
      <c r="I325" s="93">
        <f>Drivers!I75</f>
        <v>-0.13</v>
      </c>
      <c r="J325" s="93">
        <f>Drivers!J75</f>
        <v>-0.13</v>
      </c>
      <c r="K325" s="93">
        <f>Drivers!K75</f>
        <v>-0.13</v>
      </c>
      <c r="L325" s="93">
        <f>Drivers!L75</f>
        <v>-0.13</v>
      </c>
      <c r="M325" s="93">
        <f>Drivers!M75</f>
        <v>-0.13</v>
      </c>
      <c r="N325" s="93">
        <f>Drivers!N75</f>
        <v>-0.13</v>
      </c>
      <c r="O325" s="93">
        <f>Drivers!O75</f>
        <v>-0.13</v>
      </c>
      <c r="P325" s="93">
        <f>Drivers!P75</f>
        <v>-0.13</v>
      </c>
      <c r="Q325" s="93">
        <f>Drivers!Q75</f>
        <v>-0.13</v>
      </c>
      <c r="R325" s="93">
        <f>Drivers!R75</f>
        <v>-0.13</v>
      </c>
      <c r="S325" s="93">
        <f>Drivers!S75</f>
        <v>-0.13</v>
      </c>
      <c r="T325" s="93">
        <f>Drivers!T75</f>
        <v>-0.13</v>
      </c>
      <c r="U325" s="93">
        <f>Drivers!U75</f>
        <v>-0.13</v>
      </c>
      <c r="V325" s="93">
        <f>Drivers!V75</f>
        <v>-0.13</v>
      </c>
      <c r="W325" s="93">
        <f>Drivers!W75</f>
        <v>0</v>
      </c>
      <c r="X325" s="93">
        <f>Drivers!X75</f>
        <v>0</v>
      </c>
      <c r="Y325" s="93">
        <f>Drivers!Y75</f>
        <v>0</v>
      </c>
      <c r="Z325" s="93">
        <f>Drivers!Z75</f>
        <v>0</v>
      </c>
      <c r="AA325" s="93">
        <f>Drivers!AA75</f>
        <v>0</v>
      </c>
      <c r="AB325" s="93">
        <f>Drivers!AB75</f>
        <v>0</v>
      </c>
      <c r="AC325" s="93">
        <f>Drivers!AC75</f>
        <v>0</v>
      </c>
      <c r="AD325" s="93">
        <f>Drivers!AD75</f>
        <v>0</v>
      </c>
      <c r="AE325" s="93">
        <f>Drivers!AE75</f>
        <v>0</v>
      </c>
      <c r="AF325" s="93">
        <f>Drivers!AF75</f>
        <v>0</v>
      </c>
      <c r="AG325" s="93">
        <f>Drivers!AG75</f>
        <v>0</v>
      </c>
      <c r="AH325" s="93">
        <f>Drivers!AH75</f>
        <v>0</v>
      </c>
      <c r="AI325" s="20"/>
      <c r="AJ325" s="34"/>
      <c r="AK325" s="34"/>
      <c r="AL325" s="34"/>
      <c r="AM325" s="34"/>
      <c r="AN325" s="34"/>
      <c r="AO325" s="34"/>
      <c r="AP325" s="93"/>
      <c r="AQ325" s="93"/>
      <c r="AR325" s="93"/>
      <c r="AS325" s="93"/>
      <c r="AT325" s="93"/>
      <c r="AU325" s="93"/>
      <c r="AV325" s="93"/>
      <c r="AW325" s="93"/>
    </row>
    <row r="326" spans="2:49" hidden="1" outlineLevel="1" x14ac:dyDescent="0.2">
      <c r="B326" s="4" t="s">
        <v>161</v>
      </c>
      <c r="C326" s="93">
        <f>Drivers!C76</f>
        <v>-0.08</v>
      </c>
      <c r="D326" s="93">
        <f>Drivers!D76</f>
        <v>-0.08</v>
      </c>
      <c r="E326" s="93">
        <f>Drivers!E76</f>
        <v>-0.08</v>
      </c>
      <c r="F326" s="93">
        <f>Drivers!F76</f>
        <v>-0.08</v>
      </c>
      <c r="G326" s="93">
        <f>Drivers!G76</f>
        <v>-0.08</v>
      </c>
      <c r="H326" s="93">
        <f>Drivers!H76</f>
        <v>-0.08</v>
      </c>
      <c r="I326" s="93">
        <f>Drivers!I76</f>
        <v>-0.08</v>
      </c>
      <c r="J326" s="93">
        <f>Drivers!J76</f>
        <v>-0.08</v>
      </c>
      <c r="K326" s="93">
        <f>Drivers!K76</f>
        <v>-0.08</v>
      </c>
      <c r="L326" s="93">
        <f>Drivers!L76</f>
        <v>-0.08</v>
      </c>
      <c r="M326" s="93">
        <f>Drivers!M76</f>
        <v>-0.08</v>
      </c>
      <c r="N326" s="93">
        <f>Drivers!N76</f>
        <v>-0.08</v>
      </c>
      <c r="O326" s="93">
        <f>Drivers!O76</f>
        <v>-0.08</v>
      </c>
      <c r="P326" s="93">
        <f>Drivers!P76</f>
        <v>-0.08</v>
      </c>
      <c r="Q326" s="93">
        <f>Drivers!Q76</f>
        <v>-0.08</v>
      </c>
      <c r="R326" s="93">
        <f>Drivers!R76</f>
        <v>-0.08</v>
      </c>
      <c r="S326" s="93">
        <f>Drivers!S76</f>
        <v>-0.08</v>
      </c>
      <c r="T326" s="93">
        <f>Drivers!T76</f>
        <v>-0.08</v>
      </c>
      <c r="U326" s="93">
        <f>Drivers!U76</f>
        <v>-0.08</v>
      </c>
      <c r="V326" s="93">
        <f>Drivers!V76</f>
        <v>-0.08</v>
      </c>
      <c r="W326" s="93">
        <f>Drivers!W76</f>
        <v>0</v>
      </c>
      <c r="X326" s="93">
        <f>Drivers!X76</f>
        <v>0</v>
      </c>
      <c r="Y326" s="93">
        <f>Drivers!Y76</f>
        <v>0</v>
      </c>
      <c r="Z326" s="93">
        <f>Drivers!Z76</f>
        <v>0</v>
      </c>
      <c r="AA326" s="93">
        <f>Drivers!AA76</f>
        <v>0</v>
      </c>
      <c r="AB326" s="93">
        <f>Drivers!AB76</f>
        <v>0</v>
      </c>
      <c r="AC326" s="93">
        <f>Drivers!AC76</f>
        <v>0</v>
      </c>
      <c r="AD326" s="93">
        <f>Drivers!AD76</f>
        <v>0</v>
      </c>
      <c r="AE326" s="93">
        <f>Drivers!AE76</f>
        <v>0</v>
      </c>
      <c r="AF326" s="93">
        <f>Drivers!AF76</f>
        <v>0</v>
      </c>
      <c r="AG326" s="93">
        <f>Drivers!AG76</f>
        <v>0</v>
      </c>
      <c r="AH326" s="93">
        <f>Drivers!AH76</f>
        <v>0</v>
      </c>
      <c r="AI326" s="20"/>
      <c r="AJ326" s="34"/>
      <c r="AK326" s="34"/>
      <c r="AL326" s="34"/>
      <c r="AM326" s="34"/>
      <c r="AN326" s="34"/>
      <c r="AO326" s="34"/>
      <c r="AP326" s="93"/>
      <c r="AQ326" s="93"/>
      <c r="AR326" s="93"/>
      <c r="AS326" s="93"/>
      <c r="AT326" s="93"/>
      <c r="AU326" s="93"/>
      <c r="AV326" s="93"/>
      <c r="AW326" s="93"/>
    </row>
    <row r="327" spans="2:49" hidden="1" outlineLevel="1" x14ac:dyDescent="0.2">
      <c r="B327" s="4" t="s">
        <v>162</v>
      </c>
      <c r="C327" s="93">
        <f>Drivers!C77</f>
        <v>-0.02</v>
      </c>
      <c r="D327" s="93">
        <f>Drivers!D77</f>
        <v>-0.02</v>
      </c>
      <c r="E327" s="93">
        <f>Drivers!E77</f>
        <v>-0.02</v>
      </c>
      <c r="F327" s="93">
        <f>Drivers!F77</f>
        <v>-0.02</v>
      </c>
      <c r="G327" s="93">
        <f>Drivers!G77</f>
        <v>-0.02</v>
      </c>
      <c r="H327" s="93">
        <f>Drivers!H77</f>
        <v>-0.02</v>
      </c>
      <c r="I327" s="93">
        <f>Drivers!I77</f>
        <v>-0.02</v>
      </c>
      <c r="J327" s="93">
        <f>Drivers!J77</f>
        <v>-0.02</v>
      </c>
      <c r="K327" s="93">
        <f>Drivers!K77</f>
        <v>-0.02</v>
      </c>
      <c r="L327" s="93">
        <f>Drivers!L77</f>
        <v>-0.02</v>
      </c>
      <c r="M327" s="93">
        <f>Drivers!M77</f>
        <v>-0.02</v>
      </c>
      <c r="N327" s="93">
        <f>Drivers!N77</f>
        <v>-0.02</v>
      </c>
      <c r="O327" s="93">
        <f>Drivers!O77</f>
        <v>-0.02</v>
      </c>
      <c r="P327" s="93">
        <f>Drivers!P77</f>
        <v>-0.02</v>
      </c>
      <c r="Q327" s="93">
        <f>Drivers!Q77</f>
        <v>-0.02</v>
      </c>
      <c r="R327" s="93">
        <f>Drivers!R77</f>
        <v>-0.02</v>
      </c>
      <c r="S327" s="93">
        <f>Drivers!S77</f>
        <v>-0.02</v>
      </c>
      <c r="T327" s="93">
        <f>Drivers!T77</f>
        <v>-0.02</v>
      </c>
      <c r="U327" s="93">
        <f>Drivers!U77</f>
        <v>-0.02</v>
      </c>
      <c r="V327" s="93">
        <f>Drivers!V77</f>
        <v>-0.02</v>
      </c>
      <c r="W327" s="93">
        <f>Drivers!W77</f>
        <v>0</v>
      </c>
      <c r="X327" s="93">
        <f>Drivers!X77</f>
        <v>0</v>
      </c>
      <c r="Y327" s="93">
        <f>Drivers!Y77</f>
        <v>0</v>
      </c>
      <c r="Z327" s="93">
        <f>Drivers!Z77</f>
        <v>0</v>
      </c>
      <c r="AA327" s="93">
        <f>Drivers!AA77</f>
        <v>0</v>
      </c>
      <c r="AB327" s="93">
        <f>Drivers!AB77</f>
        <v>0</v>
      </c>
      <c r="AC327" s="93">
        <f>Drivers!AC77</f>
        <v>0</v>
      </c>
      <c r="AD327" s="93">
        <f>Drivers!AD77</f>
        <v>0</v>
      </c>
      <c r="AE327" s="93">
        <f>Drivers!AE77</f>
        <v>0</v>
      </c>
      <c r="AF327" s="93">
        <f>Drivers!AF77</f>
        <v>0</v>
      </c>
      <c r="AG327" s="93">
        <f>Drivers!AG77</f>
        <v>0</v>
      </c>
      <c r="AH327" s="93">
        <f>Drivers!AH77</f>
        <v>0</v>
      </c>
      <c r="AI327" s="20"/>
      <c r="AJ327" s="34"/>
      <c r="AK327" s="34"/>
      <c r="AL327" s="34"/>
      <c r="AM327" s="34"/>
      <c r="AN327" s="34"/>
      <c r="AO327" s="34"/>
      <c r="AP327" s="93"/>
      <c r="AQ327" s="93"/>
      <c r="AR327" s="93"/>
      <c r="AS327" s="93"/>
      <c r="AT327" s="93"/>
      <c r="AU327" s="93"/>
      <c r="AV327" s="93"/>
      <c r="AW327" s="93"/>
    </row>
    <row r="328" spans="2:49" hidden="1" outlineLevel="1" x14ac:dyDescent="0.2">
      <c r="B328" s="4"/>
      <c r="AI328" s="20"/>
      <c r="AJ328" s="34"/>
      <c r="AK328" s="34"/>
      <c r="AL328" s="34"/>
      <c r="AM328" s="34"/>
      <c r="AN328" s="34"/>
      <c r="AO328" s="34"/>
    </row>
    <row r="329" spans="2:49" hidden="1" outlineLevel="1" x14ac:dyDescent="0.2">
      <c r="B329" s="1" t="s">
        <v>213</v>
      </c>
      <c r="C329" s="93">
        <f>Drivers!C78</f>
        <v>6.5000000000000002E-2</v>
      </c>
      <c r="D329" s="93">
        <f>Drivers!D78</f>
        <v>6.5000000000000002E-2</v>
      </c>
      <c r="E329" s="93">
        <f>Drivers!E78</f>
        <v>6.5000000000000002E-2</v>
      </c>
      <c r="F329" s="93">
        <f>Drivers!F78</f>
        <v>6.5000000000000002E-2</v>
      </c>
      <c r="G329" s="93">
        <f>Drivers!G78</f>
        <v>6.5000000000000002E-2</v>
      </c>
      <c r="H329" s="93">
        <f>Drivers!H78</f>
        <v>6.5000000000000002E-2</v>
      </c>
      <c r="I329" s="93">
        <f>Drivers!I78</f>
        <v>6.5000000000000002E-2</v>
      </c>
      <c r="J329" s="93">
        <f>Drivers!J78</f>
        <v>6.5000000000000002E-2</v>
      </c>
      <c r="K329" s="93">
        <f>Drivers!K78</f>
        <v>6.5000000000000002E-2</v>
      </c>
      <c r="L329" s="93">
        <f>Drivers!L78</f>
        <v>6.5000000000000002E-2</v>
      </c>
      <c r="M329" s="93">
        <f>Drivers!M78</f>
        <v>6.5000000000000002E-2</v>
      </c>
      <c r="N329" s="93">
        <f>Drivers!N78</f>
        <v>6.5000000000000002E-2</v>
      </c>
      <c r="O329" s="93">
        <f>Drivers!O78</f>
        <v>6.5000000000000002E-2</v>
      </c>
      <c r="P329" s="93">
        <f>Drivers!P78</f>
        <v>6.5000000000000002E-2</v>
      </c>
      <c r="Q329" s="93">
        <f>Drivers!Q78</f>
        <v>6.5000000000000002E-2</v>
      </c>
      <c r="R329" s="93">
        <f>Drivers!R78</f>
        <v>6.5000000000000002E-2</v>
      </c>
      <c r="S329" s="93">
        <f>Drivers!S78</f>
        <v>6.5000000000000002E-2</v>
      </c>
      <c r="T329" s="93">
        <f>Drivers!T78</f>
        <v>6.5000000000000002E-2</v>
      </c>
      <c r="U329" s="93">
        <f>Drivers!U78</f>
        <v>6.5000000000000002E-2</v>
      </c>
      <c r="V329" s="93">
        <f>Drivers!V78</f>
        <v>6.5000000000000002E-2</v>
      </c>
      <c r="W329" s="93">
        <f>Drivers!W78</f>
        <v>0</v>
      </c>
      <c r="X329" s="93">
        <f>Drivers!X78</f>
        <v>0</v>
      </c>
      <c r="Y329" s="93">
        <f>Drivers!Y78</f>
        <v>0</v>
      </c>
      <c r="Z329" s="93">
        <f>Drivers!Z78</f>
        <v>0</v>
      </c>
      <c r="AA329" s="93">
        <f>Drivers!AA78</f>
        <v>0</v>
      </c>
      <c r="AB329" s="93">
        <f>Drivers!AB78</f>
        <v>0</v>
      </c>
      <c r="AC329" s="93">
        <f>Drivers!AC78</f>
        <v>0</v>
      </c>
      <c r="AD329" s="93">
        <f>Drivers!AD78</f>
        <v>0</v>
      </c>
      <c r="AE329" s="93">
        <f>Drivers!AE78</f>
        <v>0</v>
      </c>
      <c r="AF329" s="93">
        <f>Drivers!AF78</f>
        <v>0</v>
      </c>
      <c r="AG329" s="93">
        <f>Drivers!AG78</f>
        <v>0</v>
      </c>
      <c r="AH329" s="93">
        <f>Drivers!AH78</f>
        <v>0</v>
      </c>
      <c r="AI329" s="20"/>
      <c r="AJ329" s="34"/>
      <c r="AK329" s="34"/>
      <c r="AL329" s="34"/>
      <c r="AM329" s="34"/>
      <c r="AN329" s="34"/>
      <c r="AO329" s="34"/>
      <c r="AP329" s="93"/>
      <c r="AQ329" s="93"/>
      <c r="AR329" s="93"/>
      <c r="AS329" s="93"/>
      <c r="AT329" s="93"/>
      <c r="AU329" s="93"/>
      <c r="AV329" s="93"/>
      <c r="AW329" s="93"/>
    </row>
    <row r="330" spans="2:49" hidden="1" outlineLevel="1" x14ac:dyDescent="0.2">
      <c r="B330" s="4"/>
      <c r="AI330" s="20"/>
      <c r="AJ330" s="34"/>
      <c r="AK330" s="34"/>
      <c r="AL330" s="34"/>
      <c r="AM330" s="34"/>
      <c r="AN330" s="34"/>
      <c r="AO330" s="34"/>
    </row>
    <row r="331" spans="2:49" s="2" customFormat="1" hidden="1" outlineLevel="1" x14ac:dyDescent="0.2">
      <c r="B331" s="2" t="s">
        <v>263</v>
      </c>
      <c r="AI331" s="25" t="s">
        <v>361</v>
      </c>
      <c r="AJ331" s="81" t="s">
        <v>91</v>
      </c>
      <c r="AK331" s="81" t="s">
        <v>2</v>
      </c>
      <c r="AL331" s="81" t="s">
        <v>3</v>
      </c>
      <c r="AM331" s="81" t="s">
        <v>82</v>
      </c>
      <c r="AN331" s="81" t="s">
        <v>79</v>
      </c>
      <c r="AO331" s="81" t="s">
        <v>465</v>
      </c>
    </row>
    <row r="332" spans="2:49" hidden="1" outlineLevel="1" x14ac:dyDescent="0.2">
      <c r="B332" s="52" t="str" cm="1">
        <f t="array" ref="B332">INDEX($B$4:$AI$4, 1, AN332)</f>
        <v>FQ1'26E</v>
      </c>
      <c r="C332" s="104">
        <f>IF($AM332&gt;C$5,0,IF($AM332=C$5,IFERROR($AJ332/$AK332*$AL332, 0),IF(IFERROR((SUM($B332:B332)+$AJ332/$AK332*(1-$AL332)),0)&lt;=$AJ332, $AJ332-SUM($B332:B332), IFERROR($AJ332/$AK332, 0))))</f>
        <v>-2.0559824999999998</v>
      </c>
      <c r="D332" s="104">
        <f>IF($AM332&gt;D$5,0,IF($AM332=D$5,IFERROR($AJ332/$AK332*$AL332, 0),IF(IFERROR((SUM($B332:C332)+$AJ332/$AK332*(1-$AL332)),0)&lt;=$AJ332, $AJ332-SUM($B332:C332), IFERROR($AJ332/$AK332, 0))))</f>
        <v>-6.2302499999999998</v>
      </c>
      <c r="E332" s="104">
        <f>IF($AM332&gt;E$5,0,IF($AM332=E$5,IFERROR($AJ332/$AK332*$AL332, 0),IF(IFERROR((SUM($B332:D332)+$AJ332/$AK332*(1-$AL332)),0)&lt;=$AJ332, $AJ332-SUM($B332:D332), IFERROR($AJ332/$AK332, 0))))</f>
        <v>-6.2302499999999998</v>
      </c>
      <c r="F332" s="104">
        <f>IF($AM332&gt;F$5,0,IF($AM332=F$5,IFERROR($AJ332/$AK332*$AL332, 0),IF(IFERROR((SUM($B332:E332)+$AJ332/$AK332*(1-$AL332)),0)&lt;=$AJ332, $AJ332-SUM($B332:E332), IFERROR($AJ332/$AK332, 0))))</f>
        <v>-6.2302499999999998</v>
      </c>
      <c r="G332" s="104">
        <f>IF($AM332&gt;G$5,0,IF($AM332=G$5,IFERROR($AJ332/$AK332*$AL332, 0),IF(IFERROR((SUM($B332:F332)+$AJ332/$AK332*(1-$AL332)),0)&lt;=$AJ332, $AJ332-SUM($B332:F332), IFERROR($AJ332/$AK332, 0))))</f>
        <v>-4.1742674999999991</v>
      </c>
      <c r="H332" s="104">
        <f>IF($AM332&gt;H$5,0,IF($AM332=H$5,IFERROR($AJ332/$AK332*$AL332, 0),IF(IFERROR((SUM($B332:G332)+$AJ332/$AK332*(1-$AL332)),0)&lt;=$AJ332, $AJ332-SUM($B332:G332), IFERROR($AJ332/$AK332, 0))))</f>
        <v>0</v>
      </c>
      <c r="I332" s="104">
        <f>IF($AM332&gt;I$5,0,IF($AM332=I$5,IFERROR($AJ332/$AK332*$AL332, 0),IF(IFERROR((SUM($B332:H332)+$AJ332/$AK332*(1-$AL332)),0)&lt;=$AJ332, $AJ332-SUM($B332:H332), IFERROR($AJ332/$AK332, 0))))</f>
        <v>0</v>
      </c>
      <c r="J332" s="104">
        <f>IF($AM332&gt;J$5,0,IF($AM332=J$5,IFERROR($AJ332/$AK332*$AL332, 0),IF(IFERROR((SUM($B332:I332)+$AJ332/$AK332*(1-$AL332)),0)&lt;=$AJ332, $AJ332-SUM($B332:I332), IFERROR($AJ332/$AK332, 0))))</f>
        <v>0</v>
      </c>
      <c r="K332" s="104">
        <f>IF($AM332&gt;K$5,0,IF($AM332=K$5,IFERROR($AJ332/$AK332*$AL332, 0),IF(IFERROR((SUM($B332:J332)+$AJ332/$AK332*(1-$AL332)),0)&lt;=$AJ332, $AJ332-SUM($B332:J332), IFERROR($AJ332/$AK332, 0))))</f>
        <v>0</v>
      </c>
      <c r="L332" s="104">
        <f>IF($AM332&gt;L$5,0,IF($AM332=L$5,IFERROR($AJ332/$AK332*$AL332, 0),IF(IFERROR((SUM($B332:K332)+$AJ332/$AK332*(1-$AL332)),0)&lt;=$AJ332, $AJ332-SUM($B332:K332), IFERROR($AJ332/$AK332, 0))))</f>
        <v>0</v>
      </c>
      <c r="M332" s="104">
        <f>IF($AM332&gt;M$5,0,IF($AM332=M$5,IFERROR($AJ332/$AK332*$AL332, 0),IF(IFERROR((SUM($B332:L332)+$AJ332/$AK332*(1-$AL332)),0)&lt;=$AJ332, $AJ332-SUM($B332:L332), IFERROR($AJ332/$AK332, 0))))</f>
        <v>0</v>
      </c>
      <c r="N332" s="104">
        <f>IF($AM332&gt;N$5,0,IF($AM332=N$5,IFERROR($AJ332/$AK332*$AL332, 0),IF(IFERROR((SUM($B332:M332)+$AJ332/$AK332*(1-$AL332)),0)&lt;=$AJ332, $AJ332-SUM($B332:M332), IFERROR($AJ332/$AK332, 0))))</f>
        <v>0</v>
      </c>
      <c r="O332" s="104">
        <f>IF($AM332&gt;O$5,0,IF($AM332=O$5,IFERROR($AJ332/$AK332*$AL332, 0),IF(IFERROR((SUM($B332:N332)+$AJ332/$AK332*(1-$AL332)),0)&lt;=$AJ332, $AJ332-SUM($B332:N332), IFERROR($AJ332/$AK332, 0))))</f>
        <v>0</v>
      </c>
      <c r="P332" s="104">
        <f>IF($AM332&gt;P$5,0,IF($AM332=P$5,IFERROR($AJ332/$AK332*$AL332, 0),IF(IFERROR((SUM($B332:O332)+$AJ332/$AK332*(1-$AL332)),0)&lt;=$AJ332, $AJ332-SUM($B332:O332), IFERROR($AJ332/$AK332, 0))))</f>
        <v>0</v>
      </c>
      <c r="Q332" s="104">
        <f>IF($AM332&gt;Q$5,0,IF($AM332=Q$5,IFERROR($AJ332/$AK332*$AL332, 0),IF(IFERROR((SUM($B332:P332)+$AJ332/$AK332*(1-$AL332)),0)&lt;=$AJ332, $AJ332-SUM($B332:P332), IFERROR($AJ332/$AK332, 0))))</f>
        <v>0</v>
      </c>
      <c r="R332" s="104">
        <f>IF($AM332&gt;R$5,0,IF($AM332=R$5,IFERROR($AJ332/$AK332*$AL332, 0),IF(IFERROR((SUM($B332:Q332)+$AJ332/$AK332*(1-$AL332)),0)&lt;=$AJ332, $AJ332-SUM($B332:Q332), IFERROR($AJ332/$AK332, 0))))</f>
        <v>0</v>
      </c>
      <c r="S332" s="104">
        <f>IF($AM332&gt;S$5,0,IF($AM332=S$5,IFERROR($AJ332/$AK332*$AL332, 0),IF(IFERROR((SUM($B332:R332)+$AJ332/$AK332*(1-$AL332)),0)&lt;=$AJ332, $AJ332-SUM($B332:R332), IFERROR($AJ332/$AK332, 0))))</f>
        <v>0</v>
      </c>
      <c r="T332" s="104">
        <f>IF($AM332&gt;T$5,0,IF($AM332=T$5,IFERROR($AJ332/$AK332*$AL332, 0),IF(IFERROR((SUM($B332:S332)+$AJ332/$AK332*(1-$AL332)),0)&lt;=$AJ332, $AJ332-SUM($B332:S332), IFERROR($AJ332/$AK332, 0))))</f>
        <v>0</v>
      </c>
      <c r="U332" s="104">
        <f>IF($AM332&gt;U$5,0,IF($AM332=U$5,IFERROR($AJ332/$AK332*$AL332, 0),IF(IFERROR((SUM($B332:T332)+$AJ332/$AK332*(1-$AL332)),0)&lt;=$AJ332, $AJ332-SUM($B332:T332), IFERROR($AJ332/$AK332, 0))))</f>
        <v>0</v>
      </c>
      <c r="V332" s="104">
        <f>IF($AM332&gt;V$5,0,IF($AM332=V$5,IFERROR($AJ332/$AK332*$AL332, 0),IF(IFERROR((SUM($B332:U332)+$AJ332/$AK332*(1-$AL332)),0)&lt;=$AJ332, $AJ332-SUM($B332:U332), IFERROR($AJ332/$AK332, 0))))</f>
        <v>0</v>
      </c>
      <c r="W332" s="104">
        <f>IF($AM332&gt;W$5,0,IF($AM332=W$5,IFERROR($AJ332/$AK332*$AL332, 0),IF(IFERROR((SUM($B332:V332)+$AJ332/$AK332*(1-$AL332)),0)&lt;=$AJ332, $AJ332-SUM($B332:V332), IFERROR($AJ332/$AK332, 0))))</f>
        <v>0</v>
      </c>
      <c r="X332" s="104">
        <f>IF($AM332&gt;X$5,0,IF($AM332=X$5,IFERROR($AJ332/$AK332*$AL332, 0),IF(IFERROR((SUM($B332:W332)+$AJ332/$AK332*(1-$AL332)),0)&lt;=$AJ332, $AJ332-SUM($B332:W332), IFERROR($AJ332/$AK332, 0))))</f>
        <v>0</v>
      </c>
      <c r="Y332" s="104">
        <f>IF($AM332&gt;Y$5,0,IF($AM332=Y$5,IFERROR($AJ332/$AK332*$AL332, 0),IF(IFERROR((SUM($B332:X332)+$AJ332/$AK332*(1-$AL332)),0)&lt;=$AJ332, $AJ332-SUM($B332:X332), IFERROR($AJ332/$AK332, 0))))</f>
        <v>0</v>
      </c>
      <c r="Z332" s="104">
        <f>IF($AM332&gt;Z$5,0,IF($AM332=Z$5,IFERROR($AJ332/$AK332*$AL332, 0),IF(IFERROR((SUM($B332:Y332)+$AJ332/$AK332*(1-$AL332)),0)&lt;=$AJ332, $AJ332-SUM($B332:Y332), IFERROR($AJ332/$AK332, 0))))</f>
        <v>0</v>
      </c>
      <c r="AA332" s="104">
        <f>IF($AM332&gt;AA$5,0,IF($AM332=AA$5,IFERROR($AJ332/$AK332*$AL332, 0),IF(IFERROR((SUM($B332:Z332)+$AJ332/$AK332*(1-$AL332)),0)&lt;=$AJ332, $AJ332-SUM($B332:Z332), IFERROR($AJ332/$AK332, 0))))</f>
        <v>0</v>
      </c>
      <c r="AB332" s="104">
        <f>IF($AM332&gt;AB$5,0,IF($AM332=AB$5,IFERROR($AJ332/$AK332*$AL332, 0),IF(IFERROR((SUM($B332:AA332)+$AJ332/$AK332*(1-$AL332)),0)&lt;=$AJ332, $AJ332-SUM($B332:AA332), IFERROR($AJ332/$AK332, 0))))</f>
        <v>0</v>
      </c>
      <c r="AC332" s="104">
        <f>IF($AM332&gt;AC$5,0,IF($AM332=AC$5,IFERROR($AJ332/$AK332*$AL332, 0),IF(IFERROR((SUM($B332:AB332)+$AJ332/$AK332*(1-$AL332)),0)&lt;=$AJ332, $AJ332-SUM($B332:AB332), IFERROR($AJ332/$AK332, 0))))</f>
        <v>0</v>
      </c>
      <c r="AD332" s="104">
        <f>IF($AM332&gt;AD$5,0,IF($AM332=AD$5,IFERROR($AJ332/$AK332*$AL332, 0),IF(IFERROR((SUM($B332:AC332)+$AJ332/$AK332*(1-$AL332)),0)&lt;=$AJ332, $AJ332-SUM($B332:AC332), IFERROR($AJ332/$AK332, 0))))</f>
        <v>0</v>
      </c>
      <c r="AE332" s="104">
        <f>IF($AM332&gt;AE$5,0,IF($AM332=AE$5,IFERROR($AJ332/$AK332*$AL332, 0),IF(IFERROR((SUM($B332:AD332)+$AJ332/$AK332*(1-$AL332)),0)&lt;=$AJ332, $AJ332-SUM($B332:AD332), IFERROR($AJ332/$AK332, 0))))</f>
        <v>0</v>
      </c>
      <c r="AF332" s="104">
        <f>IF($AM332&gt;AF$5,0,IF($AM332=AF$5,IFERROR($AJ332/$AK332*$AL332, 0),IF(IFERROR((SUM($B332:AE332)+$AJ332/$AK332*(1-$AL332)),0)&lt;=$AJ332, $AJ332-SUM($B332:AE332), IFERROR($AJ332/$AK332, 0))))</f>
        <v>0</v>
      </c>
      <c r="AG332" s="104">
        <f>IF($AM332&gt;AG$5,0,IF($AM332=AG$5,IFERROR($AJ332/$AK332*$AL332, 0),IF(IFERROR((SUM($B332:AF332)+$AJ332/$AK332*(1-$AL332)),0)&lt;=$AJ332, $AJ332-SUM($B332:AF332), IFERROR($AJ332/$AK332, 0))))</f>
        <v>0</v>
      </c>
      <c r="AH332" s="104">
        <f>IF($AM332&gt;AH$5,0,IF($AM332=AH$5,IFERROR($AJ332/$AK332*$AL332, 0),IF(IFERROR((SUM($B332:AG332)+$AJ332/$AK332*(1-$AL332)),0)&lt;=$AJ332, $AJ332-SUM($B332:AG332), IFERROR($AJ332/$AK332, 0))))</f>
        <v>0</v>
      </c>
      <c r="AI332" s="20" t="s">
        <v>362</v>
      </c>
      <c r="AJ332" s="105" cm="1">
        <f t="array" ref="AJ332">INDEX(Calculations!$B$322:$AN$322, 1, AN332)</f>
        <v>-24.920999999999999</v>
      </c>
      <c r="AK332" s="84">
        <f>INDEX(Drivers!$B$41:$AI$41, 1, MATCH($B332, Drivers!$B$4:$AI$4, 0))</f>
        <v>4</v>
      </c>
      <c r="AL332" s="85">
        <f>INDEX(Drivers!$B$42:$AI$42, 1,  MATCH($B332, Drivers!$B$4:$AI$4, 0))</f>
        <v>0.33</v>
      </c>
      <c r="AM332" s="86" cm="1">
        <f t="array" ref="AM332">INDEX(Drivers!$B$12:$AI$12, 1, AN332)</f>
        <v>46112</v>
      </c>
      <c r="AN332" s="87">
        <v>2</v>
      </c>
      <c r="AO332" s="147">
        <f t="shared" ref="AO332:AO363" si="459">SUM(B332:AI332)-AJ332</f>
        <v>0</v>
      </c>
      <c r="AP332" s="152">
        <f t="shared" ref="AP332:AW363" si="460">SUMIFS($B332:$AI332, $B$6:$AI$6, AP$6)</f>
        <v>-20.7467325</v>
      </c>
      <c r="AQ332" s="152">
        <f t="shared" si="460"/>
        <v>-4.1742674999999991</v>
      </c>
      <c r="AR332" s="152">
        <f t="shared" si="460"/>
        <v>0</v>
      </c>
      <c r="AS332" s="152">
        <f t="shared" si="460"/>
        <v>0</v>
      </c>
      <c r="AT332" s="152">
        <f t="shared" si="460"/>
        <v>0</v>
      </c>
      <c r="AU332" s="152">
        <f t="shared" si="460"/>
        <v>0</v>
      </c>
      <c r="AV332" s="152">
        <f t="shared" si="460"/>
        <v>0</v>
      </c>
      <c r="AW332" s="152">
        <f t="shared" si="460"/>
        <v>0</v>
      </c>
    </row>
    <row r="333" spans="2:49" hidden="1" outlineLevel="1" x14ac:dyDescent="0.2">
      <c r="B333" s="52" t="str" cm="1">
        <f t="array" ref="B333">INDEX($B$4:$AI$4, 1, AN333)</f>
        <v>FQ2'26E</v>
      </c>
      <c r="C333" s="104">
        <f>IF($AM333&gt;C$5,0,IF($AM333=C$5,IFERROR($AJ333/$AK333*$AL333, 0),IF(IFERROR((SUM($B333:B333)+$AJ333/$AK333*(1-$AL333)),0)&lt;=$AJ333, $AJ333-SUM($B333:B333), IFERROR($AJ333/$AK333, 0))))</f>
        <v>0</v>
      </c>
      <c r="D333" s="104">
        <f>IF($AM333&gt;D$5,0,IF($AM333=D$5,IFERROR($AJ333/$AK333*$AL333, 0),IF(IFERROR((SUM($B333:C333)+$AJ333/$AK333*(1-$AL333)),0)&lt;=$AJ333, $AJ333-SUM($B333:C333), IFERROR($AJ333/$AK333, 0))))</f>
        <v>-8.2239299999999993</v>
      </c>
      <c r="E333" s="104">
        <f>IF($AM333&gt;E$5,0,IF($AM333=E$5,IFERROR($AJ333/$AK333*$AL333, 0),IF(IFERROR((SUM($B333:D333)+$AJ333/$AK333*(1-$AL333)),0)&lt;=$AJ333, $AJ333-SUM($B333:D333), IFERROR($AJ333/$AK333, 0))))</f>
        <v>-24.920999999999999</v>
      </c>
      <c r="F333" s="104">
        <f>IF($AM333&gt;F$5,0,IF($AM333=F$5,IFERROR($AJ333/$AK333*$AL333, 0),IF(IFERROR((SUM($B333:E333)+$AJ333/$AK333*(1-$AL333)),0)&lt;=$AJ333, $AJ333-SUM($B333:E333), IFERROR($AJ333/$AK333, 0))))</f>
        <v>-24.920999999999999</v>
      </c>
      <c r="G333" s="104">
        <f>IF($AM333&gt;G$5,0,IF($AM333=G$5,IFERROR($AJ333/$AK333*$AL333, 0),IF(IFERROR((SUM($B333:F333)+$AJ333/$AK333*(1-$AL333)),0)&lt;=$AJ333, $AJ333-SUM($B333:F333), IFERROR($AJ333/$AK333, 0))))</f>
        <v>-24.920999999999999</v>
      </c>
      <c r="H333" s="104">
        <f>IF($AM333&gt;H$5,0,IF($AM333=H$5,IFERROR($AJ333/$AK333*$AL333, 0),IF(IFERROR((SUM($B333:G333)+$AJ333/$AK333*(1-$AL333)),0)&lt;=$AJ333, $AJ333-SUM($B333:G333), IFERROR($AJ333/$AK333, 0))))</f>
        <v>-16.697069999999997</v>
      </c>
      <c r="I333" s="104">
        <f>IF($AM333&gt;I$5,0,IF($AM333=I$5,IFERROR($AJ333/$AK333*$AL333, 0),IF(IFERROR((SUM($B333:H333)+$AJ333/$AK333*(1-$AL333)),0)&lt;=$AJ333, $AJ333-SUM($B333:H333), IFERROR($AJ333/$AK333, 0))))</f>
        <v>0</v>
      </c>
      <c r="J333" s="104">
        <f>IF($AM333&gt;J$5,0,IF($AM333=J$5,IFERROR($AJ333/$AK333*$AL333, 0),IF(IFERROR((SUM($B333:I333)+$AJ333/$AK333*(1-$AL333)),0)&lt;=$AJ333, $AJ333-SUM($B333:I333), IFERROR($AJ333/$AK333, 0))))</f>
        <v>0</v>
      </c>
      <c r="K333" s="104">
        <f>IF($AM333&gt;K$5,0,IF($AM333=K$5,IFERROR($AJ333/$AK333*$AL333, 0),IF(IFERROR((SUM($B333:J333)+$AJ333/$AK333*(1-$AL333)),0)&lt;=$AJ333, $AJ333-SUM($B333:J333), IFERROR($AJ333/$AK333, 0))))</f>
        <v>0</v>
      </c>
      <c r="L333" s="104">
        <f>IF($AM333&gt;L$5,0,IF($AM333=L$5,IFERROR($AJ333/$AK333*$AL333, 0),IF(IFERROR((SUM($B333:K333)+$AJ333/$AK333*(1-$AL333)),0)&lt;=$AJ333, $AJ333-SUM($B333:K333), IFERROR($AJ333/$AK333, 0))))</f>
        <v>0</v>
      </c>
      <c r="M333" s="104">
        <f>IF($AM333&gt;M$5,0,IF($AM333=M$5,IFERROR($AJ333/$AK333*$AL333, 0),IF(IFERROR((SUM($B333:L333)+$AJ333/$AK333*(1-$AL333)),0)&lt;=$AJ333, $AJ333-SUM($B333:L333), IFERROR($AJ333/$AK333, 0))))</f>
        <v>0</v>
      </c>
      <c r="N333" s="104">
        <f>IF($AM333&gt;N$5,0,IF($AM333=N$5,IFERROR($AJ333/$AK333*$AL333, 0),IF(IFERROR((SUM($B333:M333)+$AJ333/$AK333*(1-$AL333)),0)&lt;=$AJ333, $AJ333-SUM($B333:M333), IFERROR($AJ333/$AK333, 0))))</f>
        <v>0</v>
      </c>
      <c r="O333" s="104">
        <f>IF($AM333&gt;O$5,0,IF($AM333=O$5,IFERROR($AJ333/$AK333*$AL333, 0),IF(IFERROR((SUM($B333:N333)+$AJ333/$AK333*(1-$AL333)),0)&lt;=$AJ333, $AJ333-SUM($B333:N333), IFERROR($AJ333/$AK333, 0))))</f>
        <v>0</v>
      </c>
      <c r="P333" s="104">
        <f>IF($AM333&gt;P$5,0,IF($AM333=P$5,IFERROR($AJ333/$AK333*$AL333, 0),IF(IFERROR((SUM($B333:O333)+$AJ333/$AK333*(1-$AL333)),0)&lt;=$AJ333, $AJ333-SUM($B333:O333), IFERROR($AJ333/$AK333, 0))))</f>
        <v>0</v>
      </c>
      <c r="Q333" s="104">
        <f>IF($AM333&gt;Q$5,0,IF($AM333=Q$5,IFERROR($AJ333/$AK333*$AL333, 0),IF(IFERROR((SUM($B333:P333)+$AJ333/$AK333*(1-$AL333)),0)&lt;=$AJ333, $AJ333-SUM($B333:P333), IFERROR($AJ333/$AK333, 0))))</f>
        <v>0</v>
      </c>
      <c r="R333" s="104">
        <f>IF($AM333&gt;R$5,0,IF($AM333=R$5,IFERROR($AJ333/$AK333*$AL333, 0),IF(IFERROR((SUM($B333:Q333)+$AJ333/$AK333*(1-$AL333)),0)&lt;=$AJ333, $AJ333-SUM($B333:Q333), IFERROR($AJ333/$AK333, 0))))</f>
        <v>0</v>
      </c>
      <c r="S333" s="104">
        <f>IF($AM333&gt;S$5,0,IF($AM333=S$5,IFERROR($AJ333/$AK333*$AL333, 0),IF(IFERROR((SUM($B333:R333)+$AJ333/$AK333*(1-$AL333)),0)&lt;=$AJ333, $AJ333-SUM($B333:R333), IFERROR($AJ333/$AK333, 0))))</f>
        <v>0</v>
      </c>
      <c r="T333" s="104">
        <f>IF($AM333&gt;T$5,0,IF($AM333=T$5,IFERROR($AJ333/$AK333*$AL333, 0),IF(IFERROR((SUM($B333:S333)+$AJ333/$AK333*(1-$AL333)),0)&lt;=$AJ333, $AJ333-SUM($B333:S333), IFERROR($AJ333/$AK333, 0))))</f>
        <v>0</v>
      </c>
      <c r="U333" s="104">
        <f>IF($AM333&gt;U$5,0,IF($AM333=U$5,IFERROR($AJ333/$AK333*$AL333, 0),IF(IFERROR((SUM($B333:T333)+$AJ333/$AK333*(1-$AL333)),0)&lt;=$AJ333, $AJ333-SUM($B333:T333), IFERROR($AJ333/$AK333, 0))))</f>
        <v>0</v>
      </c>
      <c r="V333" s="104">
        <f>IF($AM333&gt;V$5,0,IF($AM333=V$5,IFERROR($AJ333/$AK333*$AL333, 0),IF(IFERROR((SUM($B333:U333)+$AJ333/$AK333*(1-$AL333)),0)&lt;=$AJ333, $AJ333-SUM($B333:U333), IFERROR($AJ333/$AK333, 0))))</f>
        <v>0</v>
      </c>
      <c r="W333" s="104">
        <f>IF($AM333&gt;W$5,0,IF($AM333=W$5,IFERROR($AJ333/$AK333*$AL333, 0),IF(IFERROR((SUM($B333:V333)+$AJ333/$AK333*(1-$AL333)),0)&lt;=$AJ333, $AJ333-SUM($B333:V333), IFERROR($AJ333/$AK333, 0))))</f>
        <v>0</v>
      </c>
      <c r="X333" s="104">
        <f>IF($AM333&gt;X$5,0,IF($AM333=X$5,IFERROR($AJ333/$AK333*$AL333, 0),IF(IFERROR((SUM($B333:W333)+$AJ333/$AK333*(1-$AL333)),0)&lt;=$AJ333, $AJ333-SUM($B333:W333), IFERROR($AJ333/$AK333, 0))))</f>
        <v>0</v>
      </c>
      <c r="Y333" s="104">
        <f>IF($AM333&gt;Y$5,0,IF($AM333=Y$5,IFERROR($AJ333/$AK333*$AL333, 0),IF(IFERROR((SUM($B333:X333)+$AJ333/$AK333*(1-$AL333)),0)&lt;=$AJ333, $AJ333-SUM($B333:X333), IFERROR($AJ333/$AK333, 0))))</f>
        <v>0</v>
      </c>
      <c r="Z333" s="104">
        <f>IF($AM333&gt;Z$5,0,IF($AM333=Z$5,IFERROR($AJ333/$AK333*$AL333, 0),IF(IFERROR((SUM($B333:Y333)+$AJ333/$AK333*(1-$AL333)),0)&lt;=$AJ333, $AJ333-SUM($B333:Y333), IFERROR($AJ333/$AK333, 0))))</f>
        <v>0</v>
      </c>
      <c r="AA333" s="104">
        <f>IF($AM333&gt;AA$5,0,IF($AM333=AA$5,IFERROR($AJ333/$AK333*$AL333, 0),IF(IFERROR((SUM($B333:Z333)+$AJ333/$AK333*(1-$AL333)),0)&lt;=$AJ333, $AJ333-SUM($B333:Z333), IFERROR($AJ333/$AK333, 0))))</f>
        <v>0</v>
      </c>
      <c r="AB333" s="104">
        <f>IF($AM333&gt;AB$5,0,IF($AM333=AB$5,IFERROR($AJ333/$AK333*$AL333, 0),IF(IFERROR((SUM($B333:AA333)+$AJ333/$AK333*(1-$AL333)),0)&lt;=$AJ333, $AJ333-SUM($B333:AA333), IFERROR($AJ333/$AK333, 0))))</f>
        <v>0</v>
      </c>
      <c r="AC333" s="104">
        <f>IF($AM333&gt;AC$5,0,IF($AM333=AC$5,IFERROR($AJ333/$AK333*$AL333, 0),IF(IFERROR((SUM($B333:AB333)+$AJ333/$AK333*(1-$AL333)),0)&lt;=$AJ333, $AJ333-SUM($B333:AB333), IFERROR($AJ333/$AK333, 0))))</f>
        <v>0</v>
      </c>
      <c r="AD333" s="104">
        <f>IF($AM333&gt;AD$5,0,IF($AM333=AD$5,IFERROR($AJ333/$AK333*$AL333, 0),IF(IFERROR((SUM($B333:AC333)+$AJ333/$AK333*(1-$AL333)),0)&lt;=$AJ333, $AJ333-SUM($B333:AC333), IFERROR($AJ333/$AK333, 0))))</f>
        <v>0</v>
      </c>
      <c r="AE333" s="104">
        <f>IF($AM333&gt;AE$5,0,IF($AM333=AE$5,IFERROR($AJ333/$AK333*$AL333, 0),IF(IFERROR((SUM($B333:AD333)+$AJ333/$AK333*(1-$AL333)),0)&lt;=$AJ333, $AJ333-SUM($B333:AD333), IFERROR($AJ333/$AK333, 0))))</f>
        <v>0</v>
      </c>
      <c r="AF333" s="104">
        <f>IF($AM333&gt;AF$5,0,IF($AM333=AF$5,IFERROR($AJ333/$AK333*$AL333, 0),IF(IFERROR((SUM($B333:AE333)+$AJ333/$AK333*(1-$AL333)),0)&lt;=$AJ333, $AJ333-SUM($B333:AE333), IFERROR($AJ333/$AK333, 0))))</f>
        <v>0</v>
      </c>
      <c r="AG333" s="104">
        <f>IF($AM333&gt;AG$5,0,IF($AM333=AG$5,IFERROR($AJ333/$AK333*$AL333, 0),IF(IFERROR((SUM($B333:AF333)+$AJ333/$AK333*(1-$AL333)),0)&lt;=$AJ333, $AJ333-SUM($B333:AF333), IFERROR($AJ333/$AK333, 0))))</f>
        <v>0</v>
      </c>
      <c r="AH333" s="104">
        <f>IF($AM333&gt;AH$5,0,IF($AM333=AH$5,IFERROR($AJ333/$AK333*$AL333, 0),IF(IFERROR((SUM($B333:AG333)+$AJ333/$AK333*(1-$AL333)),0)&lt;=$AJ333, $AJ333-SUM($B333:AG333), IFERROR($AJ333/$AK333, 0))))</f>
        <v>0</v>
      </c>
      <c r="AI333" s="20" t="s">
        <v>366</v>
      </c>
      <c r="AJ333" s="105" cm="1">
        <f t="array" ref="AJ333">INDEX(Calculations!$B$322:$AN$322, 1, AN333)</f>
        <v>-99.683999999999997</v>
      </c>
      <c r="AK333" s="84">
        <f>INDEX(Drivers!$B$41:$AI$41, 1, MATCH($B333, Drivers!$B$4:$AI$4, 0))</f>
        <v>4</v>
      </c>
      <c r="AL333" s="85">
        <f>INDEX(Drivers!$B$42:$AI$42, 1,  MATCH($B333, Drivers!$B$4:$AI$4, 0))</f>
        <v>0.33</v>
      </c>
      <c r="AM333" s="86" cm="1">
        <f t="array" ref="AM333">INDEX(Drivers!$B$12:$AI$12, 1, AN333)</f>
        <v>46203</v>
      </c>
      <c r="AN333" s="83">
        <f t="shared" ref="AN333:AN363" si="461">AN332+1</f>
        <v>3</v>
      </c>
      <c r="AO333" s="146">
        <f t="shared" si="459"/>
        <v>0</v>
      </c>
      <c r="AP333" s="152">
        <f t="shared" si="460"/>
        <v>-58.065930000000002</v>
      </c>
      <c r="AQ333" s="152">
        <f t="shared" si="460"/>
        <v>-41.618069999999996</v>
      </c>
      <c r="AR333" s="152">
        <f t="shared" si="460"/>
        <v>0</v>
      </c>
      <c r="AS333" s="152">
        <f t="shared" si="460"/>
        <v>0</v>
      </c>
      <c r="AT333" s="152">
        <f t="shared" si="460"/>
        <v>0</v>
      </c>
      <c r="AU333" s="152">
        <f t="shared" si="460"/>
        <v>0</v>
      </c>
      <c r="AV333" s="152">
        <f t="shared" si="460"/>
        <v>0</v>
      </c>
      <c r="AW333" s="152">
        <f t="shared" si="460"/>
        <v>0</v>
      </c>
    </row>
    <row r="334" spans="2:49" hidden="1" outlineLevel="1" x14ac:dyDescent="0.2">
      <c r="B334" s="52" t="str" cm="1">
        <f t="array" ref="B334">INDEX($B$4:$AI$4, 1, AN334)</f>
        <v>FQ3'26E</v>
      </c>
      <c r="C334" s="104">
        <f>IF($AM334&gt;C$5,0,IF($AM334=C$5,IFERROR($AJ334/$AK334*$AL334, 0),IF(IFERROR((SUM($B334:B334)+$AJ334/$AK334*(1-$AL334)),0)&lt;=$AJ334, $AJ334-SUM($B334:B334), IFERROR($AJ334/$AK334, 0))))</f>
        <v>0</v>
      </c>
      <c r="D334" s="104">
        <f>IF($AM334&gt;D$5,0,IF($AM334=D$5,IFERROR($AJ334/$AK334*$AL334, 0),IF(IFERROR((SUM($B334:C334)+$AJ334/$AK334*(1-$AL334)),0)&lt;=$AJ334, $AJ334-SUM($B334:C334), IFERROR($AJ334/$AK334, 0))))</f>
        <v>0</v>
      </c>
      <c r="E334" s="104">
        <f>IF($AM334&gt;E$5,0,IF($AM334=E$5,IFERROR($AJ334/$AK334*$AL334, 0),IF(IFERROR((SUM($B334:D334)+$AJ334/$AK334*(1-$AL334)),0)&lt;=$AJ334, $AJ334-SUM($B334:D334), IFERROR($AJ334/$AK334, 0))))</f>
        <v>-14.391877500000001</v>
      </c>
      <c r="F334" s="104">
        <f>IF($AM334&gt;F$5,0,IF($AM334=F$5,IFERROR($AJ334/$AK334*$AL334, 0),IF(IFERROR((SUM($B334:E334)+$AJ334/$AK334*(1-$AL334)),0)&lt;=$AJ334, $AJ334-SUM($B334:E334), IFERROR($AJ334/$AK334, 0))))</f>
        <v>-43.611750000000001</v>
      </c>
      <c r="G334" s="104">
        <f>IF($AM334&gt;G$5,0,IF($AM334=G$5,IFERROR($AJ334/$AK334*$AL334, 0),IF(IFERROR((SUM($B334:F334)+$AJ334/$AK334*(1-$AL334)),0)&lt;=$AJ334, $AJ334-SUM($B334:F334), IFERROR($AJ334/$AK334, 0))))</f>
        <v>-43.611750000000001</v>
      </c>
      <c r="H334" s="104">
        <f>IF($AM334&gt;H$5,0,IF($AM334=H$5,IFERROR($AJ334/$AK334*$AL334, 0),IF(IFERROR((SUM($B334:G334)+$AJ334/$AK334*(1-$AL334)),0)&lt;=$AJ334, $AJ334-SUM($B334:G334), IFERROR($AJ334/$AK334, 0))))</f>
        <v>-43.611750000000001</v>
      </c>
      <c r="I334" s="104">
        <f>IF($AM334&gt;I$5,0,IF($AM334=I$5,IFERROR($AJ334/$AK334*$AL334, 0),IF(IFERROR((SUM($B334:H334)+$AJ334/$AK334*(1-$AL334)),0)&lt;=$AJ334, $AJ334-SUM($B334:H334), IFERROR($AJ334/$AK334, 0))))</f>
        <v>-29.219872500000008</v>
      </c>
      <c r="J334" s="104">
        <f>IF($AM334&gt;J$5,0,IF($AM334=J$5,IFERROR($AJ334/$AK334*$AL334, 0),IF(IFERROR((SUM($B334:I334)+$AJ334/$AK334*(1-$AL334)),0)&lt;=$AJ334, $AJ334-SUM($B334:I334), IFERROR($AJ334/$AK334, 0))))</f>
        <v>0</v>
      </c>
      <c r="K334" s="104">
        <f>IF($AM334&gt;K$5,0,IF($AM334=K$5,IFERROR($AJ334/$AK334*$AL334, 0),IF(IFERROR((SUM($B334:J334)+$AJ334/$AK334*(1-$AL334)),0)&lt;=$AJ334, $AJ334-SUM($B334:J334), IFERROR($AJ334/$AK334, 0))))</f>
        <v>0</v>
      </c>
      <c r="L334" s="104">
        <f>IF($AM334&gt;L$5,0,IF($AM334=L$5,IFERROR($AJ334/$AK334*$AL334, 0),IF(IFERROR((SUM($B334:K334)+$AJ334/$AK334*(1-$AL334)),0)&lt;=$AJ334, $AJ334-SUM($B334:K334), IFERROR($AJ334/$AK334, 0))))</f>
        <v>0</v>
      </c>
      <c r="M334" s="104">
        <f>IF($AM334&gt;M$5,0,IF($AM334=M$5,IFERROR($AJ334/$AK334*$AL334, 0),IF(IFERROR((SUM($B334:L334)+$AJ334/$AK334*(1-$AL334)),0)&lt;=$AJ334, $AJ334-SUM($B334:L334), IFERROR($AJ334/$AK334, 0))))</f>
        <v>0</v>
      </c>
      <c r="N334" s="104">
        <f>IF($AM334&gt;N$5,0,IF($AM334=N$5,IFERROR($AJ334/$AK334*$AL334, 0),IF(IFERROR((SUM($B334:M334)+$AJ334/$AK334*(1-$AL334)),0)&lt;=$AJ334, $AJ334-SUM($B334:M334), IFERROR($AJ334/$AK334, 0))))</f>
        <v>0</v>
      </c>
      <c r="O334" s="104">
        <f>IF($AM334&gt;O$5,0,IF($AM334=O$5,IFERROR($AJ334/$AK334*$AL334, 0),IF(IFERROR((SUM($B334:N334)+$AJ334/$AK334*(1-$AL334)),0)&lt;=$AJ334, $AJ334-SUM($B334:N334), IFERROR($AJ334/$AK334, 0))))</f>
        <v>0</v>
      </c>
      <c r="P334" s="104">
        <f>IF($AM334&gt;P$5,0,IF($AM334=P$5,IFERROR($AJ334/$AK334*$AL334, 0),IF(IFERROR((SUM($B334:O334)+$AJ334/$AK334*(1-$AL334)),0)&lt;=$AJ334, $AJ334-SUM($B334:O334), IFERROR($AJ334/$AK334, 0))))</f>
        <v>0</v>
      </c>
      <c r="Q334" s="104">
        <f>IF($AM334&gt;Q$5,0,IF($AM334=Q$5,IFERROR($AJ334/$AK334*$AL334, 0),IF(IFERROR((SUM($B334:P334)+$AJ334/$AK334*(1-$AL334)),0)&lt;=$AJ334, $AJ334-SUM($B334:P334), IFERROR($AJ334/$AK334, 0))))</f>
        <v>0</v>
      </c>
      <c r="R334" s="104">
        <f>IF($AM334&gt;R$5,0,IF($AM334=R$5,IFERROR($AJ334/$AK334*$AL334, 0),IF(IFERROR((SUM($B334:Q334)+$AJ334/$AK334*(1-$AL334)),0)&lt;=$AJ334, $AJ334-SUM($B334:Q334), IFERROR($AJ334/$AK334, 0))))</f>
        <v>0</v>
      </c>
      <c r="S334" s="104">
        <f>IF($AM334&gt;S$5,0,IF($AM334=S$5,IFERROR($AJ334/$AK334*$AL334, 0),IF(IFERROR((SUM($B334:R334)+$AJ334/$AK334*(1-$AL334)),0)&lt;=$AJ334, $AJ334-SUM($B334:R334), IFERROR($AJ334/$AK334, 0))))</f>
        <v>0</v>
      </c>
      <c r="T334" s="104">
        <f>IF($AM334&gt;T$5,0,IF($AM334=T$5,IFERROR($AJ334/$AK334*$AL334, 0),IF(IFERROR((SUM($B334:S334)+$AJ334/$AK334*(1-$AL334)),0)&lt;=$AJ334, $AJ334-SUM($B334:S334), IFERROR($AJ334/$AK334, 0))))</f>
        <v>0</v>
      </c>
      <c r="U334" s="104">
        <f>IF($AM334&gt;U$5,0,IF($AM334=U$5,IFERROR($AJ334/$AK334*$AL334, 0),IF(IFERROR((SUM($B334:T334)+$AJ334/$AK334*(1-$AL334)),0)&lt;=$AJ334, $AJ334-SUM($B334:T334), IFERROR($AJ334/$AK334, 0))))</f>
        <v>0</v>
      </c>
      <c r="V334" s="104">
        <f>IF($AM334&gt;V$5,0,IF($AM334=V$5,IFERROR($AJ334/$AK334*$AL334, 0),IF(IFERROR((SUM($B334:U334)+$AJ334/$AK334*(1-$AL334)),0)&lt;=$AJ334, $AJ334-SUM($B334:U334), IFERROR($AJ334/$AK334, 0))))</f>
        <v>0</v>
      </c>
      <c r="W334" s="104">
        <f>IF($AM334&gt;W$5,0,IF($AM334=W$5,IFERROR($AJ334/$AK334*$AL334, 0),IF(IFERROR((SUM($B334:V334)+$AJ334/$AK334*(1-$AL334)),0)&lt;=$AJ334, $AJ334-SUM($B334:V334), IFERROR($AJ334/$AK334, 0))))</f>
        <v>0</v>
      </c>
      <c r="X334" s="104">
        <f>IF($AM334&gt;X$5,0,IF($AM334=X$5,IFERROR($AJ334/$AK334*$AL334, 0),IF(IFERROR((SUM($B334:W334)+$AJ334/$AK334*(1-$AL334)),0)&lt;=$AJ334, $AJ334-SUM($B334:W334), IFERROR($AJ334/$AK334, 0))))</f>
        <v>0</v>
      </c>
      <c r="Y334" s="104">
        <f>IF($AM334&gt;Y$5,0,IF($AM334=Y$5,IFERROR($AJ334/$AK334*$AL334, 0),IF(IFERROR((SUM($B334:X334)+$AJ334/$AK334*(1-$AL334)),0)&lt;=$AJ334, $AJ334-SUM($B334:X334), IFERROR($AJ334/$AK334, 0))))</f>
        <v>0</v>
      </c>
      <c r="Z334" s="104">
        <f>IF($AM334&gt;Z$5,0,IF($AM334=Z$5,IFERROR($AJ334/$AK334*$AL334, 0),IF(IFERROR((SUM($B334:Y334)+$AJ334/$AK334*(1-$AL334)),0)&lt;=$AJ334, $AJ334-SUM($B334:Y334), IFERROR($AJ334/$AK334, 0))))</f>
        <v>0</v>
      </c>
      <c r="AA334" s="104">
        <f>IF($AM334&gt;AA$5,0,IF($AM334=AA$5,IFERROR($AJ334/$AK334*$AL334, 0),IF(IFERROR((SUM($B334:Z334)+$AJ334/$AK334*(1-$AL334)),0)&lt;=$AJ334, $AJ334-SUM($B334:Z334), IFERROR($AJ334/$AK334, 0))))</f>
        <v>0</v>
      </c>
      <c r="AB334" s="104">
        <f>IF($AM334&gt;AB$5,0,IF($AM334=AB$5,IFERROR($AJ334/$AK334*$AL334, 0),IF(IFERROR((SUM($B334:AA334)+$AJ334/$AK334*(1-$AL334)),0)&lt;=$AJ334, $AJ334-SUM($B334:AA334), IFERROR($AJ334/$AK334, 0))))</f>
        <v>0</v>
      </c>
      <c r="AC334" s="104">
        <f>IF($AM334&gt;AC$5,0,IF($AM334=AC$5,IFERROR($AJ334/$AK334*$AL334, 0),IF(IFERROR((SUM($B334:AB334)+$AJ334/$AK334*(1-$AL334)),0)&lt;=$AJ334, $AJ334-SUM($B334:AB334), IFERROR($AJ334/$AK334, 0))))</f>
        <v>0</v>
      </c>
      <c r="AD334" s="104">
        <f>IF($AM334&gt;AD$5,0,IF($AM334=AD$5,IFERROR($AJ334/$AK334*$AL334, 0),IF(IFERROR((SUM($B334:AC334)+$AJ334/$AK334*(1-$AL334)),0)&lt;=$AJ334, $AJ334-SUM($B334:AC334), IFERROR($AJ334/$AK334, 0))))</f>
        <v>0</v>
      </c>
      <c r="AE334" s="104">
        <f>IF($AM334&gt;AE$5,0,IF($AM334=AE$5,IFERROR($AJ334/$AK334*$AL334, 0),IF(IFERROR((SUM($B334:AD334)+$AJ334/$AK334*(1-$AL334)),0)&lt;=$AJ334, $AJ334-SUM($B334:AD334), IFERROR($AJ334/$AK334, 0))))</f>
        <v>0</v>
      </c>
      <c r="AF334" s="104">
        <f>IF($AM334&gt;AF$5,0,IF($AM334=AF$5,IFERROR($AJ334/$AK334*$AL334, 0),IF(IFERROR((SUM($B334:AE334)+$AJ334/$AK334*(1-$AL334)),0)&lt;=$AJ334, $AJ334-SUM($B334:AE334), IFERROR($AJ334/$AK334, 0))))</f>
        <v>0</v>
      </c>
      <c r="AG334" s="104">
        <f>IF($AM334&gt;AG$5,0,IF($AM334=AG$5,IFERROR($AJ334/$AK334*$AL334, 0),IF(IFERROR((SUM($B334:AF334)+$AJ334/$AK334*(1-$AL334)),0)&lt;=$AJ334, $AJ334-SUM($B334:AF334), IFERROR($AJ334/$AK334, 0))))</f>
        <v>0</v>
      </c>
      <c r="AH334" s="104">
        <f>IF($AM334&gt;AH$5,0,IF($AM334=AH$5,IFERROR($AJ334/$AK334*$AL334, 0),IF(IFERROR((SUM($B334:AG334)+$AJ334/$AK334*(1-$AL334)),0)&lt;=$AJ334, $AJ334-SUM($B334:AG334), IFERROR($AJ334/$AK334, 0))))</f>
        <v>0</v>
      </c>
      <c r="AI334" s="20" t="s">
        <v>365</v>
      </c>
      <c r="AJ334" s="105" cm="1">
        <f t="array" ref="AJ334">INDEX(Calculations!$B$322:$AN$322, 1, AN334)</f>
        <v>-174.447</v>
      </c>
      <c r="AK334" s="84">
        <f>INDEX(Drivers!$B$41:$AI$41, 1, MATCH($B334, Drivers!$B$4:$AI$4, 0))</f>
        <v>4</v>
      </c>
      <c r="AL334" s="85">
        <f>INDEX(Drivers!$B$42:$AI$42, 1,  MATCH($B334, Drivers!$B$4:$AI$4, 0))</f>
        <v>0.33</v>
      </c>
      <c r="AM334" s="86" cm="1">
        <f t="array" ref="AM334">INDEX(Drivers!$B$12:$AI$12, 1, AN334)</f>
        <v>46295</v>
      </c>
      <c r="AN334" s="83">
        <f t="shared" si="461"/>
        <v>4</v>
      </c>
      <c r="AO334" s="146">
        <f t="shared" si="459"/>
        <v>0</v>
      </c>
      <c r="AP334" s="152">
        <f t="shared" si="460"/>
        <v>-58.0036275</v>
      </c>
      <c r="AQ334" s="152">
        <f t="shared" si="460"/>
        <v>-116.44337250000001</v>
      </c>
      <c r="AR334" s="152">
        <f t="shared" si="460"/>
        <v>0</v>
      </c>
      <c r="AS334" s="152">
        <f t="shared" si="460"/>
        <v>0</v>
      </c>
      <c r="AT334" s="152">
        <f t="shared" si="460"/>
        <v>0</v>
      </c>
      <c r="AU334" s="152">
        <f t="shared" si="460"/>
        <v>0</v>
      </c>
      <c r="AV334" s="152">
        <f t="shared" si="460"/>
        <v>0</v>
      </c>
      <c r="AW334" s="152">
        <f t="shared" si="460"/>
        <v>0</v>
      </c>
    </row>
    <row r="335" spans="2:49" hidden="1" outlineLevel="1" x14ac:dyDescent="0.2">
      <c r="B335" s="52" t="str" cm="1">
        <f t="array" ref="B335">INDEX($B$4:$AI$4, 1, AN335)</f>
        <v>FQ4'26E</v>
      </c>
      <c r="C335" s="104">
        <f>IF($AM335&gt;C$5,0,IF($AM335=C$5,IFERROR($AJ335/$AK335*$AL335, 0),IF(IFERROR((SUM($B335:B335)+$AJ335/$AK335*(1-$AL335)),0)&lt;=$AJ335, $AJ335-SUM($B335:B335), IFERROR($AJ335/$AK335, 0))))</f>
        <v>0</v>
      </c>
      <c r="D335" s="104">
        <f>IF($AM335&gt;D$5,0,IF($AM335=D$5,IFERROR($AJ335/$AK335*$AL335, 0),IF(IFERROR((SUM($B335:C335)+$AJ335/$AK335*(1-$AL335)),0)&lt;=$AJ335, $AJ335-SUM($B335:C335), IFERROR($AJ335/$AK335, 0))))</f>
        <v>0</v>
      </c>
      <c r="E335" s="104">
        <f>IF($AM335&gt;E$5,0,IF($AM335=E$5,IFERROR($AJ335/$AK335*$AL335, 0),IF(IFERROR((SUM($B335:D335)+$AJ335/$AK335*(1-$AL335)),0)&lt;=$AJ335, $AJ335-SUM($B335:D335), IFERROR($AJ335/$AK335, 0))))</f>
        <v>0</v>
      </c>
      <c r="F335" s="104">
        <f>IF($AM335&gt;F$5,0,IF($AM335=F$5,IFERROR($AJ335/$AK335*$AL335, 0),IF(IFERROR((SUM($B335:E335)+$AJ335/$AK335*(1-$AL335)),0)&lt;=$AJ335, $AJ335-SUM($B335:E335), IFERROR($AJ335/$AK335, 0))))</f>
        <v>-16.790523749999998</v>
      </c>
      <c r="G335" s="104">
        <f>IF($AM335&gt;G$5,0,IF($AM335=G$5,IFERROR($AJ335/$AK335*$AL335, 0),IF(IFERROR((SUM($B335:F335)+$AJ335/$AK335*(1-$AL335)),0)&lt;=$AJ335, $AJ335-SUM($B335:F335), IFERROR($AJ335/$AK335, 0))))</f>
        <v>-50.880374999999994</v>
      </c>
      <c r="H335" s="104">
        <f>IF($AM335&gt;H$5,0,IF($AM335=H$5,IFERROR($AJ335/$AK335*$AL335, 0),IF(IFERROR((SUM($B335:G335)+$AJ335/$AK335*(1-$AL335)),0)&lt;=$AJ335, $AJ335-SUM($B335:G335), IFERROR($AJ335/$AK335, 0))))</f>
        <v>-50.880374999999994</v>
      </c>
      <c r="I335" s="104">
        <f>IF($AM335&gt;I$5,0,IF($AM335=I$5,IFERROR($AJ335/$AK335*$AL335, 0),IF(IFERROR((SUM($B335:H335)+$AJ335/$AK335*(1-$AL335)),0)&lt;=$AJ335, $AJ335-SUM($B335:H335), IFERROR($AJ335/$AK335, 0))))</f>
        <v>-50.880374999999994</v>
      </c>
      <c r="J335" s="104">
        <f>IF($AM335&gt;J$5,0,IF($AM335=J$5,IFERROR($AJ335/$AK335*$AL335, 0),IF(IFERROR((SUM($B335:I335)+$AJ335/$AK335*(1-$AL335)),0)&lt;=$AJ335, $AJ335-SUM($B335:I335), IFERROR($AJ335/$AK335, 0))))</f>
        <v>-34.089851250000009</v>
      </c>
      <c r="K335" s="104">
        <f>IF($AM335&gt;K$5,0,IF($AM335=K$5,IFERROR($AJ335/$AK335*$AL335, 0),IF(IFERROR((SUM($B335:J335)+$AJ335/$AK335*(1-$AL335)),0)&lt;=$AJ335, $AJ335-SUM($B335:J335), IFERROR($AJ335/$AK335, 0))))</f>
        <v>0</v>
      </c>
      <c r="L335" s="104">
        <f>IF($AM335&gt;L$5,0,IF($AM335=L$5,IFERROR($AJ335/$AK335*$AL335, 0),IF(IFERROR((SUM($B335:K335)+$AJ335/$AK335*(1-$AL335)),0)&lt;=$AJ335, $AJ335-SUM($B335:K335), IFERROR($AJ335/$AK335, 0))))</f>
        <v>0</v>
      </c>
      <c r="M335" s="104">
        <f>IF($AM335&gt;M$5,0,IF($AM335=M$5,IFERROR($AJ335/$AK335*$AL335, 0),IF(IFERROR((SUM($B335:L335)+$AJ335/$AK335*(1-$AL335)),0)&lt;=$AJ335, $AJ335-SUM($B335:L335), IFERROR($AJ335/$AK335, 0))))</f>
        <v>0</v>
      </c>
      <c r="N335" s="104">
        <f>IF($AM335&gt;N$5,0,IF($AM335=N$5,IFERROR($AJ335/$AK335*$AL335, 0),IF(IFERROR((SUM($B335:M335)+$AJ335/$AK335*(1-$AL335)),0)&lt;=$AJ335, $AJ335-SUM($B335:M335), IFERROR($AJ335/$AK335, 0))))</f>
        <v>0</v>
      </c>
      <c r="O335" s="104">
        <f>IF($AM335&gt;O$5,0,IF($AM335=O$5,IFERROR($AJ335/$AK335*$AL335, 0),IF(IFERROR((SUM($B335:N335)+$AJ335/$AK335*(1-$AL335)),0)&lt;=$AJ335, $AJ335-SUM($B335:N335), IFERROR($AJ335/$AK335, 0))))</f>
        <v>0</v>
      </c>
      <c r="P335" s="104">
        <f>IF($AM335&gt;P$5,0,IF($AM335=P$5,IFERROR($AJ335/$AK335*$AL335, 0),IF(IFERROR((SUM($B335:O335)+$AJ335/$AK335*(1-$AL335)),0)&lt;=$AJ335, $AJ335-SUM($B335:O335), IFERROR($AJ335/$AK335, 0))))</f>
        <v>0</v>
      </c>
      <c r="Q335" s="104">
        <f>IF($AM335&gt;Q$5,0,IF($AM335=Q$5,IFERROR($AJ335/$AK335*$AL335, 0),IF(IFERROR((SUM($B335:P335)+$AJ335/$AK335*(1-$AL335)),0)&lt;=$AJ335, $AJ335-SUM($B335:P335), IFERROR($AJ335/$AK335, 0))))</f>
        <v>0</v>
      </c>
      <c r="R335" s="104">
        <f>IF($AM335&gt;R$5,0,IF($AM335=R$5,IFERROR($AJ335/$AK335*$AL335, 0),IF(IFERROR((SUM($B335:Q335)+$AJ335/$AK335*(1-$AL335)),0)&lt;=$AJ335, $AJ335-SUM($B335:Q335), IFERROR($AJ335/$AK335, 0))))</f>
        <v>0</v>
      </c>
      <c r="S335" s="104">
        <f>IF($AM335&gt;S$5,0,IF($AM335=S$5,IFERROR($AJ335/$AK335*$AL335, 0),IF(IFERROR((SUM($B335:R335)+$AJ335/$AK335*(1-$AL335)),0)&lt;=$AJ335, $AJ335-SUM($B335:R335), IFERROR($AJ335/$AK335, 0))))</f>
        <v>0</v>
      </c>
      <c r="T335" s="104">
        <f>IF($AM335&gt;T$5,0,IF($AM335=T$5,IFERROR($AJ335/$AK335*$AL335, 0),IF(IFERROR((SUM($B335:S335)+$AJ335/$AK335*(1-$AL335)),0)&lt;=$AJ335, $AJ335-SUM($B335:S335), IFERROR($AJ335/$AK335, 0))))</f>
        <v>0</v>
      </c>
      <c r="U335" s="104">
        <f>IF($AM335&gt;U$5,0,IF($AM335=U$5,IFERROR($AJ335/$AK335*$AL335, 0),IF(IFERROR((SUM($B335:T335)+$AJ335/$AK335*(1-$AL335)),0)&lt;=$AJ335, $AJ335-SUM($B335:T335), IFERROR($AJ335/$AK335, 0))))</f>
        <v>0</v>
      </c>
      <c r="V335" s="104">
        <f>IF($AM335&gt;V$5,0,IF($AM335=V$5,IFERROR($AJ335/$AK335*$AL335, 0),IF(IFERROR((SUM($B335:U335)+$AJ335/$AK335*(1-$AL335)),0)&lt;=$AJ335, $AJ335-SUM($B335:U335), IFERROR($AJ335/$AK335, 0))))</f>
        <v>0</v>
      </c>
      <c r="W335" s="104">
        <f>IF($AM335&gt;W$5,0,IF($AM335=W$5,IFERROR($AJ335/$AK335*$AL335, 0),IF(IFERROR((SUM($B335:V335)+$AJ335/$AK335*(1-$AL335)),0)&lt;=$AJ335, $AJ335-SUM($B335:V335), IFERROR($AJ335/$AK335, 0))))</f>
        <v>0</v>
      </c>
      <c r="X335" s="104">
        <f>IF($AM335&gt;X$5,0,IF($AM335=X$5,IFERROR($AJ335/$AK335*$AL335, 0),IF(IFERROR((SUM($B335:W335)+$AJ335/$AK335*(1-$AL335)),0)&lt;=$AJ335, $AJ335-SUM($B335:W335), IFERROR($AJ335/$AK335, 0))))</f>
        <v>0</v>
      </c>
      <c r="Y335" s="104">
        <f>IF($AM335&gt;Y$5,0,IF($AM335=Y$5,IFERROR($AJ335/$AK335*$AL335, 0),IF(IFERROR((SUM($B335:X335)+$AJ335/$AK335*(1-$AL335)),0)&lt;=$AJ335, $AJ335-SUM($B335:X335), IFERROR($AJ335/$AK335, 0))))</f>
        <v>0</v>
      </c>
      <c r="Z335" s="104">
        <f>IF($AM335&gt;Z$5,0,IF($AM335=Z$5,IFERROR($AJ335/$AK335*$AL335, 0),IF(IFERROR((SUM($B335:Y335)+$AJ335/$AK335*(1-$AL335)),0)&lt;=$AJ335, $AJ335-SUM($B335:Y335), IFERROR($AJ335/$AK335, 0))))</f>
        <v>0</v>
      </c>
      <c r="AA335" s="104">
        <f>IF($AM335&gt;AA$5,0,IF($AM335=AA$5,IFERROR($AJ335/$AK335*$AL335, 0),IF(IFERROR((SUM($B335:Z335)+$AJ335/$AK335*(1-$AL335)),0)&lt;=$AJ335, $AJ335-SUM($B335:Z335), IFERROR($AJ335/$AK335, 0))))</f>
        <v>0</v>
      </c>
      <c r="AB335" s="104">
        <f>IF($AM335&gt;AB$5,0,IF($AM335=AB$5,IFERROR($AJ335/$AK335*$AL335, 0),IF(IFERROR((SUM($B335:AA335)+$AJ335/$AK335*(1-$AL335)),0)&lt;=$AJ335, $AJ335-SUM($B335:AA335), IFERROR($AJ335/$AK335, 0))))</f>
        <v>0</v>
      </c>
      <c r="AC335" s="104">
        <f>IF($AM335&gt;AC$5,0,IF($AM335=AC$5,IFERROR($AJ335/$AK335*$AL335, 0),IF(IFERROR((SUM($B335:AB335)+$AJ335/$AK335*(1-$AL335)),0)&lt;=$AJ335, $AJ335-SUM($B335:AB335), IFERROR($AJ335/$AK335, 0))))</f>
        <v>0</v>
      </c>
      <c r="AD335" s="104">
        <f>IF($AM335&gt;AD$5,0,IF($AM335=AD$5,IFERROR($AJ335/$AK335*$AL335, 0),IF(IFERROR((SUM($B335:AC335)+$AJ335/$AK335*(1-$AL335)),0)&lt;=$AJ335, $AJ335-SUM($B335:AC335), IFERROR($AJ335/$AK335, 0))))</f>
        <v>0</v>
      </c>
      <c r="AE335" s="104">
        <f>IF($AM335&gt;AE$5,0,IF($AM335=AE$5,IFERROR($AJ335/$AK335*$AL335, 0),IF(IFERROR((SUM($B335:AD335)+$AJ335/$AK335*(1-$AL335)),0)&lt;=$AJ335, $AJ335-SUM($B335:AD335), IFERROR($AJ335/$AK335, 0))))</f>
        <v>0</v>
      </c>
      <c r="AF335" s="104">
        <f>IF($AM335&gt;AF$5,0,IF($AM335=AF$5,IFERROR($AJ335/$AK335*$AL335, 0),IF(IFERROR((SUM($B335:AE335)+$AJ335/$AK335*(1-$AL335)),0)&lt;=$AJ335, $AJ335-SUM($B335:AE335), IFERROR($AJ335/$AK335, 0))))</f>
        <v>0</v>
      </c>
      <c r="AG335" s="104">
        <f>IF($AM335&gt;AG$5,0,IF($AM335=AG$5,IFERROR($AJ335/$AK335*$AL335, 0),IF(IFERROR((SUM($B335:AF335)+$AJ335/$AK335*(1-$AL335)),0)&lt;=$AJ335, $AJ335-SUM($B335:AF335), IFERROR($AJ335/$AK335, 0))))</f>
        <v>0</v>
      </c>
      <c r="AH335" s="104">
        <f>IF($AM335&gt;AH$5,0,IF($AM335=AH$5,IFERROR($AJ335/$AK335*$AL335, 0),IF(IFERROR((SUM($B335:AG335)+$AJ335/$AK335*(1-$AL335)),0)&lt;=$AJ335, $AJ335-SUM($B335:AG335), IFERROR($AJ335/$AK335, 0))))</f>
        <v>0</v>
      </c>
      <c r="AI335" s="20" t="s">
        <v>364</v>
      </c>
      <c r="AJ335" s="105" cm="1">
        <f t="array" ref="AJ335">INDEX(Calculations!$B$322:$AN$322, 1, AN335)</f>
        <v>-203.52149999999997</v>
      </c>
      <c r="AK335" s="84">
        <f>INDEX(Drivers!$B$41:$AI$41, 1, MATCH($B335, Drivers!$B$4:$AI$4, 0))</f>
        <v>4</v>
      </c>
      <c r="AL335" s="85">
        <f>INDEX(Drivers!$B$42:$AI$42, 1,  MATCH($B335, Drivers!$B$4:$AI$4, 0))</f>
        <v>0.33</v>
      </c>
      <c r="AM335" s="86" cm="1">
        <f t="array" ref="AM335">INDEX(Drivers!$B$12:$AI$12, 1, AN335)</f>
        <v>46387</v>
      </c>
      <c r="AN335" s="83">
        <f t="shared" si="461"/>
        <v>5</v>
      </c>
      <c r="AO335" s="146">
        <f t="shared" si="459"/>
        <v>0</v>
      </c>
      <c r="AP335" s="152">
        <f t="shared" si="460"/>
        <v>-16.790523749999998</v>
      </c>
      <c r="AQ335" s="152">
        <f t="shared" si="460"/>
        <v>-186.73097625</v>
      </c>
      <c r="AR335" s="152">
        <f t="shared" si="460"/>
        <v>0</v>
      </c>
      <c r="AS335" s="152">
        <f t="shared" si="460"/>
        <v>0</v>
      </c>
      <c r="AT335" s="152">
        <f t="shared" si="460"/>
        <v>0</v>
      </c>
      <c r="AU335" s="152">
        <f t="shared" si="460"/>
        <v>0</v>
      </c>
      <c r="AV335" s="152">
        <f t="shared" si="460"/>
        <v>0</v>
      </c>
      <c r="AW335" s="152">
        <f t="shared" si="460"/>
        <v>0</v>
      </c>
    </row>
    <row r="336" spans="2:49" hidden="1" outlineLevel="1" x14ac:dyDescent="0.2">
      <c r="B336" s="52" t="str" cm="1">
        <f t="array" ref="B336">INDEX($B$4:$AI$4, 1, AN336)</f>
        <v>FQ1'27E</v>
      </c>
      <c r="C336" s="104">
        <f>IF($AM336&gt;C$5,0,IF($AM336=C$5,IFERROR($AJ336/$AK336*$AL336, 0),IF(IFERROR((SUM($B336:B336)+$AJ336/$AK336*(1-$AL336)),0)&lt;=$AJ336, $AJ336-SUM($B336:B336), IFERROR($AJ336/$AK336, 0))))</f>
        <v>0</v>
      </c>
      <c r="D336" s="104">
        <f>IF($AM336&gt;D$5,0,IF($AM336=D$5,IFERROR($AJ336/$AK336*$AL336, 0),IF(IFERROR((SUM($B336:C336)+$AJ336/$AK336*(1-$AL336)),0)&lt;=$AJ336, $AJ336-SUM($B336:C336), IFERROR($AJ336/$AK336, 0))))</f>
        <v>0</v>
      </c>
      <c r="E336" s="104">
        <f>IF($AM336&gt;E$5,0,IF($AM336=E$5,IFERROR($AJ336/$AK336*$AL336, 0),IF(IFERROR((SUM($B336:D336)+$AJ336/$AK336*(1-$AL336)),0)&lt;=$AJ336, $AJ336-SUM($B336:D336), IFERROR($AJ336/$AK336, 0))))</f>
        <v>0</v>
      </c>
      <c r="F336" s="104">
        <f>IF($AM336&gt;F$5,0,IF($AM336=F$5,IFERROR($AJ336/$AK336*$AL336, 0),IF(IFERROR((SUM($B336:E336)+$AJ336/$AK336*(1-$AL336)),0)&lt;=$AJ336, $AJ336-SUM($B336:E336), IFERROR($AJ336/$AK336, 0))))</f>
        <v>0</v>
      </c>
      <c r="G336" s="104">
        <f>IF($AM336&gt;G$5,0,IF($AM336=G$5,IFERROR($AJ336/$AK336*$AL336, 0),IF(IFERROR((SUM($B336:F336)+$AJ336/$AK336*(1-$AL336)),0)&lt;=$AJ336, $AJ336-SUM($B336:F336), IFERROR($AJ336/$AK336, 0))))</f>
        <v>-18.331456275000001</v>
      </c>
      <c r="H336" s="104">
        <f>IF($AM336&gt;H$5,0,IF($AM336=H$5,IFERROR($AJ336/$AK336*$AL336, 0),IF(IFERROR((SUM($B336:G336)+$AJ336/$AK336*(1-$AL336)),0)&lt;=$AJ336, $AJ336-SUM($B336:G336), IFERROR($AJ336/$AK336, 0))))</f>
        <v>-55.549867499999998</v>
      </c>
      <c r="I336" s="104">
        <f>IF($AM336&gt;I$5,0,IF($AM336=I$5,IFERROR($AJ336/$AK336*$AL336, 0),IF(IFERROR((SUM($B336:H336)+$AJ336/$AK336*(1-$AL336)),0)&lt;=$AJ336, $AJ336-SUM($B336:H336), IFERROR($AJ336/$AK336, 0))))</f>
        <v>-55.549867499999998</v>
      </c>
      <c r="J336" s="104">
        <f>IF($AM336&gt;J$5,0,IF($AM336=J$5,IFERROR($AJ336/$AK336*$AL336, 0),IF(IFERROR((SUM($B336:I336)+$AJ336/$AK336*(1-$AL336)),0)&lt;=$AJ336, $AJ336-SUM($B336:I336), IFERROR($AJ336/$AK336, 0))))</f>
        <v>-55.549867499999998</v>
      </c>
      <c r="K336" s="104">
        <f>IF($AM336&gt;K$5,0,IF($AM336=K$5,IFERROR($AJ336/$AK336*$AL336, 0),IF(IFERROR((SUM($B336:J336)+$AJ336/$AK336*(1-$AL336)),0)&lt;=$AJ336, $AJ336-SUM($B336:J336), IFERROR($AJ336/$AK336, 0))))</f>
        <v>-37.218411224999983</v>
      </c>
      <c r="L336" s="104">
        <f>IF($AM336&gt;L$5,0,IF($AM336=L$5,IFERROR($AJ336/$AK336*$AL336, 0),IF(IFERROR((SUM($B336:K336)+$AJ336/$AK336*(1-$AL336)),0)&lt;=$AJ336, $AJ336-SUM($B336:K336), IFERROR($AJ336/$AK336, 0))))</f>
        <v>0</v>
      </c>
      <c r="M336" s="104">
        <f>IF($AM336&gt;M$5,0,IF($AM336=M$5,IFERROR($AJ336/$AK336*$AL336, 0),IF(IFERROR((SUM($B336:L336)+$AJ336/$AK336*(1-$AL336)),0)&lt;=$AJ336, $AJ336-SUM($B336:L336), IFERROR($AJ336/$AK336, 0))))</f>
        <v>0</v>
      </c>
      <c r="N336" s="104">
        <f>IF($AM336&gt;N$5,0,IF($AM336=N$5,IFERROR($AJ336/$AK336*$AL336, 0),IF(IFERROR((SUM($B336:M336)+$AJ336/$AK336*(1-$AL336)),0)&lt;=$AJ336, $AJ336-SUM($B336:M336), IFERROR($AJ336/$AK336, 0))))</f>
        <v>0</v>
      </c>
      <c r="O336" s="104">
        <f>IF($AM336&gt;O$5,0,IF($AM336=O$5,IFERROR($AJ336/$AK336*$AL336, 0),IF(IFERROR((SUM($B336:N336)+$AJ336/$AK336*(1-$AL336)),0)&lt;=$AJ336, $AJ336-SUM($B336:N336), IFERROR($AJ336/$AK336, 0))))</f>
        <v>0</v>
      </c>
      <c r="P336" s="104">
        <f>IF($AM336&gt;P$5,0,IF($AM336=P$5,IFERROR($AJ336/$AK336*$AL336, 0),IF(IFERROR((SUM($B336:O336)+$AJ336/$AK336*(1-$AL336)),0)&lt;=$AJ336, $AJ336-SUM($B336:O336), IFERROR($AJ336/$AK336, 0))))</f>
        <v>0</v>
      </c>
      <c r="Q336" s="104">
        <f>IF($AM336&gt;Q$5,0,IF($AM336=Q$5,IFERROR($AJ336/$AK336*$AL336, 0),IF(IFERROR((SUM($B336:P336)+$AJ336/$AK336*(1-$AL336)),0)&lt;=$AJ336, $AJ336-SUM($B336:P336), IFERROR($AJ336/$AK336, 0))))</f>
        <v>0</v>
      </c>
      <c r="R336" s="104">
        <f>IF($AM336&gt;R$5,0,IF($AM336=R$5,IFERROR($AJ336/$AK336*$AL336, 0),IF(IFERROR((SUM($B336:Q336)+$AJ336/$AK336*(1-$AL336)),0)&lt;=$AJ336, $AJ336-SUM($B336:Q336), IFERROR($AJ336/$AK336, 0))))</f>
        <v>0</v>
      </c>
      <c r="S336" s="104">
        <f>IF($AM336&gt;S$5,0,IF($AM336=S$5,IFERROR($AJ336/$AK336*$AL336, 0),IF(IFERROR((SUM($B336:R336)+$AJ336/$AK336*(1-$AL336)),0)&lt;=$AJ336, $AJ336-SUM($B336:R336), IFERROR($AJ336/$AK336, 0))))</f>
        <v>0</v>
      </c>
      <c r="T336" s="104">
        <f>IF($AM336&gt;T$5,0,IF($AM336=T$5,IFERROR($AJ336/$AK336*$AL336, 0),IF(IFERROR((SUM($B336:S336)+$AJ336/$AK336*(1-$AL336)),0)&lt;=$AJ336, $AJ336-SUM($B336:S336), IFERROR($AJ336/$AK336, 0))))</f>
        <v>0</v>
      </c>
      <c r="U336" s="104">
        <f>IF($AM336&gt;U$5,0,IF($AM336=U$5,IFERROR($AJ336/$AK336*$AL336, 0),IF(IFERROR((SUM($B336:T336)+$AJ336/$AK336*(1-$AL336)),0)&lt;=$AJ336, $AJ336-SUM($B336:T336), IFERROR($AJ336/$AK336, 0))))</f>
        <v>0</v>
      </c>
      <c r="V336" s="104">
        <f>IF($AM336&gt;V$5,0,IF($AM336=V$5,IFERROR($AJ336/$AK336*$AL336, 0),IF(IFERROR((SUM($B336:U336)+$AJ336/$AK336*(1-$AL336)),0)&lt;=$AJ336, $AJ336-SUM($B336:U336), IFERROR($AJ336/$AK336, 0))))</f>
        <v>0</v>
      </c>
      <c r="W336" s="104">
        <f>IF($AM336&gt;W$5,0,IF($AM336=W$5,IFERROR($AJ336/$AK336*$AL336, 0),IF(IFERROR((SUM($B336:V336)+$AJ336/$AK336*(1-$AL336)),0)&lt;=$AJ336, $AJ336-SUM($B336:V336), IFERROR($AJ336/$AK336, 0))))</f>
        <v>0</v>
      </c>
      <c r="X336" s="104">
        <f>IF($AM336&gt;X$5,0,IF($AM336=X$5,IFERROR($AJ336/$AK336*$AL336, 0),IF(IFERROR((SUM($B336:W336)+$AJ336/$AK336*(1-$AL336)),0)&lt;=$AJ336, $AJ336-SUM($B336:W336), IFERROR($AJ336/$AK336, 0))))</f>
        <v>0</v>
      </c>
      <c r="Y336" s="104">
        <f>IF($AM336&gt;Y$5,0,IF($AM336=Y$5,IFERROR($AJ336/$AK336*$AL336, 0),IF(IFERROR((SUM($B336:X336)+$AJ336/$AK336*(1-$AL336)),0)&lt;=$AJ336, $AJ336-SUM($B336:X336), IFERROR($AJ336/$AK336, 0))))</f>
        <v>0</v>
      </c>
      <c r="Z336" s="104">
        <f>IF($AM336&gt;Z$5,0,IF($AM336=Z$5,IFERROR($AJ336/$AK336*$AL336, 0),IF(IFERROR((SUM($B336:Y336)+$AJ336/$AK336*(1-$AL336)),0)&lt;=$AJ336, $AJ336-SUM($B336:Y336), IFERROR($AJ336/$AK336, 0))))</f>
        <v>0</v>
      </c>
      <c r="AA336" s="104">
        <f>IF($AM336&gt;AA$5,0,IF($AM336=AA$5,IFERROR($AJ336/$AK336*$AL336, 0),IF(IFERROR((SUM($B336:Z336)+$AJ336/$AK336*(1-$AL336)),0)&lt;=$AJ336, $AJ336-SUM($B336:Z336), IFERROR($AJ336/$AK336, 0))))</f>
        <v>0</v>
      </c>
      <c r="AB336" s="104">
        <f>IF($AM336&gt;AB$5,0,IF($AM336=AB$5,IFERROR($AJ336/$AK336*$AL336, 0),IF(IFERROR((SUM($B336:AA336)+$AJ336/$AK336*(1-$AL336)),0)&lt;=$AJ336, $AJ336-SUM($B336:AA336), IFERROR($AJ336/$AK336, 0))))</f>
        <v>0</v>
      </c>
      <c r="AC336" s="104">
        <f>IF($AM336&gt;AC$5,0,IF($AM336=AC$5,IFERROR($AJ336/$AK336*$AL336, 0),IF(IFERROR((SUM($B336:AB336)+$AJ336/$AK336*(1-$AL336)),0)&lt;=$AJ336, $AJ336-SUM($B336:AB336), IFERROR($AJ336/$AK336, 0))))</f>
        <v>0</v>
      </c>
      <c r="AD336" s="104">
        <f>IF($AM336&gt;AD$5,0,IF($AM336=AD$5,IFERROR($AJ336/$AK336*$AL336, 0),IF(IFERROR((SUM($B336:AC336)+$AJ336/$AK336*(1-$AL336)),0)&lt;=$AJ336, $AJ336-SUM($B336:AC336), IFERROR($AJ336/$AK336, 0))))</f>
        <v>0</v>
      </c>
      <c r="AE336" s="104">
        <f>IF($AM336&gt;AE$5,0,IF($AM336=AE$5,IFERROR($AJ336/$AK336*$AL336, 0),IF(IFERROR((SUM($B336:AD336)+$AJ336/$AK336*(1-$AL336)),0)&lt;=$AJ336, $AJ336-SUM($B336:AD336), IFERROR($AJ336/$AK336, 0))))</f>
        <v>0</v>
      </c>
      <c r="AF336" s="104">
        <f>IF($AM336&gt;AF$5,0,IF($AM336=AF$5,IFERROR($AJ336/$AK336*$AL336, 0),IF(IFERROR((SUM($B336:AE336)+$AJ336/$AK336*(1-$AL336)),0)&lt;=$AJ336, $AJ336-SUM($B336:AE336), IFERROR($AJ336/$AK336, 0))))</f>
        <v>0</v>
      </c>
      <c r="AG336" s="104">
        <f>IF($AM336&gt;AG$5,0,IF($AM336=AG$5,IFERROR($AJ336/$AK336*$AL336, 0),IF(IFERROR((SUM($B336:AF336)+$AJ336/$AK336*(1-$AL336)),0)&lt;=$AJ336, $AJ336-SUM($B336:AF336), IFERROR($AJ336/$AK336, 0))))</f>
        <v>0</v>
      </c>
      <c r="AH336" s="104">
        <f>IF($AM336&gt;AH$5,0,IF($AM336=AH$5,IFERROR($AJ336/$AK336*$AL336, 0),IF(IFERROR((SUM($B336:AG336)+$AJ336/$AK336*(1-$AL336)),0)&lt;=$AJ336, $AJ336-SUM($B336:AG336), IFERROR($AJ336/$AK336, 0))))</f>
        <v>0</v>
      </c>
      <c r="AI336" s="20"/>
      <c r="AJ336" s="105" cm="1">
        <f t="array" ref="AJ336">INDEX(Calculations!$B$322:$AN$322, 1, AN336)</f>
        <v>-222.19946999999999</v>
      </c>
      <c r="AK336" s="84">
        <f>INDEX(Drivers!$B$41:$AI$41, 1, MATCH($B336, Drivers!$B$4:$AI$4, 0))</f>
        <v>4</v>
      </c>
      <c r="AL336" s="85">
        <f>INDEX(Drivers!$B$42:$AI$42, 1,  MATCH($B336, Drivers!$B$4:$AI$4, 0))</f>
        <v>0.33</v>
      </c>
      <c r="AM336" s="86" cm="1">
        <f t="array" ref="AM336">INDEX(Drivers!$B$12:$AI$12, 1, AN336)</f>
        <v>46477</v>
      </c>
      <c r="AN336" s="83">
        <f t="shared" si="461"/>
        <v>6</v>
      </c>
      <c r="AO336" s="146">
        <f t="shared" si="459"/>
        <v>0</v>
      </c>
      <c r="AP336" s="152">
        <f t="shared" si="460"/>
        <v>0</v>
      </c>
      <c r="AQ336" s="152">
        <f t="shared" si="460"/>
        <v>-184.98105877500001</v>
      </c>
      <c r="AR336" s="152">
        <f t="shared" si="460"/>
        <v>-37.218411224999983</v>
      </c>
      <c r="AS336" s="152">
        <f t="shared" si="460"/>
        <v>0</v>
      </c>
      <c r="AT336" s="152">
        <f t="shared" si="460"/>
        <v>0</v>
      </c>
      <c r="AU336" s="152">
        <f t="shared" si="460"/>
        <v>0</v>
      </c>
      <c r="AV336" s="152">
        <f t="shared" si="460"/>
        <v>0</v>
      </c>
      <c r="AW336" s="152">
        <f t="shared" si="460"/>
        <v>0</v>
      </c>
    </row>
    <row r="337" spans="2:49" hidden="1" outlineLevel="1" x14ac:dyDescent="0.2">
      <c r="B337" s="52" t="str" cm="1">
        <f t="array" ref="B337">INDEX($B$4:$AI$4, 1, AN337)</f>
        <v>FQ2'27E</v>
      </c>
      <c r="C337" s="104">
        <f>IF($AM337&gt;C$5,0,IF($AM337=C$5,IFERROR($AJ337/$AK337*$AL337, 0),IF(IFERROR((SUM($B337:B337)+$AJ337/$AK337*(1-$AL337)),0)&lt;=$AJ337, $AJ337-SUM($B337:B337), IFERROR($AJ337/$AK337, 0))))</f>
        <v>0</v>
      </c>
      <c r="D337" s="104">
        <f>IF($AM337&gt;D$5,0,IF($AM337=D$5,IFERROR($AJ337/$AK337*$AL337, 0),IF(IFERROR((SUM($B337:C337)+$AJ337/$AK337*(1-$AL337)),0)&lt;=$AJ337, $AJ337-SUM($B337:C337), IFERROR($AJ337/$AK337, 0))))</f>
        <v>0</v>
      </c>
      <c r="E337" s="104">
        <f>IF($AM337&gt;E$5,0,IF($AM337=E$5,IFERROR($AJ337/$AK337*$AL337, 0),IF(IFERROR((SUM($B337:D337)+$AJ337/$AK337*(1-$AL337)),0)&lt;=$AJ337, $AJ337-SUM($B337:D337), IFERROR($AJ337/$AK337, 0))))</f>
        <v>0</v>
      </c>
      <c r="F337" s="104">
        <f>IF($AM337&gt;F$5,0,IF($AM337=F$5,IFERROR($AJ337/$AK337*$AL337, 0),IF(IFERROR((SUM($B337:E337)+$AJ337/$AK337*(1-$AL337)),0)&lt;=$AJ337, $AJ337-SUM($B337:E337), IFERROR($AJ337/$AK337, 0))))</f>
        <v>0</v>
      </c>
      <c r="G337" s="104">
        <f>IF($AM337&gt;G$5,0,IF($AM337=G$5,IFERROR($AJ337/$AK337*$AL337, 0),IF(IFERROR((SUM($B337:F337)+$AJ337/$AK337*(1-$AL337)),0)&lt;=$AJ337, $AJ337-SUM($B337:F337), IFERROR($AJ337/$AK337, 0))))</f>
        <v>0</v>
      </c>
      <c r="H337" s="104">
        <f>IF($AM337&gt;H$5,0,IF($AM337=H$5,IFERROR($AJ337/$AK337*$AL337, 0),IF(IFERROR((SUM($B337:G337)+$AJ337/$AK337*(1-$AL337)),0)&lt;=$AJ337, $AJ337-SUM($B337:G337), IFERROR($AJ337/$AK337, 0))))</f>
        <v>-20.548754325000004</v>
      </c>
      <c r="I337" s="104">
        <f>IF($AM337&gt;I$5,0,IF($AM337=I$5,IFERROR($AJ337/$AK337*$AL337, 0),IF(IFERROR((SUM($B337:H337)+$AJ337/$AK337*(1-$AL337)),0)&lt;=$AJ337, $AJ337-SUM($B337:H337), IFERROR($AJ337/$AK337, 0))))</f>
        <v>-62.268952500000012</v>
      </c>
      <c r="J337" s="104">
        <f>IF($AM337&gt;J$5,0,IF($AM337=J$5,IFERROR($AJ337/$AK337*$AL337, 0),IF(IFERROR((SUM($B337:I337)+$AJ337/$AK337*(1-$AL337)),0)&lt;=$AJ337, $AJ337-SUM($B337:I337), IFERROR($AJ337/$AK337, 0))))</f>
        <v>-62.268952500000012</v>
      </c>
      <c r="K337" s="104">
        <f>IF($AM337&gt;K$5,0,IF($AM337=K$5,IFERROR($AJ337/$AK337*$AL337, 0),IF(IFERROR((SUM($B337:J337)+$AJ337/$AK337*(1-$AL337)),0)&lt;=$AJ337, $AJ337-SUM($B337:J337), IFERROR($AJ337/$AK337, 0))))</f>
        <v>-62.268952500000012</v>
      </c>
      <c r="L337" s="104">
        <f>IF($AM337&gt;L$5,0,IF($AM337=L$5,IFERROR($AJ337/$AK337*$AL337, 0),IF(IFERROR((SUM($B337:K337)+$AJ337/$AK337*(1-$AL337)),0)&lt;=$AJ337, $AJ337-SUM($B337:K337), IFERROR($AJ337/$AK337, 0))))</f>
        <v>-41.720198175000007</v>
      </c>
      <c r="M337" s="104">
        <f>IF($AM337&gt;M$5,0,IF($AM337=M$5,IFERROR($AJ337/$AK337*$AL337, 0),IF(IFERROR((SUM($B337:L337)+$AJ337/$AK337*(1-$AL337)),0)&lt;=$AJ337, $AJ337-SUM($B337:L337), IFERROR($AJ337/$AK337, 0))))</f>
        <v>0</v>
      </c>
      <c r="N337" s="104">
        <f>IF($AM337&gt;N$5,0,IF($AM337=N$5,IFERROR($AJ337/$AK337*$AL337, 0),IF(IFERROR((SUM($B337:M337)+$AJ337/$AK337*(1-$AL337)),0)&lt;=$AJ337, $AJ337-SUM($B337:M337), IFERROR($AJ337/$AK337, 0))))</f>
        <v>0</v>
      </c>
      <c r="O337" s="104">
        <f>IF($AM337&gt;O$5,0,IF($AM337=O$5,IFERROR($AJ337/$AK337*$AL337, 0),IF(IFERROR((SUM($B337:N337)+$AJ337/$AK337*(1-$AL337)),0)&lt;=$AJ337, $AJ337-SUM($B337:N337), IFERROR($AJ337/$AK337, 0))))</f>
        <v>0</v>
      </c>
      <c r="P337" s="104">
        <f>IF($AM337&gt;P$5,0,IF($AM337=P$5,IFERROR($AJ337/$AK337*$AL337, 0),IF(IFERROR((SUM($B337:O337)+$AJ337/$AK337*(1-$AL337)),0)&lt;=$AJ337, $AJ337-SUM($B337:O337), IFERROR($AJ337/$AK337, 0))))</f>
        <v>0</v>
      </c>
      <c r="Q337" s="104">
        <f>IF($AM337&gt;Q$5,0,IF($AM337=Q$5,IFERROR($AJ337/$AK337*$AL337, 0),IF(IFERROR((SUM($B337:P337)+$AJ337/$AK337*(1-$AL337)),0)&lt;=$AJ337, $AJ337-SUM($B337:P337), IFERROR($AJ337/$AK337, 0))))</f>
        <v>0</v>
      </c>
      <c r="R337" s="104">
        <f>IF($AM337&gt;R$5,0,IF($AM337=R$5,IFERROR($AJ337/$AK337*$AL337, 0),IF(IFERROR((SUM($B337:Q337)+$AJ337/$AK337*(1-$AL337)),0)&lt;=$AJ337, $AJ337-SUM($B337:Q337), IFERROR($AJ337/$AK337, 0))))</f>
        <v>0</v>
      </c>
      <c r="S337" s="104">
        <f>IF($AM337&gt;S$5,0,IF($AM337=S$5,IFERROR($AJ337/$AK337*$AL337, 0),IF(IFERROR((SUM($B337:R337)+$AJ337/$AK337*(1-$AL337)),0)&lt;=$AJ337, $AJ337-SUM($B337:R337), IFERROR($AJ337/$AK337, 0))))</f>
        <v>0</v>
      </c>
      <c r="T337" s="104">
        <f>IF($AM337&gt;T$5,0,IF($AM337=T$5,IFERROR($AJ337/$AK337*$AL337, 0),IF(IFERROR((SUM($B337:S337)+$AJ337/$AK337*(1-$AL337)),0)&lt;=$AJ337, $AJ337-SUM($B337:S337), IFERROR($AJ337/$AK337, 0))))</f>
        <v>0</v>
      </c>
      <c r="U337" s="104">
        <f>IF($AM337&gt;U$5,0,IF($AM337=U$5,IFERROR($AJ337/$AK337*$AL337, 0),IF(IFERROR((SUM($B337:T337)+$AJ337/$AK337*(1-$AL337)),0)&lt;=$AJ337, $AJ337-SUM($B337:T337), IFERROR($AJ337/$AK337, 0))))</f>
        <v>0</v>
      </c>
      <c r="V337" s="104">
        <f>IF($AM337&gt;V$5,0,IF($AM337=V$5,IFERROR($AJ337/$AK337*$AL337, 0),IF(IFERROR((SUM($B337:U337)+$AJ337/$AK337*(1-$AL337)),0)&lt;=$AJ337, $AJ337-SUM($B337:U337), IFERROR($AJ337/$AK337, 0))))</f>
        <v>0</v>
      </c>
      <c r="W337" s="104">
        <f>IF($AM337&gt;W$5,0,IF($AM337=W$5,IFERROR($AJ337/$AK337*$AL337, 0),IF(IFERROR((SUM($B337:V337)+$AJ337/$AK337*(1-$AL337)),0)&lt;=$AJ337, $AJ337-SUM($B337:V337), IFERROR($AJ337/$AK337, 0))))</f>
        <v>0</v>
      </c>
      <c r="X337" s="104">
        <f>IF($AM337&gt;X$5,0,IF($AM337=X$5,IFERROR($AJ337/$AK337*$AL337, 0),IF(IFERROR((SUM($B337:W337)+$AJ337/$AK337*(1-$AL337)),0)&lt;=$AJ337, $AJ337-SUM($B337:W337), IFERROR($AJ337/$AK337, 0))))</f>
        <v>0</v>
      </c>
      <c r="Y337" s="104">
        <f>IF($AM337&gt;Y$5,0,IF($AM337=Y$5,IFERROR($AJ337/$AK337*$AL337, 0),IF(IFERROR((SUM($B337:X337)+$AJ337/$AK337*(1-$AL337)),0)&lt;=$AJ337, $AJ337-SUM($B337:X337), IFERROR($AJ337/$AK337, 0))))</f>
        <v>0</v>
      </c>
      <c r="Z337" s="104">
        <f>IF($AM337&gt;Z$5,0,IF($AM337=Z$5,IFERROR($AJ337/$AK337*$AL337, 0),IF(IFERROR((SUM($B337:Y337)+$AJ337/$AK337*(1-$AL337)),0)&lt;=$AJ337, $AJ337-SUM($B337:Y337), IFERROR($AJ337/$AK337, 0))))</f>
        <v>0</v>
      </c>
      <c r="AA337" s="104">
        <f>IF($AM337&gt;AA$5,0,IF($AM337=AA$5,IFERROR($AJ337/$AK337*$AL337, 0),IF(IFERROR((SUM($B337:Z337)+$AJ337/$AK337*(1-$AL337)),0)&lt;=$AJ337, $AJ337-SUM($B337:Z337), IFERROR($AJ337/$AK337, 0))))</f>
        <v>0</v>
      </c>
      <c r="AB337" s="104">
        <f>IF($AM337&gt;AB$5,0,IF($AM337=AB$5,IFERROR($AJ337/$AK337*$AL337, 0),IF(IFERROR((SUM($B337:AA337)+$AJ337/$AK337*(1-$AL337)),0)&lt;=$AJ337, $AJ337-SUM($B337:AA337), IFERROR($AJ337/$AK337, 0))))</f>
        <v>0</v>
      </c>
      <c r="AC337" s="104">
        <f>IF($AM337&gt;AC$5,0,IF($AM337=AC$5,IFERROR($AJ337/$AK337*$AL337, 0),IF(IFERROR((SUM($B337:AB337)+$AJ337/$AK337*(1-$AL337)),0)&lt;=$AJ337, $AJ337-SUM($B337:AB337), IFERROR($AJ337/$AK337, 0))))</f>
        <v>0</v>
      </c>
      <c r="AD337" s="104">
        <f>IF($AM337&gt;AD$5,0,IF($AM337=AD$5,IFERROR($AJ337/$AK337*$AL337, 0),IF(IFERROR((SUM($B337:AC337)+$AJ337/$AK337*(1-$AL337)),0)&lt;=$AJ337, $AJ337-SUM($B337:AC337), IFERROR($AJ337/$AK337, 0))))</f>
        <v>0</v>
      </c>
      <c r="AE337" s="104">
        <f>IF($AM337&gt;AE$5,0,IF($AM337=AE$5,IFERROR($AJ337/$AK337*$AL337, 0),IF(IFERROR((SUM($B337:AD337)+$AJ337/$AK337*(1-$AL337)),0)&lt;=$AJ337, $AJ337-SUM($B337:AD337), IFERROR($AJ337/$AK337, 0))))</f>
        <v>0</v>
      </c>
      <c r="AF337" s="104">
        <f>IF($AM337&gt;AF$5,0,IF($AM337=AF$5,IFERROR($AJ337/$AK337*$AL337, 0),IF(IFERROR((SUM($B337:AE337)+$AJ337/$AK337*(1-$AL337)),0)&lt;=$AJ337, $AJ337-SUM($B337:AE337), IFERROR($AJ337/$AK337, 0))))</f>
        <v>0</v>
      </c>
      <c r="AG337" s="104">
        <f>IF($AM337&gt;AG$5,0,IF($AM337=AG$5,IFERROR($AJ337/$AK337*$AL337, 0),IF(IFERROR((SUM($B337:AF337)+$AJ337/$AK337*(1-$AL337)),0)&lt;=$AJ337, $AJ337-SUM($B337:AF337), IFERROR($AJ337/$AK337, 0))))</f>
        <v>0</v>
      </c>
      <c r="AH337" s="104">
        <f>IF($AM337&gt;AH$5,0,IF($AM337=AH$5,IFERROR($AJ337/$AK337*$AL337, 0),IF(IFERROR((SUM($B337:AG337)+$AJ337/$AK337*(1-$AL337)),0)&lt;=$AJ337, $AJ337-SUM($B337:AG337), IFERROR($AJ337/$AK337, 0))))</f>
        <v>0</v>
      </c>
      <c r="AI337" s="20"/>
      <c r="AJ337" s="105" cm="1">
        <f t="array" ref="AJ337">INDEX(Calculations!$B$322:$AN$322, 1, AN337)</f>
        <v>-249.07581000000005</v>
      </c>
      <c r="AK337" s="84">
        <f>INDEX(Drivers!$B$41:$AI$41, 1, MATCH($B337, Drivers!$B$4:$AI$4, 0))</f>
        <v>4</v>
      </c>
      <c r="AL337" s="85">
        <f>INDEX(Drivers!$B$42:$AI$42, 1,  MATCH($B337, Drivers!$B$4:$AI$4, 0))</f>
        <v>0.33</v>
      </c>
      <c r="AM337" s="86" cm="1">
        <f t="array" ref="AM337">INDEX(Drivers!$B$12:$AI$12, 1, AN337)</f>
        <v>46568</v>
      </c>
      <c r="AN337" s="83">
        <f t="shared" si="461"/>
        <v>7</v>
      </c>
      <c r="AO337" s="146">
        <f t="shared" si="459"/>
        <v>0</v>
      </c>
      <c r="AP337" s="152">
        <f t="shared" si="460"/>
        <v>0</v>
      </c>
      <c r="AQ337" s="152">
        <f t="shared" si="460"/>
        <v>-145.08665932500003</v>
      </c>
      <c r="AR337" s="152">
        <f t="shared" si="460"/>
        <v>-103.98915067500002</v>
      </c>
      <c r="AS337" s="152">
        <f t="shared" si="460"/>
        <v>0</v>
      </c>
      <c r="AT337" s="152">
        <f t="shared" si="460"/>
        <v>0</v>
      </c>
      <c r="AU337" s="152">
        <f t="shared" si="460"/>
        <v>0</v>
      </c>
      <c r="AV337" s="152">
        <f t="shared" si="460"/>
        <v>0</v>
      </c>
      <c r="AW337" s="152">
        <f t="shared" si="460"/>
        <v>0</v>
      </c>
    </row>
    <row r="338" spans="2:49" hidden="1" outlineLevel="1" x14ac:dyDescent="0.2">
      <c r="B338" s="52" t="str" cm="1">
        <f t="array" ref="B338">INDEX($B$4:$AI$4, 1, AN338)</f>
        <v>FQ3'27E</v>
      </c>
      <c r="C338" s="104">
        <f>IF($AM338&gt;C$5,0,IF($AM338=C$5,IFERROR($AJ338/$AK338*$AL338, 0),IF(IFERROR((SUM($B338:B338)+$AJ338/$AK338*(1-$AL338)),0)&lt;=$AJ338, $AJ338-SUM($B338:B338), IFERROR($AJ338/$AK338, 0))))</f>
        <v>0</v>
      </c>
      <c r="D338" s="104">
        <f>IF($AM338&gt;D$5,0,IF($AM338=D$5,IFERROR($AJ338/$AK338*$AL338, 0),IF(IFERROR((SUM($B338:C338)+$AJ338/$AK338*(1-$AL338)),0)&lt;=$AJ338, $AJ338-SUM($B338:C338), IFERROR($AJ338/$AK338, 0))))</f>
        <v>0</v>
      </c>
      <c r="E338" s="104">
        <f>IF($AM338&gt;E$5,0,IF($AM338=E$5,IFERROR($AJ338/$AK338*$AL338, 0),IF(IFERROR((SUM($B338:D338)+$AJ338/$AK338*(1-$AL338)),0)&lt;=$AJ338, $AJ338-SUM($B338:D338), IFERROR($AJ338/$AK338, 0))))</f>
        <v>0</v>
      </c>
      <c r="F338" s="104">
        <f>IF($AM338&gt;F$5,0,IF($AM338=F$5,IFERROR($AJ338/$AK338*$AL338, 0),IF(IFERROR((SUM($B338:E338)+$AJ338/$AK338*(1-$AL338)),0)&lt;=$AJ338, $AJ338-SUM($B338:E338), IFERROR($AJ338/$AK338, 0))))</f>
        <v>0</v>
      </c>
      <c r="G338" s="104">
        <f>IF($AM338&gt;G$5,0,IF($AM338=G$5,IFERROR($AJ338/$AK338*$AL338, 0),IF(IFERROR((SUM($B338:F338)+$AJ338/$AK338*(1-$AL338)),0)&lt;=$AJ338, $AJ338-SUM($B338:F338), IFERROR($AJ338/$AK338, 0))))</f>
        <v>0</v>
      </c>
      <c r="H338" s="104">
        <f>IF($AM338&gt;H$5,0,IF($AM338=H$5,IFERROR($AJ338/$AK338*$AL338, 0),IF(IFERROR((SUM($B338:G338)+$AJ338/$AK338*(1-$AL338)),0)&lt;=$AJ338, $AJ338-SUM($B338:G338), IFERROR($AJ338/$AK338, 0))))</f>
        <v>0</v>
      </c>
      <c r="I338" s="104">
        <f>IF($AM338&gt;I$5,0,IF($AM338=I$5,IFERROR($AJ338/$AK338*$AL338, 0),IF(IFERROR((SUM($B338:H338)+$AJ338/$AK338*(1-$AL338)),0)&lt;=$AJ338, $AJ338-SUM($B338:H338), IFERROR($AJ338/$AK338, 0))))</f>
        <v>-22.766052375000001</v>
      </c>
      <c r="J338" s="104">
        <f>IF($AM338&gt;J$5,0,IF($AM338=J$5,IFERROR($AJ338/$AK338*$AL338, 0),IF(IFERROR((SUM($B338:I338)+$AJ338/$AK338*(1-$AL338)),0)&lt;=$AJ338, $AJ338-SUM($B338:I338), IFERROR($AJ338/$AK338, 0))))</f>
        <v>-68.988037500000004</v>
      </c>
      <c r="K338" s="104">
        <f>IF($AM338&gt;K$5,0,IF($AM338=K$5,IFERROR($AJ338/$AK338*$AL338, 0),IF(IFERROR((SUM($B338:J338)+$AJ338/$AK338*(1-$AL338)),0)&lt;=$AJ338, $AJ338-SUM($B338:J338), IFERROR($AJ338/$AK338, 0))))</f>
        <v>-68.988037500000004</v>
      </c>
      <c r="L338" s="104">
        <f>IF($AM338&gt;L$5,0,IF($AM338=L$5,IFERROR($AJ338/$AK338*$AL338, 0),IF(IFERROR((SUM($B338:K338)+$AJ338/$AK338*(1-$AL338)),0)&lt;=$AJ338, $AJ338-SUM($B338:K338), IFERROR($AJ338/$AK338, 0))))</f>
        <v>-68.988037500000004</v>
      </c>
      <c r="M338" s="104">
        <f>IF($AM338&gt;M$5,0,IF($AM338=M$5,IFERROR($AJ338/$AK338*$AL338, 0),IF(IFERROR((SUM($B338:L338)+$AJ338/$AK338*(1-$AL338)),0)&lt;=$AJ338, $AJ338-SUM($B338:L338), IFERROR($AJ338/$AK338, 0))))</f>
        <v>-46.221985125000003</v>
      </c>
      <c r="N338" s="104">
        <f>IF($AM338&gt;N$5,0,IF($AM338=N$5,IFERROR($AJ338/$AK338*$AL338, 0),IF(IFERROR((SUM($B338:M338)+$AJ338/$AK338*(1-$AL338)),0)&lt;=$AJ338, $AJ338-SUM($B338:M338), IFERROR($AJ338/$AK338, 0))))</f>
        <v>0</v>
      </c>
      <c r="O338" s="104">
        <f>IF($AM338&gt;O$5,0,IF($AM338=O$5,IFERROR($AJ338/$AK338*$AL338, 0),IF(IFERROR((SUM($B338:N338)+$AJ338/$AK338*(1-$AL338)),0)&lt;=$AJ338, $AJ338-SUM($B338:N338), IFERROR($AJ338/$AK338, 0))))</f>
        <v>0</v>
      </c>
      <c r="P338" s="104">
        <f>IF($AM338&gt;P$5,0,IF($AM338=P$5,IFERROR($AJ338/$AK338*$AL338, 0),IF(IFERROR((SUM($B338:O338)+$AJ338/$AK338*(1-$AL338)),0)&lt;=$AJ338, $AJ338-SUM($B338:O338), IFERROR($AJ338/$AK338, 0))))</f>
        <v>0</v>
      </c>
      <c r="Q338" s="104">
        <f>IF($AM338&gt;Q$5,0,IF($AM338=Q$5,IFERROR($AJ338/$AK338*$AL338, 0),IF(IFERROR((SUM($B338:P338)+$AJ338/$AK338*(1-$AL338)),0)&lt;=$AJ338, $AJ338-SUM($B338:P338), IFERROR($AJ338/$AK338, 0))))</f>
        <v>0</v>
      </c>
      <c r="R338" s="104">
        <f>IF($AM338&gt;R$5,0,IF($AM338=R$5,IFERROR($AJ338/$AK338*$AL338, 0),IF(IFERROR((SUM($B338:Q338)+$AJ338/$AK338*(1-$AL338)),0)&lt;=$AJ338, $AJ338-SUM($B338:Q338), IFERROR($AJ338/$AK338, 0))))</f>
        <v>0</v>
      </c>
      <c r="S338" s="104">
        <f>IF($AM338&gt;S$5,0,IF($AM338=S$5,IFERROR($AJ338/$AK338*$AL338, 0),IF(IFERROR((SUM($B338:R338)+$AJ338/$AK338*(1-$AL338)),0)&lt;=$AJ338, $AJ338-SUM($B338:R338), IFERROR($AJ338/$AK338, 0))))</f>
        <v>0</v>
      </c>
      <c r="T338" s="104">
        <f>IF($AM338&gt;T$5,0,IF($AM338=T$5,IFERROR($AJ338/$AK338*$AL338, 0),IF(IFERROR((SUM($B338:S338)+$AJ338/$AK338*(1-$AL338)),0)&lt;=$AJ338, $AJ338-SUM($B338:S338), IFERROR($AJ338/$AK338, 0))))</f>
        <v>0</v>
      </c>
      <c r="U338" s="104">
        <f>IF($AM338&gt;U$5,0,IF($AM338=U$5,IFERROR($AJ338/$AK338*$AL338, 0),IF(IFERROR((SUM($B338:T338)+$AJ338/$AK338*(1-$AL338)),0)&lt;=$AJ338, $AJ338-SUM($B338:T338), IFERROR($AJ338/$AK338, 0))))</f>
        <v>0</v>
      </c>
      <c r="V338" s="104">
        <f>IF($AM338&gt;V$5,0,IF($AM338=V$5,IFERROR($AJ338/$AK338*$AL338, 0),IF(IFERROR((SUM($B338:U338)+$AJ338/$AK338*(1-$AL338)),0)&lt;=$AJ338, $AJ338-SUM($B338:U338), IFERROR($AJ338/$AK338, 0))))</f>
        <v>0</v>
      </c>
      <c r="W338" s="104">
        <f>IF($AM338&gt;W$5,0,IF($AM338=W$5,IFERROR($AJ338/$AK338*$AL338, 0),IF(IFERROR((SUM($B338:V338)+$AJ338/$AK338*(1-$AL338)),0)&lt;=$AJ338, $AJ338-SUM($B338:V338), IFERROR($AJ338/$AK338, 0))))</f>
        <v>0</v>
      </c>
      <c r="X338" s="104">
        <f>IF($AM338&gt;X$5,0,IF($AM338=X$5,IFERROR($AJ338/$AK338*$AL338, 0),IF(IFERROR((SUM($B338:W338)+$AJ338/$AK338*(1-$AL338)),0)&lt;=$AJ338, $AJ338-SUM($B338:W338), IFERROR($AJ338/$AK338, 0))))</f>
        <v>0</v>
      </c>
      <c r="Y338" s="104">
        <f>IF($AM338&gt;Y$5,0,IF($AM338=Y$5,IFERROR($AJ338/$AK338*$AL338, 0),IF(IFERROR((SUM($B338:X338)+$AJ338/$AK338*(1-$AL338)),0)&lt;=$AJ338, $AJ338-SUM($B338:X338), IFERROR($AJ338/$AK338, 0))))</f>
        <v>0</v>
      </c>
      <c r="Z338" s="104">
        <f>IF($AM338&gt;Z$5,0,IF($AM338=Z$5,IFERROR($AJ338/$AK338*$AL338, 0),IF(IFERROR((SUM($B338:Y338)+$AJ338/$AK338*(1-$AL338)),0)&lt;=$AJ338, $AJ338-SUM($B338:Y338), IFERROR($AJ338/$AK338, 0))))</f>
        <v>0</v>
      </c>
      <c r="AA338" s="104">
        <f>IF($AM338&gt;AA$5,0,IF($AM338=AA$5,IFERROR($AJ338/$AK338*$AL338, 0),IF(IFERROR((SUM($B338:Z338)+$AJ338/$AK338*(1-$AL338)),0)&lt;=$AJ338, $AJ338-SUM($B338:Z338), IFERROR($AJ338/$AK338, 0))))</f>
        <v>0</v>
      </c>
      <c r="AB338" s="104">
        <f>IF($AM338&gt;AB$5,0,IF($AM338=AB$5,IFERROR($AJ338/$AK338*$AL338, 0),IF(IFERROR((SUM($B338:AA338)+$AJ338/$AK338*(1-$AL338)),0)&lt;=$AJ338, $AJ338-SUM($B338:AA338), IFERROR($AJ338/$AK338, 0))))</f>
        <v>0</v>
      </c>
      <c r="AC338" s="104">
        <f>IF($AM338&gt;AC$5,0,IF($AM338=AC$5,IFERROR($AJ338/$AK338*$AL338, 0),IF(IFERROR((SUM($B338:AB338)+$AJ338/$AK338*(1-$AL338)),0)&lt;=$AJ338, $AJ338-SUM($B338:AB338), IFERROR($AJ338/$AK338, 0))))</f>
        <v>0</v>
      </c>
      <c r="AD338" s="104">
        <f>IF($AM338&gt;AD$5,0,IF($AM338=AD$5,IFERROR($AJ338/$AK338*$AL338, 0),IF(IFERROR((SUM($B338:AC338)+$AJ338/$AK338*(1-$AL338)),0)&lt;=$AJ338, $AJ338-SUM($B338:AC338), IFERROR($AJ338/$AK338, 0))))</f>
        <v>0</v>
      </c>
      <c r="AE338" s="104">
        <f>IF($AM338&gt;AE$5,0,IF($AM338=AE$5,IFERROR($AJ338/$AK338*$AL338, 0),IF(IFERROR((SUM($B338:AD338)+$AJ338/$AK338*(1-$AL338)),0)&lt;=$AJ338, $AJ338-SUM($B338:AD338), IFERROR($AJ338/$AK338, 0))))</f>
        <v>0</v>
      </c>
      <c r="AF338" s="104">
        <f>IF($AM338&gt;AF$5,0,IF($AM338=AF$5,IFERROR($AJ338/$AK338*$AL338, 0),IF(IFERROR((SUM($B338:AE338)+$AJ338/$AK338*(1-$AL338)),0)&lt;=$AJ338, $AJ338-SUM($B338:AE338), IFERROR($AJ338/$AK338, 0))))</f>
        <v>0</v>
      </c>
      <c r="AG338" s="104">
        <f>IF($AM338&gt;AG$5,0,IF($AM338=AG$5,IFERROR($AJ338/$AK338*$AL338, 0),IF(IFERROR((SUM($B338:AF338)+$AJ338/$AK338*(1-$AL338)),0)&lt;=$AJ338, $AJ338-SUM($B338:AF338), IFERROR($AJ338/$AK338, 0))))</f>
        <v>0</v>
      </c>
      <c r="AH338" s="104">
        <f>IF($AM338&gt;AH$5,0,IF($AM338=AH$5,IFERROR($AJ338/$AK338*$AL338, 0),IF(IFERROR((SUM($B338:AG338)+$AJ338/$AK338*(1-$AL338)),0)&lt;=$AJ338, $AJ338-SUM($B338:AG338), IFERROR($AJ338/$AK338, 0))))</f>
        <v>0</v>
      </c>
      <c r="AI338" s="20"/>
      <c r="AJ338" s="105" cm="1">
        <f t="array" ref="AJ338">INDEX(Calculations!$B$322:$AN$322, 1, AN338)</f>
        <v>-275.95215000000002</v>
      </c>
      <c r="AK338" s="84">
        <f>INDEX(Drivers!$B$41:$AI$41, 1, MATCH($B338, Drivers!$B$4:$AI$4, 0))</f>
        <v>4</v>
      </c>
      <c r="AL338" s="85">
        <f>INDEX(Drivers!$B$42:$AI$42, 1,  MATCH($B338, Drivers!$B$4:$AI$4, 0))</f>
        <v>0.33</v>
      </c>
      <c r="AM338" s="86" cm="1">
        <f t="array" ref="AM338">INDEX(Drivers!$B$12:$AI$12, 1, AN338)</f>
        <v>46660</v>
      </c>
      <c r="AN338" s="83">
        <f t="shared" si="461"/>
        <v>8</v>
      </c>
      <c r="AO338" s="146">
        <f t="shared" si="459"/>
        <v>0</v>
      </c>
      <c r="AP338" s="152">
        <f t="shared" si="460"/>
        <v>0</v>
      </c>
      <c r="AQ338" s="152">
        <f t="shared" si="460"/>
        <v>-91.754089875000005</v>
      </c>
      <c r="AR338" s="152">
        <f t="shared" si="460"/>
        <v>-184.19806012500001</v>
      </c>
      <c r="AS338" s="152">
        <f t="shared" si="460"/>
        <v>0</v>
      </c>
      <c r="AT338" s="152">
        <f t="shared" si="460"/>
        <v>0</v>
      </c>
      <c r="AU338" s="152">
        <f t="shared" si="460"/>
        <v>0</v>
      </c>
      <c r="AV338" s="152">
        <f t="shared" si="460"/>
        <v>0</v>
      </c>
      <c r="AW338" s="152">
        <f t="shared" si="460"/>
        <v>0</v>
      </c>
    </row>
    <row r="339" spans="2:49" hidden="1" outlineLevel="1" x14ac:dyDescent="0.2">
      <c r="B339" s="52" t="str" cm="1">
        <f t="array" ref="B339">INDEX($B$4:$AI$4, 1, AN339)</f>
        <v>FQ4'27E</v>
      </c>
      <c r="C339" s="104">
        <f>IF($AM339&gt;C$5,0,IF($AM339=C$5,IFERROR($AJ339/$AK339*$AL339, 0),IF(IFERROR((SUM($B339:B339)+$AJ339/$AK339*(1-$AL339)),0)&lt;=$AJ339, $AJ339-SUM($B339:B339), IFERROR($AJ339/$AK339, 0))))</f>
        <v>0</v>
      </c>
      <c r="D339" s="104">
        <f>IF($AM339&gt;D$5,0,IF($AM339=D$5,IFERROR($AJ339/$AK339*$AL339, 0),IF(IFERROR((SUM($B339:C339)+$AJ339/$AK339*(1-$AL339)),0)&lt;=$AJ339, $AJ339-SUM($B339:C339), IFERROR($AJ339/$AK339, 0))))</f>
        <v>0</v>
      </c>
      <c r="E339" s="104">
        <f>IF($AM339&gt;E$5,0,IF($AM339=E$5,IFERROR($AJ339/$AK339*$AL339, 0),IF(IFERROR((SUM($B339:D339)+$AJ339/$AK339*(1-$AL339)),0)&lt;=$AJ339, $AJ339-SUM($B339:D339), IFERROR($AJ339/$AK339, 0))))</f>
        <v>0</v>
      </c>
      <c r="F339" s="104">
        <f>IF($AM339&gt;F$5,0,IF($AM339=F$5,IFERROR($AJ339/$AK339*$AL339, 0),IF(IFERROR((SUM($B339:E339)+$AJ339/$AK339*(1-$AL339)),0)&lt;=$AJ339, $AJ339-SUM($B339:E339), IFERROR($AJ339/$AK339, 0))))</f>
        <v>0</v>
      </c>
      <c r="G339" s="104">
        <f>IF($AM339&gt;G$5,0,IF($AM339=G$5,IFERROR($AJ339/$AK339*$AL339, 0),IF(IFERROR((SUM($B339:F339)+$AJ339/$AK339*(1-$AL339)),0)&lt;=$AJ339, $AJ339-SUM($B339:F339), IFERROR($AJ339/$AK339, 0))))</f>
        <v>0</v>
      </c>
      <c r="H339" s="104">
        <f>IF($AM339&gt;H$5,0,IF($AM339=H$5,IFERROR($AJ339/$AK339*$AL339, 0),IF(IFERROR((SUM($B339:G339)+$AJ339/$AK339*(1-$AL339)),0)&lt;=$AJ339, $AJ339-SUM($B339:G339), IFERROR($AJ339/$AK339, 0))))</f>
        <v>0</v>
      </c>
      <c r="I339" s="104">
        <f>IF($AM339&gt;I$5,0,IF($AM339=I$5,IFERROR($AJ339/$AK339*$AL339, 0),IF(IFERROR((SUM($B339:H339)+$AJ339/$AK339*(1-$AL339)),0)&lt;=$AJ339, $AJ339-SUM($B339:H339), IFERROR($AJ339/$AK339, 0))))</f>
        <v>0</v>
      </c>
      <c r="J339" s="104">
        <f>IF($AM339&gt;J$5,0,IF($AM339=J$5,IFERROR($AJ339/$AK339*$AL339, 0),IF(IFERROR((SUM($B339:I339)+$AJ339/$AK339*(1-$AL339)),0)&lt;=$AJ339, $AJ339-SUM($B339:I339), IFERROR($AJ339/$AK339, 0))))</f>
        <v>-24.055522424999999</v>
      </c>
      <c r="K339" s="104">
        <f>IF($AM339&gt;K$5,0,IF($AM339=K$5,IFERROR($AJ339/$AK339*$AL339, 0),IF(IFERROR((SUM($B339:J339)+$AJ339/$AK339*(1-$AL339)),0)&lt;=$AJ339, $AJ339-SUM($B339:J339), IFERROR($AJ339/$AK339, 0))))</f>
        <v>-72.895522499999998</v>
      </c>
      <c r="L339" s="104">
        <f>IF($AM339&gt;L$5,0,IF($AM339=L$5,IFERROR($AJ339/$AK339*$AL339, 0),IF(IFERROR((SUM($B339:K339)+$AJ339/$AK339*(1-$AL339)),0)&lt;=$AJ339, $AJ339-SUM($B339:K339), IFERROR($AJ339/$AK339, 0))))</f>
        <v>-72.895522499999998</v>
      </c>
      <c r="M339" s="104">
        <f>IF($AM339&gt;M$5,0,IF($AM339=M$5,IFERROR($AJ339/$AK339*$AL339, 0),IF(IFERROR((SUM($B339:L339)+$AJ339/$AK339*(1-$AL339)),0)&lt;=$AJ339, $AJ339-SUM($B339:L339), IFERROR($AJ339/$AK339, 0))))</f>
        <v>-72.895522499999998</v>
      </c>
      <c r="N339" s="104">
        <f>IF($AM339&gt;N$5,0,IF($AM339=N$5,IFERROR($AJ339/$AK339*$AL339, 0),IF(IFERROR((SUM($B339:M339)+$AJ339/$AK339*(1-$AL339)),0)&lt;=$AJ339, $AJ339-SUM($B339:M339), IFERROR($AJ339/$AK339, 0))))</f>
        <v>-48.840000075000006</v>
      </c>
      <c r="O339" s="104">
        <f>IF($AM339&gt;O$5,0,IF($AM339=O$5,IFERROR($AJ339/$AK339*$AL339, 0),IF(IFERROR((SUM($B339:N339)+$AJ339/$AK339*(1-$AL339)),0)&lt;=$AJ339, $AJ339-SUM($B339:N339), IFERROR($AJ339/$AK339, 0))))</f>
        <v>0</v>
      </c>
      <c r="P339" s="104">
        <f>IF($AM339&gt;P$5,0,IF($AM339=P$5,IFERROR($AJ339/$AK339*$AL339, 0),IF(IFERROR((SUM($B339:O339)+$AJ339/$AK339*(1-$AL339)),0)&lt;=$AJ339, $AJ339-SUM($B339:O339), IFERROR($AJ339/$AK339, 0))))</f>
        <v>0</v>
      </c>
      <c r="Q339" s="104">
        <f>IF($AM339&gt;Q$5,0,IF($AM339=Q$5,IFERROR($AJ339/$AK339*$AL339, 0),IF(IFERROR((SUM($B339:P339)+$AJ339/$AK339*(1-$AL339)),0)&lt;=$AJ339, $AJ339-SUM($B339:P339), IFERROR($AJ339/$AK339, 0))))</f>
        <v>0</v>
      </c>
      <c r="R339" s="104">
        <f>IF($AM339&gt;R$5,0,IF($AM339=R$5,IFERROR($AJ339/$AK339*$AL339, 0),IF(IFERROR((SUM($B339:Q339)+$AJ339/$AK339*(1-$AL339)),0)&lt;=$AJ339, $AJ339-SUM($B339:Q339), IFERROR($AJ339/$AK339, 0))))</f>
        <v>0</v>
      </c>
      <c r="S339" s="104">
        <f>IF($AM339&gt;S$5,0,IF($AM339=S$5,IFERROR($AJ339/$AK339*$AL339, 0),IF(IFERROR((SUM($B339:R339)+$AJ339/$AK339*(1-$AL339)),0)&lt;=$AJ339, $AJ339-SUM($B339:R339), IFERROR($AJ339/$AK339, 0))))</f>
        <v>0</v>
      </c>
      <c r="T339" s="104">
        <f>IF($AM339&gt;T$5,0,IF($AM339=T$5,IFERROR($AJ339/$AK339*$AL339, 0),IF(IFERROR((SUM($B339:S339)+$AJ339/$AK339*(1-$AL339)),0)&lt;=$AJ339, $AJ339-SUM($B339:S339), IFERROR($AJ339/$AK339, 0))))</f>
        <v>0</v>
      </c>
      <c r="U339" s="104">
        <f>IF($AM339&gt;U$5,0,IF($AM339=U$5,IFERROR($AJ339/$AK339*$AL339, 0),IF(IFERROR((SUM($B339:T339)+$AJ339/$AK339*(1-$AL339)),0)&lt;=$AJ339, $AJ339-SUM($B339:T339), IFERROR($AJ339/$AK339, 0))))</f>
        <v>0</v>
      </c>
      <c r="V339" s="104">
        <f>IF($AM339&gt;V$5,0,IF($AM339=V$5,IFERROR($AJ339/$AK339*$AL339, 0),IF(IFERROR((SUM($B339:U339)+$AJ339/$AK339*(1-$AL339)),0)&lt;=$AJ339, $AJ339-SUM($B339:U339), IFERROR($AJ339/$AK339, 0))))</f>
        <v>0</v>
      </c>
      <c r="W339" s="104">
        <f>IF($AM339&gt;W$5,0,IF($AM339=W$5,IFERROR($AJ339/$AK339*$AL339, 0),IF(IFERROR((SUM($B339:V339)+$AJ339/$AK339*(1-$AL339)),0)&lt;=$AJ339, $AJ339-SUM($B339:V339), IFERROR($AJ339/$AK339, 0))))</f>
        <v>0</v>
      </c>
      <c r="X339" s="104">
        <f>IF($AM339&gt;X$5,0,IF($AM339=X$5,IFERROR($AJ339/$AK339*$AL339, 0),IF(IFERROR((SUM($B339:W339)+$AJ339/$AK339*(1-$AL339)),0)&lt;=$AJ339, $AJ339-SUM($B339:W339), IFERROR($AJ339/$AK339, 0))))</f>
        <v>0</v>
      </c>
      <c r="Y339" s="104">
        <f>IF($AM339&gt;Y$5,0,IF($AM339=Y$5,IFERROR($AJ339/$AK339*$AL339, 0),IF(IFERROR((SUM($B339:X339)+$AJ339/$AK339*(1-$AL339)),0)&lt;=$AJ339, $AJ339-SUM($B339:X339), IFERROR($AJ339/$AK339, 0))))</f>
        <v>0</v>
      </c>
      <c r="Z339" s="104">
        <f>IF($AM339&gt;Z$5,0,IF($AM339=Z$5,IFERROR($AJ339/$AK339*$AL339, 0),IF(IFERROR((SUM($B339:Y339)+$AJ339/$AK339*(1-$AL339)),0)&lt;=$AJ339, $AJ339-SUM($B339:Y339), IFERROR($AJ339/$AK339, 0))))</f>
        <v>0</v>
      </c>
      <c r="AA339" s="104">
        <f>IF($AM339&gt;AA$5,0,IF($AM339=AA$5,IFERROR($AJ339/$AK339*$AL339, 0),IF(IFERROR((SUM($B339:Z339)+$AJ339/$AK339*(1-$AL339)),0)&lt;=$AJ339, $AJ339-SUM($B339:Z339), IFERROR($AJ339/$AK339, 0))))</f>
        <v>0</v>
      </c>
      <c r="AB339" s="104">
        <f>IF($AM339&gt;AB$5,0,IF($AM339=AB$5,IFERROR($AJ339/$AK339*$AL339, 0),IF(IFERROR((SUM($B339:AA339)+$AJ339/$AK339*(1-$AL339)),0)&lt;=$AJ339, $AJ339-SUM($B339:AA339), IFERROR($AJ339/$AK339, 0))))</f>
        <v>0</v>
      </c>
      <c r="AC339" s="104">
        <f>IF($AM339&gt;AC$5,0,IF($AM339=AC$5,IFERROR($AJ339/$AK339*$AL339, 0),IF(IFERROR((SUM($B339:AB339)+$AJ339/$AK339*(1-$AL339)),0)&lt;=$AJ339, $AJ339-SUM($B339:AB339), IFERROR($AJ339/$AK339, 0))))</f>
        <v>0</v>
      </c>
      <c r="AD339" s="104">
        <f>IF($AM339&gt;AD$5,0,IF($AM339=AD$5,IFERROR($AJ339/$AK339*$AL339, 0),IF(IFERROR((SUM($B339:AC339)+$AJ339/$AK339*(1-$AL339)),0)&lt;=$AJ339, $AJ339-SUM($B339:AC339), IFERROR($AJ339/$AK339, 0))))</f>
        <v>0</v>
      </c>
      <c r="AE339" s="104">
        <f>IF($AM339&gt;AE$5,0,IF($AM339=AE$5,IFERROR($AJ339/$AK339*$AL339, 0),IF(IFERROR((SUM($B339:AD339)+$AJ339/$AK339*(1-$AL339)),0)&lt;=$AJ339, $AJ339-SUM($B339:AD339), IFERROR($AJ339/$AK339, 0))))</f>
        <v>0</v>
      </c>
      <c r="AF339" s="104">
        <f>IF($AM339&gt;AF$5,0,IF($AM339=AF$5,IFERROR($AJ339/$AK339*$AL339, 0),IF(IFERROR((SUM($B339:AE339)+$AJ339/$AK339*(1-$AL339)),0)&lt;=$AJ339, $AJ339-SUM($B339:AE339), IFERROR($AJ339/$AK339, 0))))</f>
        <v>0</v>
      </c>
      <c r="AG339" s="104">
        <f>IF($AM339&gt;AG$5,0,IF($AM339=AG$5,IFERROR($AJ339/$AK339*$AL339, 0),IF(IFERROR((SUM($B339:AF339)+$AJ339/$AK339*(1-$AL339)),0)&lt;=$AJ339, $AJ339-SUM($B339:AF339), IFERROR($AJ339/$AK339, 0))))</f>
        <v>0</v>
      </c>
      <c r="AH339" s="104">
        <f>IF($AM339&gt;AH$5,0,IF($AM339=AH$5,IFERROR($AJ339/$AK339*$AL339, 0),IF(IFERROR((SUM($B339:AG339)+$AJ339/$AK339*(1-$AL339)),0)&lt;=$AJ339, $AJ339-SUM($B339:AG339), IFERROR($AJ339/$AK339, 0))))</f>
        <v>0</v>
      </c>
      <c r="AI339" s="20"/>
      <c r="AJ339" s="105" cm="1">
        <f t="array" ref="AJ339">INDEX(Calculations!$B$322:$AN$322, 1, AN339)</f>
        <v>-291.58208999999999</v>
      </c>
      <c r="AK339" s="84">
        <f>INDEX(Drivers!$B$41:$AI$41, 1, MATCH($B339, Drivers!$B$4:$AI$4, 0))</f>
        <v>4</v>
      </c>
      <c r="AL339" s="85">
        <f>INDEX(Drivers!$B$42:$AI$42, 1,  MATCH($B339, Drivers!$B$4:$AI$4, 0))</f>
        <v>0.33</v>
      </c>
      <c r="AM339" s="86" cm="1">
        <f t="array" ref="AM339">INDEX(Drivers!$B$12:$AI$12, 1, AN339)</f>
        <v>46752</v>
      </c>
      <c r="AN339" s="83">
        <f t="shared" si="461"/>
        <v>9</v>
      </c>
      <c r="AO339" s="146">
        <f t="shared" si="459"/>
        <v>0</v>
      </c>
      <c r="AP339" s="152">
        <f t="shared" si="460"/>
        <v>0</v>
      </c>
      <c r="AQ339" s="152">
        <f t="shared" si="460"/>
        <v>-24.055522424999999</v>
      </c>
      <c r="AR339" s="152">
        <f t="shared" si="460"/>
        <v>-267.526567575</v>
      </c>
      <c r="AS339" s="152">
        <f t="shared" si="460"/>
        <v>0</v>
      </c>
      <c r="AT339" s="152">
        <f t="shared" si="460"/>
        <v>0</v>
      </c>
      <c r="AU339" s="152">
        <f t="shared" si="460"/>
        <v>0</v>
      </c>
      <c r="AV339" s="152">
        <f t="shared" si="460"/>
        <v>0</v>
      </c>
      <c r="AW339" s="152">
        <f t="shared" si="460"/>
        <v>0</v>
      </c>
    </row>
    <row r="340" spans="2:49" hidden="1" outlineLevel="1" x14ac:dyDescent="0.2">
      <c r="B340" s="52" t="str" cm="1">
        <f t="array" ref="B340">INDEX($B$4:$AI$4, 1, AN340)</f>
        <v>FQ1'28E</v>
      </c>
      <c r="C340" s="104">
        <f>IF($AM340&gt;C$5,0,IF($AM340=C$5,IFERROR($AJ340/$AK340*$AL340, 0),IF(IFERROR((SUM($B340:B340)+$AJ340/$AK340*(1-$AL340)),0)&lt;=$AJ340, $AJ340-SUM($B340:B340), IFERROR($AJ340/$AK340, 0))))</f>
        <v>0</v>
      </c>
      <c r="D340" s="104">
        <f>IF($AM340&gt;D$5,0,IF($AM340=D$5,IFERROR($AJ340/$AK340*$AL340, 0),IF(IFERROR((SUM($B340:C340)+$AJ340/$AK340*(1-$AL340)),0)&lt;=$AJ340, $AJ340-SUM($B340:C340), IFERROR($AJ340/$AK340, 0))))</f>
        <v>0</v>
      </c>
      <c r="E340" s="104">
        <f>IF($AM340&gt;E$5,0,IF($AM340=E$5,IFERROR($AJ340/$AK340*$AL340, 0),IF(IFERROR((SUM($B340:D340)+$AJ340/$AK340*(1-$AL340)),0)&lt;=$AJ340, $AJ340-SUM($B340:D340), IFERROR($AJ340/$AK340, 0))))</f>
        <v>0</v>
      </c>
      <c r="F340" s="104">
        <f>IF($AM340&gt;F$5,0,IF($AM340=F$5,IFERROR($AJ340/$AK340*$AL340, 0),IF(IFERROR((SUM($B340:E340)+$AJ340/$AK340*(1-$AL340)),0)&lt;=$AJ340, $AJ340-SUM($B340:E340), IFERROR($AJ340/$AK340, 0))))</f>
        <v>0</v>
      </c>
      <c r="G340" s="104">
        <f>IF($AM340&gt;G$5,0,IF($AM340=G$5,IFERROR($AJ340/$AK340*$AL340, 0),IF(IFERROR((SUM($B340:F340)+$AJ340/$AK340*(1-$AL340)),0)&lt;=$AJ340, $AJ340-SUM($B340:F340), IFERROR($AJ340/$AK340, 0))))</f>
        <v>0</v>
      </c>
      <c r="H340" s="104">
        <f>IF($AM340&gt;H$5,0,IF($AM340=H$5,IFERROR($AJ340/$AK340*$AL340, 0),IF(IFERROR((SUM($B340:G340)+$AJ340/$AK340*(1-$AL340)),0)&lt;=$AJ340, $AJ340-SUM($B340:G340), IFERROR($AJ340/$AK340, 0))))</f>
        <v>0</v>
      </c>
      <c r="I340" s="104">
        <f>IF($AM340&gt;I$5,0,IF($AM340=I$5,IFERROR($AJ340/$AK340*$AL340, 0),IF(IFERROR((SUM($B340:H340)+$AJ340/$AK340*(1-$AL340)),0)&lt;=$AJ340, $AJ340-SUM($B340:H340), IFERROR($AJ340/$AK340, 0))))</f>
        <v>0</v>
      </c>
      <c r="J340" s="104">
        <f>IF($AM340&gt;J$5,0,IF($AM340=J$5,IFERROR($AJ340/$AK340*$AL340, 0),IF(IFERROR((SUM($B340:I340)+$AJ340/$AK340*(1-$AL340)),0)&lt;=$AJ340, $AJ340-SUM($B340:I340), IFERROR($AJ340/$AK340, 0))))</f>
        <v>0</v>
      </c>
      <c r="K340" s="104">
        <f>IF($AM340&gt;K$5,0,IF($AM340=K$5,IFERROR($AJ340/$AK340*$AL340, 0),IF(IFERROR((SUM($B340:J340)+$AJ340/$AK340*(1-$AL340)),0)&lt;=$AJ340, $AJ340-SUM($B340:J340), IFERROR($AJ340/$AK340, 0))))</f>
        <v>-25.842561327000002</v>
      </c>
      <c r="L340" s="104">
        <f>IF($AM340&gt;L$5,0,IF($AM340=L$5,IFERROR($AJ340/$AK340*$AL340, 0),IF(IFERROR((SUM($B340:K340)+$AJ340/$AK340*(1-$AL340)),0)&lt;=$AJ340, $AJ340-SUM($B340:K340), IFERROR($AJ340/$AK340, 0))))</f>
        <v>-78.310791899999998</v>
      </c>
      <c r="M340" s="104">
        <f>IF($AM340&gt;M$5,0,IF($AM340=M$5,IFERROR($AJ340/$AK340*$AL340, 0),IF(IFERROR((SUM($B340:L340)+$AJ340/$AK340*(1-$AL340)),0)&lt;=$AJ340, $AJ340-SUM($B340:L340), IFERROR($AJ340/$AK340, 0))))</f>
        <v>-78.310791899999998</v>
      </c>
      <c r="N340" s="104">
        <f>IF($AM340&gt;N$5,0,IF($AM340=N$5,IFERROR($AJ340/$AK340*$AL340, 0),IF(IFERROR((SUM($B340:M340)+$AJ340/$AK340*(1-$AL340)),0)&lt;=$AJ340, $AJ340-SUM($B340:M340), IFERROR($AJ340/$AK340, 0))))</f>
        <v>-78.310791899999998</v>
      </c>
      <c r="O340" s="104">
        <f>IF($AM340&gt;O$5,0,IF($AM340=O$5,IFERROR($AJ340/$AK340*$AL340, 0),IF(IFERROR((SUM($B340:N340)+$AJ340/$AK340*(1-$AL340)),0)&lt;=$AJ340, $AJ340-SUM($B340:N340), IFERROR($AJ340/$AK340, 0))))</f>
        <v>-52.468230573000028</v>
      </c>
      <c r="P340" s="104">
        <f>IF($AM340&gt;P$5,0,IF($AM340=P$5,IFERROR($AJ340/$AK340*$AL340, 0),IF(IFERROR((SUM($B340:O340)+$AJ340/$AK340*(1-$AL340)),0)&lt;=$AJ340, $AJ340-SUM($B340:O340), IFERROR($AJ340/$AK340, 0))))</f>
        <v>0</v>
      </c>
      <c r="Q340" s="104">
        <f>IF($AM340&gt;Q$5,0,IF($AM340=Q$5,IFERROR($AJ340/$AK340*$AL340, 0),IF(IFERROR((SUM($B340:P340)+$AJ340/$AK340*(1-$AL340)),0)&lt;=$AJ340, $AJ340-SUM($B340:P340), IFERROR($AJ340/$AK340, 0))))</f>
        <v>0</v>
      </c>
      <c r="R340" s="104">
        <f>IF($AM340&gt;R$5,0,IF($AM340=R$5,IFERROR($AJ340/$AK340*$AL340, 0),IF(IFERROR((SUM($B340:Q340)+$AJ340/$AK340*(1-$AL340)),0)&lt;=$AJ340, $AJ340-SUM($B340:Q340), IFERROR($AJ340/$AK340, 0))))</f>
        <v>0</v>
      </c>
      <c r="S340" s="104">
        <f>IF($AM340&gt;S$5,0,IF($AM340=S$5,IFERROR($AJ340/$AK340*$AL340, 0),IF(IFERROR((SUM($B340:R340)+$AJ340/$AK340*(1-$AL340)),0)&lt;=$AJ340, $AJ340-SUM($B340:R340), IFERROR($AJ340/$AK340, 0))))</f>
        <v>0</v>
      </c>
      <c r="T340" s="104">
        <f>IF($AM340&gt;T$5,0,IF($AM340=T$5,IFERROR($AJ340/$AK340*$AL340, 0),IF(IFERROR((SUM($B340:S340)+$AJ340/$AK340*(1-$AL340)),0)&lt;=$AJ340, $AJ340-SUM($B340:S340), IFERROR($AJ340/$AK340, 0))))</f>
        <v>0</v>
      </c>
      <c r="U340" s="104">
        <f>IF($AM340&gt;U$5,0,IF($AM340=U$5,IFERROR($AJ340/$AK340*$AL340, 0),IF(IFERROR((SUM($B340:T340)+$AJ340/$AK340*(1-$AL340)),0)&lt;=$AJ340, $AJ340-SUM($B340:T340), IFERROR($AJ340/$AK340, 0))))</f>
        <v>0</v>
      </c>
      <c r="V340" s="104">
        <f>IF($AM340&gt;V$5,0,IF($AM340=V$5,IFERROR($AJ340/$AK340*$AL340, 0),IF(IFERROR((SUM($B340:U340)+$AJ340/$AK340*(1-$AL340)),0)&lt;=$AJ340, $AJ340-SUM($B340:U340), IFERROR($AJ340/$AK340, 0))))</f>
        <v>0</v>
      </c>
      <c r="W340" s="104">
        <f>IF($AM340&gt;W$5,0,IF($AM340=W$5,IFERROR($AJ340/$AK340*$AL340, 0),IF(IFERROR((SUM($B340:V340)+$AJ340/$AK340*(1-$AL340)),0)&lt;=$AJ340, $AJ340-SUM($B340:V340), IFERROR($AJ340/$AK340, 0))))</f>
        <v>0</v>
      </c>
      <c r="X340" s="104">
        <f>IF($AM340&gt;X$5,0,IF($AM340=X$5,IFERROR($AJ340/$AK340*$AL340, 0),IF(IFERROR((SUM($B340:W340)+$AJ340/$AK340*(1-$AL340)),0)&lt;=$AJ340, $AJ340-SUM($B340:W340), IFERROR($AJ340/$AK340, 0))))</f>
        <v>0</v>
      </c>
      <c r="Y340" s="104">
        <f>IF($AM340&gt;Y$5,0,IF($AM340=Y$5,IFERROR($AJ340/$AK340*$AL340, 0),IF(IFERROR((SUM($B340:X340)+$AJ340/$AK340*(1-$AL340)),0)&lt;=$AJ340, $AJ340-SUM($B340:X340), IFERROR($AJ340/$AK340, 0))))</f>
        <v>0</v>
      </c>
      <c r="Z340" s="104">
        <f>IF($AM340&gt;Z$5,0,IF($AM340=Z$5,IFERROR($AJ340/$AK340*$AL340, 0),IF(IFERROR((SUM($B340:Y340)+$AJ340/$AK340*(1-$AL340)),0)&lt;=$AJ340, $AJ340-SUM($B340:Y340), IFERROR($AJ340/$AK340, 0))))</f>
        <v>0</v>
      </c>
      <c r="AA340" s="104">
        <f>IF($AM340&gt;AA$5,0,IF($AM340=AA$5,IFERROR($AJ340/$AK340*$AL340, 0),IF(IFERROR((SUM($B340:Z340)+$AJ340/$AK340*(1-$AL340)),0)&lt;=$AJ340, $AJ340-SUM($B340:Z340), IFERROR($AJ340/$AK340, 0))))</f>
        <v>0</v>
      </c>
      <c r="AB340" s="104">
        <f>IF($AM340&gt;AB$5,0,IF($AM340=AB$5,IFERROR($AJ340/$AK340*$AL340, 0),IF(IFERROR((SUM($B340:AA340)+$AJ340/$AK340*(1-$AL340)),0)&lt;=$AJ340, $AJ340-SUM($B340:AA340), IFERROR($AJ340/$AK340, 0))))</f>
        <v>0</v>
      </c>
      <c r="AC340" s="104">
        <f>IF($AM340&gt;AC$5,0,IF($AM340=AC$5,IFERROR($AJ340/$AK340*$AL340, 0),IF(IFERROR((SUM($B340:AB340)+$AJ340/$AK340*(1-$AL340)),0)&lt;=$AJ340, $AJ340-SUM($B340:AB340), IFERROR($AJ340/$AK340, 0))))</f>
        <v>0</v>
      </c>
      <c r="AD340" s="104">
        <f>IF($AM340&gt;AD$5,0,IF($AM340=AD$5,IFERROR($AJ340/$AK340*$AL340, 0),IF(IFERROR((SUM($B340:AC340)+$AJ340/$AK340*(1-$AL340)),0)&lt;=$AJ340, $AJ340-SUM($B340:AC340), IFERROR($AJ340/$AK340, 0))))</f>
        <v>0</v>
      </c>
      <c r="AE340" s="104">
        <f>IF($AM340&gt;AE$5,0,IF($AM340=AE$5,IFERROR($AJ340/$AK340*$AL340, 0),IF(IFERROR((SUM($B340:AD340)+$AJ340/$AK340*(1-$AL340)),0)&lt;=$AJ340, $AJ340-SUM($B340:AD340), IFERROR($AJ340/$AK340, 0))))</f>
        <v>0</v>
      </c>
      <c r="AF340" s="104">
        <f>IF($AM340&gt;AF$5,0,IF($AM340=AF$5,IFERROR($AJ340/$AK340*$AL340, 0),IF(IFERROR((SUM($B340:AE340)+$AJ340/$AK340*(1-$AL340)),0)&lt;=$AJ340, $AJ340-SUM($B340:AE340), IFERROR($AJ340/$AK340, 0))))</f>
        <v>0</v>
      </c>
      <c r="AG340" s="104">
        <f>IF($AM340&gt;AG$5,0,IF($AM340=AG$5,IFERROR($AJ340/$AK340*$AL340, 0),IF(IFERROR((SUM($B340:AF340)+$AJ340/$AK340*(1-$AL340)),0)&lt;=$AJ340, $AJ340-SUM($B340:AF340), IFERROR($AJ340/$AK340, 0))))</f>
        <v>0</v>
      </c>
      <c r="AH340" s="104">
        <f>IF($AM340&gt;AH$5,0,IF($AM340=AH$5,IFERROR($AJ340/$AK340*$AL340, 0),IF(IFERROR((SUM($B340:AG340)+$AJ340/$AK340*(1-$AL340)),0)&lt;=$AJ340, $AJ340-SUM($B340:AG340), IFERROR($AJ340/$AK340, 0))))</f>
        <v>0</v>
      </c>
      <c r="AI340" s="20"/>
      <c r="AJ340" s="105" cm="1">
        <f t="array" ref="AJ340">INDEX(Calculations!$B$322:$AN$322, 1, AN340)</f>
        <v>-313.24316759999999</v>
      </c>
      <c r="AK340" s="84">
        <f>INDEX(Drivers!$B$41:$AI$41, 1, MATCH($B340, Drivers!$B$4:$AI$4, 0))</f>
        <v>4</v>
      </c>
      <c r="AL340" s="85">
        <f>INDEX(Drivers!$B$42:$AI$42, 1,  MATCH($B340, Drivers!$B$4:$AI$4, 0))</f>
        <v>0.33</v>
      </c>
      <c r="AM340" s="86" cm="1">
        <f t="array" ref="AM340">INDEX(Drivers!$B$12:$AI$12, 1, AN340)</f>
        <v>46843</v>
      </c>
      <c r="AN340" s="83">
        <f t="shared" si="461"/>
        <v>10</v>
      </c>
      <c r="AO340" s="146">
        <f t="shared" si="459"/>
        <v>0</v>
      </c>
      <c r="AP340" s="152">
        <f t="shared" si="460"/>
        <v>0</v>
      </c>
      <c r="AQ340" s="152">
        <f t="shared" si="460"/>
        <v>0</v>
      </c>
      <c r="AR340" s="152">
        <f t="shared" si="460"/>
        <v>-260.77493702699996</v>
      </c>
      <c r="AS340" s="152">
        <f t="shared" si="460"/>
        <v>-52.468230573000028</v>
      </c>
      <c r="AT340" s="152">
        <f t="shared" si="460"/>
        <v>0</v>
      </c>
      <c r="AU340" s="152">
        <f t="shared" si="460"/>
        <v>0</v>
      </c>
      <c r="AV340" s="152">
        <f t="shared" si="460"/>
        <v>0</v>
      </c>
      <c r="AW340" s="152">
        <f t="shared" si="460"/>
        <v>0</v>
      </c>
    </row>
    <row r="341" spans="2:49" hidden="1" outlineLevel="1" x14ac:dyDescent="0.2">
      <c r="B341" s="52" t="str" cm="1">
        <f t="array" ref="B341">INDEX($B$4:$AI$4, 1, AN341)</f>
        <v>FQ2'28E</v>
      </c>
      <c r="C341" s="104">
        <f>IF($AM341&gt;C$5,0,IF($AM341=C$5,IFERROR($AJ341/$AK341*$AL341, 0),IF(IFERROR((SUM($B341:B341)+$AJ341/$AK341*(1-$AL341)),0)&lt;=$AJ341, $AJ341-SUM($B341:B341), IFERROR($AJ341/$AK341, 0))))</f>
        <v>0</v>
      </c>
      <c r="D341" s="104">
        <f>IF($AM341&gt;D$5,0,IF($AM341=D$5,IFERROR($AJ341/$AK341*$AL341, 0),IF(IFERROR((SUM($B341:C341)+$AJ341/$AK341*(1-$AL341)),0)&lt;=$AJ341, $AJ341-SUM($B341:C341), IFERROR($AJ341/$AK341, 0))))</f>
        <v>0</v>
      </c>
      <c r="E341" s="104">
        <f>IF($AM341&gt;E$5,0,IF($AM341=E$5,IFERROR($AJ341/$AK341*$AL341, 0),IF(IFERROR((SUM($B341:D341)+$AJ341/$AK341*(1-$AL341)),0)&lt;=$AJ341, $AJ341-SUM($B341:D341), IFERROR($AJ341/$AK341, 0))))</f>
        <v>0</v>
      </c>
      <c r="F341" s="104">
        <f>IF($AM341&gt;F$5,0,IF($AM341=F$5,IFERROR($AJ341/$AK341*$AL341, 0),IF(IFERROR((SUM($B341:E341)+$AJ341/$AK341*(1-$AL341)),0)&lt;=$AJ341, $AJ341-SUM($B341:E341), IFERROR($AJ341/$AK341, 0))))</f>
        <v>0</v>
      </c>
      <c r="G341" s="104">
        <f>IF($AM341&gt;G$5,0,IF($AM341=G$5,IFERROR($AJ341/$AK341*$AL341, 0),IF(IFERROR((SUM($B341:F341)+$AJ341/$AK341*(1-$AL341)),0)&lt;=$AJ341, $AJ341-SUM($B341:F341), IFERROR($AJ341/$AK341, 0))))</f>
        <v>0</v>
      </c>
      <c r="H341" s="104">
        <f>IF($AM341&gt;H$5,0,IF($AM341=H$5,IFERROR($AJ341/$AK341*$AL341, 0),IF(IFERROR((SUM($B341:G341)+$AJ341/$AK341*(1-$AL341)),0)&lt;=$AJ341, $AJ341-SUM($B341:G341), IFERROR($AJ341/$AK341, 0))))</f>
        <v>0</v>
      </c>
      <c r="I341" s="104">
        <f>IF($AM341&gt;I$5,0,IF($AM341=I$5,IFERROR($AJ341/$AK341*$AL341, 0),IF(IFERROR((SUM($B341:H341)+$AJ341/$AK341*(1-$AL341)),0)&lt;=$AJ341, $AJ341-SUM($B341:H341), IFERROR($AJ341/$AK341, 0))))</f>
        <v>0</v>
      </c>
      <c r="J341" s="104">
        <f>IF($AM341&gt;J$5,0,IF($AM341=J$5,IFERROR($AJ341/$AK341*$AL341, 0),IF(IFERROR((SUM($B341:I341)+$AJ341/$AK341*(1-$AL341)),0)&lt;=$AJ341, $AJ341-SUM($B341:I341), IFERROR($AJ341/$AK341, 0))))</f>
        <v>0</v>
      </c>
      <c r="K341" s="104">
        <f>IF($AM341&gt;K$5,0,IF($AM341=K$5,IFERROR($AJ341/$AK341*$AL341, 0),IF(IFERROR((SUM($B341:J341)+$AJ341/$AK341*(1-$AL341)),0)&lt;=$AJ341, $AJ341-SUM($B341:J341), IFERROR($AJ341/$AK341, 0))))</f>
        <v>0</v>
      </c>
      <c r="L341" s="104">
        <f>IF($AM341&gt;L$5,0,IF($AM341=L$5,IFERROR($AJ341/$AK341*$AL341, 0),IF(IFERROR((SUM($B341:K341)+$AJ341/$AK341*(1-$AL341)),0)&lt;=$AJ341, $AJ341-SUM($B341:K341), IFERROR($AJ341/$AK341, 0))))</f>
        <v>-28.410135534000005</v>
      </c>
      <c r="M341" s="104">
        <f>IF($AM341&gt;M$5,0,IF($AM341=M$5,IFERROR($AJ341/$AK341*$AL341, 0),IF(IFERROR((SUM($B341:L341)+$AJ341/$AK341*(1-$AL341)),0)&lt;=$AJ341, $AJ341-SUM($B341:L341), IFERROR($AJ341/$AK341, 0))))</f>
        <v>-86.091319800000008</v>
      </c>
      <c r="N341" s="104">
        <f>IF($AM341&gt;N$5,0,IF($AM341=N$5,IFERROR($AJ341/$AK341*$AL341, 0),IF(IFERROR((SUM($B341:M341)+$AJ341/$AK341*(1-$AL341)),0)&lt;=$AJ341, $AJ341-SUM($B341:M341), IFERROR($AJ341/$AK341, 0))))</f>
        <v>-86.091319800000008</v>
      </c>
      <c r="O341" s="104">
        <f>IF($AM341&gt;O$5,0,IF($AM341=O$5,IFERROR($AJ341/$AK341*$AL341, 0),IF(IFERROR((SUM($B341:N341)+$AJ341/$AK341*(1-$AL341)),0)&lt;=$AJ341, $AJ341-SUM($B341:N341), IFERROR($AJ341/$AK341, 0))))</f>
        <v>-86.091319800000008</v>
      </c>
      <c r="P341" s="104">
        <f>IF($AM341&gt;P$5,0,IF($AM341=P$5,IFERROR($AJ341/$AK341*$AL341, 0),IF(IFERROR((SUM($B341:O341)+$AJ341/$AK341*(1-$AL341)),0)&lt;=$AJ341, $AJ341-SUM($B341:O341), IFERROR($AJ341/$AK341, 0))))</f>
        <v>-57.681184266000002</v>
      </c>
      <c r="Q341" s="104">
        <f>IF($AM341&gt;Q$5,0,IF($AM341=Q$5,IFERROR($AJ341/$AK341*$AL341, 0),IF(IFERROR((SUM($B341:P341)+$AJ341/$AK341*(1-$AL341)),0)&lt;=$AJ341, $AJ341-SUM($B341:P341), IFERROR($AJ341/$AK341, 0))))</f>
        <v>0</v>
      </c>
      <c r="R341" s="104">
        <f>IF($AM341&gt;R$5,0,IF($AM341=R$5,IFERROR($AJ341/$AK341*$AL341, 0),IF(IFERROR((SUM($B341:Q341)+$AJ341/$AK341*(1-$AL341)),0)&lt;=$AJ341, $AJ341-SUM($B341:Q341), IFERROR($AJ341/$AK341, 0))))</f>
        <v>0</v>
      </c>
      <c r="S341" s="104">
        <f>IF($AM341&gt;S$5,0,IF($AM341=S$5,IFERROR($AJ341/$AK341*$AL341, 0),IF(IFERROR((SUM($B341:R341)+$AJ341/$AK341*(1-$AL341)),0)&lt;=$AJ341, $AJ341-SUM($B341:R341), IFERROR($AJ341/$AK341, 0))))</f>
        <v>0</v>
      </c>
      <c r="T341" s="104">
        <f>IF($AM341&gt;T$5,0,IF($AM341=T$5,IFERROR($AJ341/$AK341*$AL341, 0),IF(IFERROR((SUM($B341:S341)+$AJ341/$AK341*(1-$AL341)),0)&lt;=$AJ341, $AJ341-SUM($B341:S341), IFERROR($AJ341/$AK341, 0))))</f>
        <v>0</v>
      </c>
      <c r="U341" s="104">
        <f>IF($AM341&gt;U$5,0,IF($AM341=U$5,IFERROR($AJ341/$AK341*$AL341, 0),IF(IFERROR((SUM($B341:T341)+$AJ341/$AK341*(1-$AL341)),0)&lt;=$AJ341, $AJ341-SUM($B341:T341), IFERROR($AJ341/$AK341, 0))))</f>
        <v>0</v>
      </c>
      <c r="V341" s="104">
        <f>IF($AM341&gt;V$5,0,IF($AM341=V$5,IFERROR($AJ341/$AK341*$AL341, 0),IF(IFERROR((SUM($B341:U341)+$AJ341/$AK341*(1-$AL341)),0)&lt;=$AJ341, $AJ341-SUM($B341:U341), IFERROR($AJ341/$AK341, 0))))</f>
        <v>0</v>
      </c>
      <c r="W341" s="104">
        <f>IF($AM341&gt;W$5,0,IF($AM341=W$5,IFERROR($AJ341/$AK341*$AL341, 0),IF(IFERROR((SUM($B341:V341)+$AJ341/$AK341*(1-$AL341)),0)&lt;=$AJ341, $AJ341-SUM($B341:V341), IFERROR($AJ341/$AK341, 0))))</f>
        <v>0</v>
      </c>
      <c r="X341" s="104">
        <f>IF($AM341&gt;X$5,0,IF($AM341=X$5,IFERROR($AJ341/$AK341*$AL341, 0),IF(IFERROR((SUM($B341:W341)+$AJ341/$AK341*(1-$AL341)),0)&lt;=$AJ341, $AJ341-SUM($B341:W341), IFERROR($AJ341/$AK341, 0))))</f>
        <v>0</v>
      </c>
      <c r="Y341" s="104">
        <f>IF($AM341&gt;Y$5,0,IF($AM341=Y$5,IFERROR($AJ341/$AK341*$AL341, 0),IF(IFERROR((SUM($B341:X341)+$AJ341/$AK341*(1-$AL341)),0)&lt;=$AJ341, $AJ341-SUM($B341:X341), IFERROR($AJ341/$AK341, 0))))</f>
        <v>0</v>
      </c>
      <c r="Z341" s="104">
        <f>IF($AM341&gt;Z$5,0,IF($AM341=Z$5,IFERROR($AJ341/$AK341*$AL341, 0),IF(IFERROR((SUM($B341:Y341)+$AJ341/$AK341*(1-$AL341)),0)&lt;=$AJ341, $AJ341-SUM($B341:Y341), IFERROR($AJ341/$AK341, 0))))</f>
        <v>0</v>
      </c>
      <c r="AA341" s="104">
        <f>IF($AM341&gt;AA$5,0,IF($AM341=AA$5,IFERROR($AJ341/$AK341*$AL341, 0),IF(IFERROR((SUM($B341:Z341)+$AJ341/$AK341*(1-$AL341)),0)&lt;=$AJ341, $AJ341-SUM($B341:Z341), IFERROR($AJ341/$AK341, 0))))</f>
        <v>0</v>
      </c>
      <c r="AB341" s="104">
        <f>IF($AM341&gt;AB$5,0,IF($AM341=AB$5,IFERROR($AJ341/$AK341*$AL341, 0),IF(IFERROR((SUM($B341:AA341)+$AJ341/$AK341*(1-$AL341)),0)&lt;=$AJ341, $AJ341-SUM($B341:AA341), IFERROR($AJ341/$AK341, 0))))</f>
        <v>0</v>
      </c>
      <c r="AC341" s="104">
        <f>IF($AM341&gt;AC$5,0,IF($AM341=AC$5,IFERROR($AJ341/$AK341*$AL341, 0),IF(IFERROR((SUM($B341:AB341)+$AJ341/$AK341*(1-$AL341)),0)&lt;=$AJ341, $AJ341-SUM($B341:AB341), IFERROR($AJ341/$AK341, 0))))</f>
        <v>0</v>
      </c>
      <c r="AD341" s="104">
        <f>IF($AM341&gt;AD$5,0,IF($AM341=AD$5,IFERROR($AJ341/$AK341*$AL341, 0),IF(IFERROR((SUM($B341:AC341)+$AJ341/$AK341*(1-$AL341)),0)&lt;=$AJ341, $AJ341-SUM($B341:AC341), IFERROR($AJ341/$AK341, 0))))</f>
        <v>0</v>
      </c>
      <c r="AE341" s="104">
        <f>IF($AM341&gt;AE$5,0,IF($AM341=AE$5,IFERROR($AJ341/$AK341*$AL341, 0),IF(IFERROR((SUM($B341:AD341)+$AJ341/$AK341*(1-$AL341)),0)&lt;=$AJ341, $AJ341-SUM($B341:AD341), IFERROR($AJ341/$AK341, 0))))</f>
        <v>0</v>
      </c>
      <c r="AF341" s="104">
        <f>IF($AM341&gt;AF$5,0,IF($AM341=AF$5,IFERROR($AJ341/$AK341*$AL341, 0),IF(IFERROR((SUM($B341:AE341)+$AJ341/$AK341*(1-$AL341)),0)&lt;=$AJ341, $AJ341-SUM($B341:AE341), IFERROR($AJ341/$AK341, 0))))</f>
        <v>0</v>
      </c>
      <c r="AG341" s="104">
        <f>IF($AM341&gt;AG$5,0,IF($AM341=AG$5,IFERROR($AJ341/$AK341*$AL341, 0),IF(IFERROR((SUM($B341:AF341)+$AJ341/$AK341*(1-$AL341)),0)&lt;=$AJ341, $AJ341-SUM($B341:AF341), IFERROR($AJ341/$AK341, 0))))</f>
        <v>0</v>
      </c>
      <c r="AH341" s="104">
        <f>IF($AM341&gt;AH$5,0,IF($AM341=AH$5,IFERROR($AJ341/$AK341*$AL341, 0),IF(IFERROR((SUM($B341:AG341)+$AJ341/$AK341*(1-$AL341)),0)&lt;=$AJ341, $AJ341-SUM($B341:AG341), IFERROR($AJ341/$AK341, 0))))</f>
        <v>0</v>
      </c>
      <c r="AI341" s="20"/>
      <c r="AJ341" s="105" cm="1">
        <f t="array" ref="AJ341">INDEX(Calculations!$B$322:$AN$322, 1, AN341)</f>
        <v>-344.36527920000003</v>
      </c>
      <c r="AK341" s="84">
        <f>INDEX(Drivers!$B$41:$AI$41, 1, MATCH($B341, Drivers!$B$4:$AI$4, 0))</f>
        <v>4</v>
      </c>
      <c r="AL341" s="85">
        <f>INDEX(Drivers!$B$42:$AI$42, 1,  MATCH($B341, Drivers!$B$4:$AI$4, 0))</f>
        <v>0.33</v>
      </c>
      <c r="AM341" s="86" cm="1">
        <f t="array" ref="AM341">INDEX(Drivers!$B$12:$AI$12, 1, AN341)</f>
        <v>46934</v>
      </c>
      <c r="AN341" s="83">
        <f t="shared" si="461"/>
        <v>11</v>
      </c>
      <c r="AO341" s="146">
        <f t="shared" si="459"/>
        <v>0</v>
      </c>
      <c r="AP341" s="152">
        <f t="shared" si="460"/>
        <v>0</v>
      </c>
      <c r="AQ341" s="152">
        <f t="shared" si="460"/>
        <v>0</v>
      </c>
      <c r="AR341" s="152">
        <f t="shared" si="460"/>
        <v>-200.59277513400002</v>
      </c>
      <c r="AS341" s="152">
        <f t="shared" si="460"/>
        <v>-143.77250406600001</v>
      </c>
      <c r="AT341" s="152">
        <f t="shared" si="460"/>
        <v>0</v>
      </c>
      <c r="AU341" s="152">
        <f t="shared" si="460"/>
        <v>0</v>
      </c>
      <c r="AV341" s="152">
        <f t="shared" si="460"/>
        <v>0</v>
      </c>
      <c r="AW341" s="152">
        <f t="shared" si="460"/>
        <v>0</v>
      </c>
    </row>
    <row r="342" spans="2:49" hidden="1" outlineLevel="1" x14ac:dyDescent="0.2">
      <c r="B342" s="52" t="str" cm="1">
        <f t="array" ref="B342">INDEX($B$4:$AI$4, 1, AN342)</f>
        <v>FQ3'28E</v>
      </c>
      <c r="C342" s="104">
        <f>IF($AM342&gt;C$5,0,IF($AM342=C$5,IFERROR($AJ342/$AK342*$AL342, 0),IF(IFERROR((SUM($B342:B342)+$AJ342/$AK342*(1-$AL342)),0)&lt;=$AJ342, $AJ342-SUM($B342:B342), IFERROR($AJ342/$AK342, 0))))</f>
        <v>0</v>
      </c>
      <c r="D342" s="104">
        <f>IF($AM342&gt;D$5,0,IF($AM342=D$5,IFERROR($AJ342/$AK342*$AL342, 0),IF(IFERROR((SUM($B342:C342)+$AJ342/$AK342*(1-$AL342)),0)&lt;=$AJ342, $AJ342-SUM($B342:C342), IFERROR($AJ342/$AK342, 0))))</f>
        <v>0</v>
      </c>
      <c r="E342" s="104">
        <f>IF($AM342&gt;E$5,0,IF($AM342=E$5,IFERROR($AJ342/$AK342*$AL342, 0),IF(IFERROR((SUM($B342:D342)+$AJ342/$AK342*(1-$AL342)),0)&lt;=$AJ342, $AJ342-SUM($B342:D342), IFERROR($AJ342/$AK342, 0))))</f>
        <v>0</v>
      </c>
      <c r="F342" s="104">
        <f>IF($AM342&gt;F$5,0,IF($AM342=F$5,IFERROR($AJ342/$AK342*$AL342, 0),IF(IFERROR((SUM($B342:E342)+$AJ342/$AK342*(1-$AL342)),0)&lt;=$AJ342, $AJ342-SUM($B342:E342), IFERROR($AJ342/$AK342, 0))))</f>
        <v>0</v>
      </c>
      <c r="G342" s="104">
        <f>IF($AM342&gt;G$5,0,IF($AM342=G$5,IFERROR($AJ342/$AK342*$AL342, 0),IF(IFERROR((SUM($B342:F342)+$AJ342/$AK342*(1-$AL342)),0)&lt;=$AJ342, $AJ342-SUM($B342:F342), IFERROR($AJ342/$AK342, 0))))</f>
        <v>0</v>
      </c>
      <c r="H342" s="104">
        <f>IF($AM342&gt;H$5,0,IF($AM342=H$5,IFERROR($AJ342/$AK342*$AL342, 0),IF(IFERROR((SUM($B342:G342)+$AJ342/$AK342*(1-$AL342)),0)&lt;=$AJ342, $AJ342-SUM($B342:G342), IFERROR($AJ342/$AK342, 0))))</f>
        <v>0</v>
      </c>
      <c r="I342" s="104">
        <f>IF($AM342&gt;I$5,0,IF($AM342=I$5,IFERROR($AJ342/$AK342*$AL342, 0),IF(IFERROR((SUM($B342:H342)+$AJ342/$AK342*(1-$AL342)),0)&lt;=$AJ342, $AJ342-SUM($B342:H342), IFERROR($AJ342/$AK342, 0))))</f>
        <v>0</v>
      </c>
      <c r="J342" s="104">
        <f>IF($AM342&gt;J$5,0,IF($AM342=J$5,IFERROR($AJ342/$AK342*$AL342, 0),IF(IFERROR((SUM($B342:I342)+$AJ342/$AK342*(1-$AL342)),0)&lt;=$AJ342, $AJ342-SUM($B342:I342), IFERROR($AJ342/$AK342, 0))))</f>
        <v>0</v>
      </c>
      <c r="K342" s="104">
        <f>IF($AM342&gt;K$5,0,IF($AM342=K$5,IFERROR($AJ342/$AK342*$AL342, 0),IF(IFERROR((SUM($B342:J342)+$AJ342/$AK342*(1-$AL342)),0)&lt;=$AJ342, $AJ342-SUM($B342:J342), IFERROR($AJ342/$AK342, 0))))</f>
        <v>0</v>
      </c>
      <c r="L342" s="104">
        <f>IF($AM342&gt;L$5,0,IF($AM342=L$5,IFERROR($AJ342/$AK342*$AL342, 0),IF(IFERROR((SUM($B342:K342)+$AJ342/$AK342*(1-$AL342)),0)&lt;=$AJ342, $AJ342-SUM($B342:K342), IFERROR($AJ342/$AK342, 0))))</f>
        <v>0</v>
      </c>
      <c r="M342" s="104">
        <f>IF($AM342&gt;M$5,0,IF($AM342=M$5,IFERROR($AJ342/$AK342*$AL342, 0),IF(IFERROR((SUM($B342:L342)+$AJ342/$AK342*(1-$AL342)),0)&lt;=$AJ342, $AJ342-SUM($B342:L342), IFERROR($AJ342/$AK342, 0))))</f>
        <v>-30.977709741000009</v>
      </c>
      <c r="N342" s="104">
        <f>IF($AM342&gt;N$5,0,IF($AM342=N$5,IFERROR($AJ342/$AK342*$AL342, 0),IF(IFERROR((SUM($B342:M342)+$AJ342/$AK342*(1-$AL342)),0)&lt;=$AJ342, $AJ342-SUM($B342:M342), IFERROR($AJ342/$AK342, 0))))</f>
        <v>-93.871847700000018</v>
      </c>
      <c r="O342" s="104">
        <f>IF($AM342&gt;O$5,0,IF($AM342=O$5,IFERROR($AJ342/$AK342*$AL342, 0),IF(IFERROR((SUM($B342:N342)+$AJ342/$AK342*(1-$AL342)),0)&lt;=$AJ342, $AJ342-SUM($B342:N342), IFERROR($AJ342/$AK342, 0))))</f>
        <v>-93.871847700000018</v>
      </c>
      <c r="P342" s="104">
        <f>IF($AM342&gt;P$5,0,IF($AM342=P$5,IFERROR($AJ342/$AK342*$AL342, 0),IF(IFERROR((SUM($B342:O342)+$AJ342/$AK342*(1-$AL342)),0)&lt;=$AJ342, $AJ342-SUM($B342:O342), IFERROR($AJ342/$AK342, 0))))</f>
        <v>-93.871847700000018</v>
      </c>
      <c r="Q342" s="104">
        <f>IF($AM342&gt;Q$5,0,IF($AM342=Q$5,IFERROR($AJ342/$AK342*$AL342, 0),IF(IFERROR((SUM($B342:P342)+$AJ342/$AK342*(1-$AL342)),0)&lt;=$AJ342, $AJ342-SUM($B342:P342), IFERROR($AJ342/$AK342, 0))))</f>
        <v>-62.894137958999977</v>
      </c>
      <c r="R342" s="104">
        <f>IF($AM342&gt;R$5,0,IF($AM342=R$5,IFERROR($AJ342/$AK342*$AL342, 0),IF(IFERROR((SUM($B342:Q342)+$AJ342/$AK342*(1-$AL342)),0)&lt;=$AJ342, $AJ342-SUM($B342:Q342), IFERROR($AJ342/$AK342, 0))))</f>
        <v>0</v>
      </c>
      <c r="S342" s="104">
        <f>IF($AM342&gt;S$5,0,IF($AM342=S$5,IFERROR($AJ342/$AK342*$AL342, 0),IF(IFERROR((SUM($B342:R342)+$AJ342/$AK342*(1-$AL342)),0)&lt;=$AJ342, $AJ342-SUM($B342:R342), IFERROR($AJ342/$AK342, 0))))</f>
        <v>0</v>
      </c>
      <c r="T342" s="104">
        <f>IF($AM342&gt;T$5,0,IF($AM342=T$5,IFERROR($AJ342/$AK342*$AL342, 0),IF(IFERROR((SUM($B342:S342)+$AJ342/$AK342*(1-$AL342)),0)&lt;=$AJ342, $AJ342-SUM($B342:S342), IFERROR($AJ342/$AK342, 0))))</f>
        <v>0</v>
      </c>
      <c r="U342" s="104">
        <f>IF($AM342&gt;U$5,0,IF($AM342=U$5,IFERROR($AJ342/$AK342*$AL342, 0),IF(IFERROR((SUM($B342:T342)+$AJ342/$AK342*(1-$AL342)),0)&lt;=$AJ342, $AJ342-SUM($B342:T342), IFERROR($AJ342/$AK342, 0))))</f>
        <v>0</v>
      </c>
      <c r="V342" s="104">
        <f>IF($AM342&gt;V$5,0,IF($AM342=V$5,IFERROR($AJ342/$AK342*$AL342, 0),IF(IFERROR((SUM($B342:U342)+$AJ342/$AK342*(1-$AL342)),0)&lt;=$AJ342, $AJ342-SUM($B342:U342), IFERROR($AJ342/$AK342, 0))))</f>
        <v>0</v>
      </c>
      <c r="W342" s="104">
        <f>IF($AM342&gt;W$5,0,IF($AM342=W$5,IFERROR($AJ342/$AK342*$AL342, 0),IF(IFERROR((SUM($B342:V342)+$AJ342/$AK342*(1-$AL342)),0)&lt;=$AJ342, $AJ342-SUM($B342:V342), IFERROR($AJ342/$AK342, 0))))</f>
        <v>0</v>
      </c>
      <c r="X342" s="104">
        <f>IF($AM342&gt;X$5,0,IF($AM342=X$5,IFERROR($AJ342/$AK342*$AL342, 0),IF(IFERROR((SUM($B342:W342)+$AJ342/$AK342*(1-$AL342)),0)&lt;=$AJ342, $AJ342-SUM($B342:W342), IFERROR($AJ342/$AK342, 0))))</f>
        <v>0</v>
      </c>
      <c r="Y342" s="104">
        <f>IF($AM342&gt;Y$5,0,IF($AM342=Y$5,IFERROR($AJ342/$AK342*$AL342, 0),IF(IFERROR((SUM($B342:X342)+$AJ342/$AK342*(1-$AL342)),0)&lt;=$AJ342, $AJ342-SUM($B342:X342), IFERROR($AJ342/$AK342, 0))))</f>
        <v>0</v>
      </c>
      <c r="Z342" s="104">
        <f>IF($AM342&gt;Z$5,0,IF($AM342=Z$5,IFERROR($AJ342/$AK342*$AL342, 0),IF(IFERROR((SUM($B342:Y342)+$AJ342/$AK342*(1-$AL342)),0)&lt;=$AJ342, $AJ342-SUM($B342:Y342), IFERROR($AJ342/$AK342, 0))))</f>
        <v>0</v>
      </c>
      <c r="AA342" s="104">
        <f>IF($AM342&gt;AA$5,0,IF($AM342=AA$5,IFERROR($AJ342/$AK342*$AL342, 0),IF(IFERROR((SUM($B342:Z342)+$AJ342/$AK342*(1-$AL342)),0)&lt;=$AJ342, $AJ342-SUM($B342:Z342), IFERROR($AJ342/$AK342, 0))))</f>
        <v>0</v>
      </c>
      <c r="AB342" s="104">
        <f>IF($AM342&gt;AB$5,0,IF($AM342=AB$5,IFERROR($AJ342/$AK342*$AL342, 0),IF(IFERROR((SUM($B342:AA342)+$AJ342/$AK342*(1-$AL342)),0)&lt;=$AJ342, $AJ342-SUM($B342:AA342), IFERROR($AJ342/$AK342, 0))))</f>
        <v>0</v>
      </c>
      <c r="AC342" s="104">
        <f>IF($AM342&gt;AC$5,0,IF($AM342=AC$5,IFERROR($AJ342/$AK342*$AL342, 0),IF(IFERROR((SUM($B342:AB342)+$AJ342/$AK342*(1-$AL342)),0)&lt;=$AJ342, $AJ342-SUM($B342:AB342), IFERROR($AJ342/$AK342, 0))))</f>
        <v>0</v>
      </c>
      <c r="AD342" s="104">
        <f>IF($AM342&gt;AD$5,0,IF($AM342=AD$5,IFERROR($AJ342/$AK342*$AL342, 0),IF(IFERROR((SUM($B342:AC342)+$AJ342/$AK342*(1-$AL342)),0)&lt;=$AJ342, $AJ342-SUM($B342:AC342), IFERROR($AJ342/$AK342, 0))))</f>
        <v>0</v>
      </c>
      <c r="AE342" s="104">
        <f>IF($AM342&gt;AE$5,0,IF($AM342=AE$5,IFERROR($AJ342/$AK342*$AL342, 0),IF(IFERROR((SUM($B342:AD342)+$AJ342/$AK342*(1-$AL342)),0)&lt;=$AJ342, $AJ342-SUM($B342:AD342), IFERROR($AJ342/$AK342, 0))))</f>
        <v>0</v>
      </c>
      <c r="AF342" s="104">
        <f>IF($AM342&gt;AF$5,0,IF($AM342=AF$5,IFERROR($AJ342/$AK342*$AL342, 0),IF(IFERROR((SUM($B342:AE342)+$AJ342/$AK342*(1-$AL342)),0)&lt;=$AJ342, $AJ342-SUM($B342:AE342), IFERROR($AJ342/$AK342, 0))))</f>
        <v>0</v>
      </c>
      <c r="AG342" s="104">
        <f>IF($AM342&gt;AG$5,0,IF($AM342=AG$5,IFERROR($AJ342/$AK342*$AL342, 0),IF(IFERROR((SUM($B342:AF342)+$AJ342/$AK342*(1-$AL342)),0)&lt;=$AJ342, $AJ342-SUM($B342:AF342), IFERROR($AJ342/$AK342, 0))))</f>
        <v>0</v>
      </c>
      <c r="AH342" s="104">
        <f>IF($AM342&gt;AH$5,0,IF($AM342=AH$5,IFERROR($AJ342/$AK342*$AL342, 0),IF(IFERROR((SUM($B342:AG342)+$AJ342/$AK342*(1-$AL342)),0)&lt;=$AJ342, $AJ342-SUM($B342:AG342), IFERROR($AJ342/$AK342, 0))))</f>
        <v>0</v>
      </c>
      <c r="AJ342" s="105" cm="1">
        <f t="array" ref="AJ342">INDEX(Calculations!$B$322:$AN$322, 1, AN342)</f>
        <v>-375.48739080000007</v>
      </c>
      <c r="AK342" s="84">
        <f>INDEX(Drivers!$B$41:$AI$41, 1, MATCH($B342, Drivers!$B$4:$AI$4, 0))</f>
        <v>4</v>
      </c>
      <c r="AL342" s="85">
        <f>INDEX(Drivers!$B$42:$AI$42, 1,  MATCH($B342, Drivers!$B$4:$AI$4, 0))</f>
        <v>0.33</v>
      </c>
      <c r="AM342" s="86" cm="1">
        <f t="array" ref="AM342">INDEX(Drivers!$B$12:$AI$12, 1, AN342)</f>
        <v>47026</v>
      </c>
      <c r="AN342" s="83">
        <f t="shared" si="461"/>
        <v>12</v>
      </c>
      <c r="AO342" s="146">
        <f t="shared" si="459"/>
        <v>0</v>
      </c>
      <c r="AP342" s="152">
        <f t="shared" si="460"/>
        <v>0</v>
      </c>
      <c r="AQ342" s="152">
        <f t="shared" si="460"/>
        <v>0</v>
      </c>
      <c r="AR342" s="152">
        <f t="shared" si="460"/>
        <v>-124.84955744100003</v>
      </c>
      <c r="AS342" s="152">
        <f t="shared" si="460"/>
        <v>-250.63783335900001</v>
      </c>
      <c r="AT342" s="152">
        <f t="shared" si="460"/>
        <v>0</v>
      </c>
      <c r="AU342" s="152">
        <f t="shared" si="460"/>
        <v>0</v>
      </c>
      <c r="AV342" s="152">
        <f t="shared" si="460"/>
        <v>0</v>
      </c>
      <c r="AW342" s="152">
        <f t="shared" si="460"/>
        <v>0</v>
      </c>
    </row>
    <row r="343" spans="2:49" hidden="1" outlineLevel="1" x14ac:dyDescent="0.2">
      <c r="B343" s="52" t="str" cm="1">
        <f t="array" ref="B343">INDEX($B$4:$AI$4, 1, AN343)</f>
        <v>FQ4'28E</v>
      </c>
      <c r="C343" s="104">
        <f>IF($AM343&gt;C$5,0,IF($AM343=C$5,IFERROR($AJ343/$AK343*$AL343, 0),IF(IFERROR((SUM($B343:B343)+$AJ343/$AK343*(1-$AL343)),0)&lt;=$AJ343, $AJ343-SUM($B343:B343), IFERROR($AJ343/$AK343, 0))))</f>
        <v>0</v>
      </c>
      <c r="D343" s="104">
        <f>IF($AM343&gt;D$5,0,IF($AM343=D$5,IFERROR($AJ343/$AK343*$AL343, 0),IF(IFERROR((SUM($B343:C343)+$AJ343/$AK343*(1-$AL343)),0)&lt;=$AJ343, $AJ343-SUM($B343:C343), IFERROR($AJ343/$AK343, 0))))</f>
        <v>0</v>
      </c>
      <c r="E343" s="104">
        <f>IF($AM343&gt;E$5,0,IF($AM343=E$5,IFERROR($AJ343/$AK343*$AL343, 0),IF(IFERROR((SUM($B343:D343)+$AJ343/$AK343*(1-$AL343)),0)&lt;=$AJ343, $AJ343-SUM($B343:D343), IFERROR($AJ343/$AK343, 0))))</f>
        <v>0</v>
      </c>
      <c r="F343" s="104">
        <f>IF($AM343&gt;F$5,0,IF($AM343=F$5,IFERROR($AJ343/$AK343*$AL343, 0),IF(IFERROR((SUM($B343:E343)+$AJ343/$AK343*(1-$AL343)),0)&lt;=$AJ343, $AJ343-SUM($B343:E343), IFERROR($AJ343/$AK343, 0))))</f>
        <v>0</v>
      </c>
      <c r="G343" s="104">
        <f>IF($AM343&gt;G$5,0,IF($AM343=G$5,IFERROR($AJ343/$AK343*$AL343, 0),IF(IFERROR((SUM($B343:F343)+$AJ343/$AK343*(1-$AL343)),0)&lt;=$AJ343, $AJ343-SUM($B343:F343), IFERROR($AJ343/$AK343, 0))))</f>
        <v>0</v>
      </c>
      <c r="H343" s="104">
        <f>IF($AM343&gt;H$5,0,IF($AM343=H$5,IFERROR($AJ343/$AK343*$AL343, 0),IF(IFERROR((SUM($B343:G343)+$AJ343/$AK343*(1-$AL343)),0)&lt;=$AJ343, $AJ343-SUM($B343:G343), IFERROR($AJ343/$AK343, 0))))</f>
        <v>0</v>
      </c>
      <c r="I343" s="104">
        <f>IF($AM343&gt;I$5,0,IF($AM343=I$5,IFERROR($AJ343/$AK343*$AL343, 0),IF(IFERROR((SUM($B343:H343)+$AJ343/$AK343*(1-$AL343)),0)&lt;=$AJ343, $AJ343-SUM($B343:H343), IFERROR($AJ343/$AK343, 0))))</f>
        <v>0</v>
      </c>
      <c r="J343" s="104">
        <f>IF($AM343&gt;J$5,0,IF($AM343=J$5,IFERROR($AJ343/$AK343*$AL343, 0),IF(IFERROR((SUM($B343:I343)+$AJ343/$AK343*(1-$AL343)),0)&lt;=$AJ343, $AJ343-SUM($B343:I343), IFERROR($AJ343/$AK343, 0))))</f>
        <v>0</v>
      </c>
      <c r="K343" s="104">
        <f>IF($AM343&gt;K$5,0,IF($AM343=K$5,IFERROR($AJ343/$AK343*$AL343, 0),IF(IFERROR((SUM($B343:J343)+$AJ343/$AK343*(1-$AL343)),0)&lt;=$AJ343, $AJ343-SUM($B343:J343), IFERROR($AJ343/$AK343, 0))))</f>
        <v>0</v>
      </c>
      <c r="L343" s="104">
        <f>IF($AM343&gt;L$5,0,IF($AM343=L$5,IFERROR($AJ343/$AK343*$AL343, 0),IF(IFERROR((SUM($B343:K343)+$AJ343/$AK343*(1-$AL343)),0)&lt;=$AJ343, $AJ343-SUM($B343:K343), IFERROR($AJ343/$AK343, 0))))</f>
        <v>0</v>
      </c>
      <c r="M343" s="104">
        <f>IF($AM343&gt;M$5,0,IF($AM343=M$5,IFERROR($AJ343/$AK343*$AL343, 0),IF(IFERROR((SUM($B343:L343)+$AJ343/$AK343*(1-$AL343)),0)&lt;=$AJ343, $AJ343-SUM($B343:L343), IFERROR($AJ343/$AK343, 0))))</f>
        <v>0</v>
      </c>
      <c r="N343" s="104">
        <f>IF($AM343&gt;N$5,0,IF($AM343=N$5,IFERROR($AJ343/$AK343*$AL343, 0),IF(IFERROR((SUM($B343:M343)+$AJ343/$AK343*(1-$AL343)),0)&lt;=$AJ343, $AJ343-SUM($B343:M343), IFERROR($AJ343/$AK343, 0))))</f>
        <v>-32.522353578000008</v>
      </c>
      <c r="O343" s="104">
        <f>IF($AM343&gt;O$5,0,IF($AM343=O$5,IFERROR($AJ343/$AK343*$AL343, 0),IF(IFERROR((SUM($B343:N343)+$AJ343/$AK343*(1-$AL343)),0)&lt;=$AJ343, $AJ343-SUM($B343:N343), IFERROR($AJ343/$AK343, 0))))</f>
        <v>-98.552586600000012</v>
      </c>
      <c r="P343" s="104">
        <f>IF($AM343&gt;P$5,0,IF($AM343=P$5,IFERROR($AJ343/$AK343*$AL343, 0),IF(IFERROR((SUM($B343:O343)+$AJ343/$AK343*(1-$AL343)),0)&lt;=$AJ343, $AJ343-SUM($B343:O343), IFERROR($AJ343/$AK343, 0))))</f>
        <v>-98.552586600000012</v>
      </c>
      <c r="Q343" s="104">
        <f>IF($AM343&gt;Q$5,0,IF($AM343=Q$5,IFERROR($AJ343/$AK343*$AL343, 0),IF(IFERROR((SUM($B343:P343)+$AJ343/$AK343*(1-$AL343)),0)&lt;=$AJ343, $AJ343-SUM($B343:P343), IFERROR($AJ343/$AK343, 0))))</f>
        <v>-98.552586600000012</v>
      </c>
      <c r="R343" s="104">
        <f>IF($AM343&gt;R$5,0,IF($AM343=R$5,IFERROR($AJ343/$AK343*$AL343, 0),IF(IFERROR((SUM($B343:Q343)+$AJ343/$AK343*(1-$AL343)),0)&lt;=$AJ343, $AJ343-SUM($B343:Q343), IFERROR($AJ343/$AK343, 0))))</f>
        <v>-66.030233022000004</v>
      </c>
      <c r="S343" s="104">
        <f>IF($AM343&gt;S$5,0,IF($AM343=S$5,IFERROR($AJ343/$AK343*$AL343, 0),IF(IFERROR((SUM($B343:R343)+$AJ343/$AK343*(1-$AL343)),0)&lt;=$AJ343, $AJ343-SUM($B343:R343), IFERROR($AJ343/$AK343, 0))))</f>
        <v>0</v>
      </c>
      <c r="T343" s="104">
        <f>IF($AM343&gt;T$5,0,IF($AM343=T$5,IFERROR($AJ343/$AK343*$AL343, 0),IF(IFERROR((SUM($B343:S343)+$AJ343/$AK343*(1-$AL343)),0)&lt;=$AJ343, $AJ343-SUM($B343:S343), IFERROR($AJ343/$AK343, 0))))</f>
        <v>0</v>
      </c>
      <c r="U343" s="104">
        <f>IF($AM343&gt;U$5,0,IF($AM343=U$5,IFERROR($AJ343/$AK343*$AL343, 0),IF(IFERROR((SUM($B343:T343)+$AJ343/$AK343*(1-$AL343)),0)&lt;=$AJ343, $AJ343-SUM($B343:T343), IFERROR($AJ343/$AK343, 0))))</f>
        <v>0</v>
      </c>
      <c r="V343" s="104">
        <f>IF($AM343&gt;V$5,0,IF($AM343=V$5,IFERROR($AJ343/$AK343*$AL343, 0),IF(IFERROR((SUM($B343:U343)+$AJ343/$AK343*(1-$AL343)),0)&lt;=$AJ343, $AJ343-SUM($B343:U343), IFERROR($AJ343/$AK343, 0))))</f>
        <v>0</v>
      </c>
      <c r="W343" s="104">
        <f>IF($AM343&gt;W$5,0,IF($AM343=W$5,IFERROR($AJ343/$AK343*$AL343, 0),IF(IFERROR((SUM($B343:V343)+$AJ343/$AK343*(1-$AL343)),0)&lt;=$AJ343, $AJ343-SUM($B343:V343), IFERROR($AJ343/$AK343, 0))))</f>
        <v>0</v>
      </c>
      <c r="X343" s="104">
        <f>IF($AM343&gt;X$5,0,IF($AM343=X$5,IFERROR($AJ343/$AK343*$AL343, 0),IF(IFERROR((SUM($B343:W343)+$AJ343/$AK343*(1-$AL343)),0)&lt;=$AJ343, $AJ343-SUM($B343:W343), IFERROR($AJ343/$AK343, 0))))</f>
        <v>0</v>
      </c>
      <c r="Y343" s="104">
        <f>IF($AM343&gt;Y$5,0,IF($AM343=Y$5,IFERROR($AJ343/$AK343*$AL343, 0),IF(IFERROR((SUM($B343:X343)+$AJ343/$AK343*(1-$AL343)),0)&lt;=$AJ343, $AJ343-SUM($B343:X343), IFERROR($AJ343/$AK343, 0))))</f>
        <v>0</v>
      </c>
      <c r="Z343" s="104">
        <f>IF($AM343&gt;Z$5,0,IF($AM343=Z$5,IFERROR($AJ343/$AK343*$AL343, 0),IF(IFERROR((SUM($B343:Y343)+$AJ343/$AK343*(1-$AL343)),0)&lt;=$AJ343, $AJ343-SUM($B343:Y343), IFERROR($AJ343/$AK343, 0))))</f>
        <v>0</v>
      </c>
      <c r="AA343" s="104">
        <f>IF($AM343&gt;AA$5,0,IF($AM343=AA$5,IFERROR($AJ343/$AK343*$AL343, 0),IF(IFERROR((SUM($B343:Z343)+$AJ343/$AK343*(1-$AL343)),0)&lt;=$AJ343, $AJ343-SUM($B343:Z343), IFERROR($AJ343/$AK343, 0))))</f>
        <v>0</v>
      </c>
      <c r="AB343" s="104">
        <f>IF($AM343&gt;AB$5,0,IF($AM343=AB$5,IFERROR($AJ343/$AK343*$AL343, 0),IF(IFERROR((SUM($B343:AA343)+$AJ343/$AK343*(1-$AL343)),0)&lt;=$AJ343, $AJ343-SUM($B343:AA343), IFERROR($AJ343/$AK343, 0))))</f>
        <v>0</v>
      </c>
      <c r="AC343" s="104">
        <f>IF($AM343&gt;AC$5,0,IF($AM343=AC$5,IFERROR($AJ343/$AK343*$AL343, 0),IF(IFERROR((SUM($B343:AB343)+$AJ343/$AK343*(1-$AL343)),0)&lt;=$AJ343, $AJ343-SUM($B343:AB343), IFERROR($AJ343/$AK343, 0))))</f>
        <v>0</v>
      </c>
      <c r="AD343" s="104">
        <f>IF($AM343&gt;AD$5,0,IF($AM343=AD$5,IFERROR($AJ343/$AK343*$AL343, 0),IF(IFERROR((SUM($B343:AC343)+$AJ343/$AK343*(1-$AL343)),0)&lt;=$AJ343, $AJ343-SUM($B343:AC343), IFERROR($AJ343/$AK343, 0))))</f>
        <v>0</v>
      </c>
      <c r="AE343" s="104">
        <f>IF($AM343&gt;AE$5,0,IF($AM343=AE$5,IFERROR($AJ343/$AK343*$AL343, 0),IF(IFERROR((SUM($B343:AD343)+$AJ343/$AK343*(1-$AL343)),0)&lt;=$AJ343, $AJ343-SUM($B343:AD343), IFERROR($AJ343/$AK343, 0))))</f>
        <v>0</v>
      </c>
      <c r="AF343" s="104">
        <f>IF($AM343&gt;AF$5,0,IF($AM343=AF$5,IFERROR($AJ343/$AK343*$AL343, 0),IF(IFERROR((SUM($B343:AE343)+$AJ343/$AK343*(1-$AL343)),0)&lt;=$AJ343, $AJ343-SUM($B343:AE343), IFERROR($AJ343/$AK343, 0))))</f>
        <v>0</v>
      </c>
      <c r="AG343" s="104">
        <f>IF($AM343&gt;AG$5,0,IF($AM343=AG$5,IFERROR($AJ343/$AK343*$AL343, 0),IF(IFERROR((SUM($B343:AF343)+$AJ343/$AK343*(1-$AL343)),0)&lt;=$AJ343, $AJ343-SUM($B343:AF343), IFERROR($AJ343/$AK343, 0))))</f>
        <v>0</v>
      </c>
      <c r="AH343" s="104">
        <f>IF($AM343&gt;AH$5,0,IF($AM343=AH$5,IFERROR($AJ343/$AK343*$AL343, 0),IF(IFERROR((SUM($B343:AG343)+$AJ343/$AK343*(1-$AL343)),0)&lt;=$AJ343, $AJ343-SUM($B343:AG343), IFERROR($AJ343/$AK343, 0))))</f>
        <v>0</v>
      </c>
      <c r="AI343" s="20"/>
      <c r="AJ343" s="105" cm="1">
        <f t="array" ref="AJ343">INDEX(Calculations!$B$322:$AN$322, 1, AN343)</f>
        <v>-394.21034640000005</v>
      </c>
      <c r="AK343" s="84">
        <f>INDEX(Drivers!$B$41:$AI$41, 1, MATCH($B343, Drivers!$B$4:$AI$4, 0))</f>
        <v>4</v>
      </c>
      <c r="AL343" s="85">
        <f>INDEX(Drivers!$B$42:$AI$42, 1,  MATCH($B343, Drivers!$B$4:$AI$4, 0))</f>
        <v>0.33</v>
      </c>
      <c r="AM343" s="86" cm="1">
        <f t="array" ref="AM343">INDEX(Drivers!$B$12:$AI$12, 1, AN343)</f>
        <v>47118</v>
      </c>
      <c r="AN343" s="83">
        <f t="shared" si="461"/>
        <v>13</v>
      </c>
      <c r="AO343" s="146">
        <f t="shared" si="459"/>
        <v>0</v>
      </c>
      <c r="AP343" s="152">
        <f t="shared" si="460"/>
        <v>0</v>
      </c>
      <c r="AQ343" s="152">
        <f t="shared" si="460"/>
        <v>0</v>
      </c>
      <c r="AR343" s="152">
        <f t="shared" si="460"/>
        <v>-32.522353578000008</v>
      </c>
      <c r="AS343" s="152">
        <f t="shared" si="460"/>
        <v>-361.68799282200001</v>
      </c>
      <c r="AT343" s="152">
        <f t="shared" si="460"/>
        <v>0</v>
      </c>
      <c r="AU343" s="152">
        <f t="shared" si="460"/>
        <v>0</v>
      </c>
      <c r="AV343" s="152">
        <f t="shared" si="460"/>
        <v>0</v>
      </c>
      <c r="AW343" s="152">
        <f t="shared" si="460"/>
        <v>0</v>
      </c>
    </row>
    <row r="344" spans="2:49" hidden="1" outlineLevel="1" x14ac:dyDescent="0.2">
      <c r="B344" s="52" t="str" cm="1">
        <f t="array" ref="B344">INDEX($B$4:$AI$4, 1, AN344)</f>
        <v>FQ1'29E</v>
      </c>
      <c r="C344" s="104">
        <f>IF($AM344&gt;C$5,0,IF($AM344=C$5,IFERROR($AJ344/$AK344*$AL344, 0),IF(IFERROR((SUM($B344:B344)+$AJ344/$AK344*(1-$AL344)),0)&lt;=$AJ344, $AJ344-SUM($B344:B344), IFERROR($AJ344/$AK344, 0))))</f>
        <v>0</v>
      </c>
      <c r="D344" s="104">
        <f>IF($AM344&gt;D$5,0,IF($AM344=D$5,IFERROR($AJ344/$AK344*$AL344, 0),IF(IFERROR((SUM($B344:C344)+$AJ344/$AK344*(1-$AL344)),0)&lt;=$AJ344, $AJ344-SUM($B344:C344), IFERROR($AJ344/$AK344, 0))))</f>
        <v>0</v>
      </c>
      <c r="E344" s="104">
        <f>IF($AM344&gt;E$5,0,IF($AM344=E$5,IFERROR($AJ344/$AK344*$AL344, 0),IF(IFERROR((SUM($B344:D344)+$AJ344/$AK344*(1-$AL344)),0)&lt;=$AJ344, $AJ344-SUM($B344:D344), IFERROR($AJ344/$AK344, 0))))</f>
        <v>0</v>
      </c>
      <c r="F344" s="104">
        <f>IF($AM344&gt;F$5,0,IF($AM344=F$5,IFERROR($AJ344/$AK344*$AL344, 0),IF(IFERROR((SUM($B344:E344)+$AJ344/$AK344*(1-$AL344)),0)&lt;=$AJ344, $AJ344-SUM($B344:E344), IFERROR($AJ344/$AK344, 0))))</f>
        <v>0</v>
      </c>
      <c r="G344" s="104">
        <f>IF($AM344&gt;G$5,0,IF($AM344=G$5,IFERROR($AJ344/$AK344*$AL344, 0),IF(IFERROR((SUM($B344:F344)+$AJ344/$AK344*(1-$AL344)),0)&lt;=$AJ344, $AJ344-SUM($B344:F344), IFERROR($AJ344/$AK344, 0))))</f>
        <v>0</v>
      </c>
      <c r="H344" s="104">
        <f>IF($AM344&gt;H$5,0,IF($AM344=H$5,IFERROR($AJ344/$AK344*$AL344, 0),IF(IFERROR((SUM($B344:G344)+$AJ344/$AK344*(1-$AL344)),0)&lt;=$AJ344, $AJ344-SUM($B344:G344), IFERROR($AJ344/$AK344, 0))))</f>
        <v>0</v>
      </c>
      <c r="I344" s="104">
        <f>IF($AM344&gt;I$5,0,IF($AM344=I$5,IFERROR($AJ344/$AK344*$AL344, 0),IF(IFERROR((SUM($B344:H344)+$AJ344/$AK344*(1-$AL344)),0)&lt;=$AJ344, $AJ344-SUM($B344:H344), IFERROR($AJ344/$AK344, 0))))</f>
        <v>0</v>
      </c>
      <c r="J344" s="104">
        <f>IF($AM344&gt;J$5,0,IF($AM344=J$5,IFERROR($AJ344/$AK344*$AL344, 0),IF(IFERROR((SUM($B344:I344)+$AJ344/$AK344*(1-$AL344)),0)&lt;=$AJ344, $AJ344-SUM($B344:I344), IFERROR($AJ344/$AK344, 0))))</f>
        <v>0</v>
      </c>
      <c r="K344" s="104">
        <f>IF($AM344&gt;K$5,0,IF($AM344=K$5,IFERROR($AJ344/$AK344*$AL344, 0),IF(IFERROR((SUM($B344:J344)+$AJ344/$AK344*(1-$AL344)),0)&lt;=$AJ344, $AJ344-SUM($B344:J344), IFERROR($AJ344/$AK344, 0))))</f>
        <v>0</v>
      </c>
      <c r="L344" s="104">
        <f>IF($AM344&gt;L$5,0,IF($AM344=L$5,IFERROR($AJ344/$AK344*$AL344, 0),IF(IFERROR((SUM($B344:K344)+$AJ344/$AK344*(1-$AL344)),0)&lt;=$AJ344, $AJ344-SUM($B344:K344), IFERROR($AJ344/$AK344, 0))))</f>
        <v>0</v>
      </c>
      <c r="M344" s="104">
        <f>IF($AM344&gt;M$5,0,IF($AM344=M$5,IFERROR($AJ344/$AK344*$AL344, 0),IF(IFERROR((SUM($B344:L344)+$AJ344/$AK344*(1-$AL344)),0)&lt;=$AJ344, $AJ344-SUM($B344:L344), IFERROR($AJ344/$AK344, 0))))</f>
        <v>0</v>
      </c>
      <c r="N344" s="104">
        <f>IF($AM344&gt;N$5,0,IF($AM344=N$5,IFERROR($AJ344/$AK344*$AL344, 0),IF(IFERROR((SUM($B344:M344)+$AJ344/$AK344*(1-$AL344)),0)&lt;=$AJ344, $AJ344-SUM($B344:M344), IFERROR($AJ344/$AK344, 0))))</f>
        <v>0</v>
      </c>
      <c r="O344" s="104">
        <f>IF($AM344&gt;O$5,0,IF($AM344=O$5,IFERROR($AJ344/$AK344*$AL344, 0),IF(IFERROR((SUM($B344:N344)+$AJ344/$AK344*(1-$AL344)),0)&lt;=$AJ344, $AJ344-SUM($B344:N344), IFERROR($AJ344/$AK344, 0))))</f>
        <v>-35.388756301140006</v>
      </c>
      <c r="P344" s="104">
        <f>IF($AM344&gt;P$5,0,IF($AM344=P$5,IFERROR($AJ344/$AK344*$AL344, 0),IF(IFERROR((SUM($B344:O344)+$AJ344/$AK344*(1-$AL344)),0)&lt;=$AJ344, $AJ344-SUM($B344:O344), IFERROR($AJ344/$AK344, 0))))</f>
        <v>-107.23865545800001</v>
      </c>
      <c r="Q344" s="104">
        <f>IF($AM344&gt;Q$5,0,IF($AM344=Q$5,IFERROR($AJ344/$AK344*$AL344, 0),IF(IFERROR((SUM($B344:P344)+$AJ344/$AK344*(1-$AL344)),0)&lt;=$AJ344, $AJ344-SUM($B344:P344), IFERROR($AJ344/$AK344, 0))))</f>
        <v>-107.23865545800001</v>
      </c>
      <c r="R344" s="104">
        <f>IF($AM344&gt;R$5,0,IF($AM344=R$5,IFERROR($AJ344/$AK344*$AL344, 0),IF(IFERROR((SUM($B344:Q344)+$AJ344/$AK344*(1-$AL344)),0)&lt;=$AJ344, $AJ344-SUM($B344:Q344), IFERROR($AJ344/$AK344, 0))))</f>
        <v>-107.23865545800001</v>
      </c>
      <c r="S344" s="104">
        <f>IF($AM344&gt;S$5,0,IF($AM344=S$5,IFERROR($AJ344/$AK344*$AL344, 0),IF(IFERROR((SUM($B344:R344)+$AJ344/$AK344*(1-$AL344)),0)&lt;=$AJ344, $AJ344-SUM($B344:R344), IFERROR($AJ344/$AK344, 0))))</f>
        <v>-71.849899156860033</v>
      </c>
      <c r="T344" s="104">
        <f>IF($AM344&gt;T$5,0,IF($AM344=T$5,IFERROR($AJ344/$AK344*$AL344, 0),IF(IFERROR((SUM($B344:S344)+$AJ344/$AK344*(1-$AL344)),0)&lt;=$AJ344, $AJ344-SUM($B344:S344), IFERROR($AJ344/$AK344, 0))))</f>
        <v>0</v>
      </c>
      <c r="U344" s="104">
        <f>IF($AM344&gt;U$5,0,IF($AM344=U$5,IFERROR($AJ344/$AK344*$AL344, 0),IF(IFERROR((SUM($B344:T344)+$AJ344/$AK344*(1-$AL344)),0)&lt;=$AJ344, $AJ344-SUM($B344:T344), IFERROR($AJ344/$AK344, 0))))</f>
        <v>0</v>
      </c>
      <c r="V344" s="104">
        <f>IF($AM344&gt;V$5,0,IF($AM344=V$5,IFERROR($AJ344/$AK344*$AL344, 0),IF(IFERROR((SUM($B344:U344)+$AJ344/$AK344*(1-$AL344)),0)&lt;=$AJ344, $AJ344-SUM($B344:U344), IFERROR($AJ344/$AK344, 0))))</f>
        <v>0</v>
      </c>
      <c r="W344" s="104">
        <f>IF($AM344&gt;W$5,0,IF($AM344=W$5,IFERROR($AJ344/$AK344*$AL344, 0),IF(IFERROR((SUM($B344:V344)+$AJ344/$AK344*(1-$AL344)),0)&lt;=$AJ344, $AJ344-SUM($B344:V344), IFERROR($AJ344/$AK344, 0))))</f>
        <v>0</v>
      </c>
      <c r="X344" s="104">
        <f>IF($AM344&gt;X$5,0,IF($AM344=X$5,IFERROR($AJ344/$AK344*$AL344, 0),IF(IFERROR((SUM($B344:W344)+$AJ344/$AK344*(1-$AL344)),0)&lt;=$AJ344, $AJ344-SUM($B344:W344), IFERROR($AJ344/$AK344, 0))))</f>
        <v>0</v>
      </c>
      <c r="Y344" s="104">
        <f>IF($AM344&gt;Y$5,0,IF($AM344=Y$5,IFERROR($AJ344/$AK344*$AL344, 0),IF(IFERROR((SUM($B344:X344)+$AJ344/$AK344*(1-$AL344)),0)&lt;=$AJ344, $AJ344-SUM($B344:X344), IFERROR($AJ344/$AK344, 0))))</f>
        <v>0</v>
      </c>
      <c r="Z344" s="104">
        <f>IF($AM344&gt;Z$5,0,IF($AM344=Z$5,IFERROR($AJ344/$AK344*$AL344, 0),IF(IFERROR((SUM($B344:Y344)+$AJ344/$AK344*(1-$AL344)),0)&lt;=$AJ344, $AJ344-SUM($B344:Y344), IFERROR($AJ344/$AK344, 0))))</f>
        <v>0</v>
      </c>
      <c r="AA344" s="104">
        <f>IF($AM344&gt;AA$5,0,IF($AM344=AA$5,IFERROR($AJ344/$AK344*$AL344, 0),IF(IFERROR((SUM($B344:Z344)+$AJ344/$AK344*(1-$AL344)),0)&lt;=$AJ344, $AJ344-SUM($B344:Z344), IFERROR($AJ344/$AK344, 0))))</f>
        <v>0</v>
      </c>
      <c r="AB344" s="104">
        <f>IF($AM344&gt;AB$5,0,IF($AM344=AB$5,IFERROR($AJ344/$AK344*$AL344, 0),IF(IFERROR((SUM($B344:AA344)+$AJ344/$AK344*(1-$AL344)),0)&lt;=$AJ344, $AJ344-SUM($B344:AA344), IFERROR($AJ344/$AK344, 0))))</f>
        <v>0</v>
      </c>
      <c r="AC344" s="104">
        <f>IF($AM344&gt;AC$5,0,IF($AM344=AC$5,IFERROR($AJ344/$AK344*$AL344, 0),IF(IFERROR((SUM($B344:AB344)+$AJ344/$AK344*(1-$AL344)),0)&lt;=$AJ344, $AJ344-SUM($B344:AB344), IFERROR($AJ344/$AK344, 0))))</f>
        <v>0</v>
      </c>
      <c r="AD344" s="104">
        <f>IF($AM344&gt;AD$5,0,IF($AM344=AD$5,IFERROR($AJ344/$AK344*$AL344, 0),IF(IFERROR((SUM($B344:AC344)+$AJ344/$AK344*(1-$AL344)),0)&lt;=$AJ344, $AJ344-SUM($B344:AC344), IFERROR($AJ344/$AK344, 0))))</f>
        <v>0</v>
      </c>
      <c r="AE344" s="104">
        <f>IF($AM344&gt;AE$5,0,IF($AM344=AE$5,IFERROR($AJ344/$AK344*$AL344, 0),IF(IFERROR((SUM($B344:AD344)+$AJ344/$AK344*(1-$AL344)),0)&lt;=$AJ344, $AJ344-SUM($B344:AD344), IFERROR($AJ344/$AK344, 0))))</f>
        <v>0</v>
      </c>
      <c r="AF344" s="104">
        <f>IF($AM344&gt;AF$5,0,IF($AM344=AF$5,IFERROR($AJ344/$AK344*$AL344, 0),IF(IFERROR((SUM($B344:AE344)+$AJ344/$AK344*(1-$AL344)),0)&lt;=$AJ344, $AJ344-SUM($B344:AE344), IFERROR($AJ344/$AK344, 0))))</f>
        <v>0</v>
      </c>
      <c r="AG344" s="104">
        <f>IF($AM344&gt;AG$5,0,IF($AM344=AG$5,IFERROR($AJ344/$AK344*$AL344, 0),IF(IFERROR((SUM($B344:AF344)+$AJ344/$AK344*(1-$AL344)),0)&lt;=$AJ344, $AJ344-SUM($B344:AF344), IFERROR($AJ344/$AK344, 0))))</f>
        <v>0</v>
      </c>
      <c r="AH344" s="104">
        <f>IF($AM344&gt;AH$5,0,IF($AM344=AH$5,IFERROR($AJ344/$AK344*$AL344, 0),IF(IFERROR((SUM($B344:AG344)+$AJ344/$AK344*(1-$AL344)),0)&lt;=$AJ344, $AJ344-SUM($B344:AG344), IFERROR($AJ344/$AK344, 0))))</f>
        <v>0</v>
      </c>
      <c r="AI344" s="20"/>
      <c r="AJ344" s="105" cm="1">
        <f t="array" ref="AJ344">INDEX(Calculations!$B$322:$AN$322, 1, AN344)</f>
        <v>-428.95462183200004</v>
      </c>
      <c r="AK344" s="84">
        <f>INDEX(Drivers!$B$41:$AI$41, 1, MATCH($B344, Drivers!$B$4:$AI$4, 0))</f>
        <v>4</v>
      </c>
      <c r="AL344" s="85">
        <f>INDEX(Drivers!$B$42:$AI$42, 1,  MATCH($B344, Drivers!$B$4:$AI$4, 0))</f>
        <v>0.33</v>
      </c>
      <c r="AM344" s="86" cm="1">
        <f t="array" ref="AM344">INDEX(Drivers!$B$12:$AI$12, 1, AN344)</f>
        <v>47208</v>
      </c>
      <c r="AN344" s="83">
        <f t="shared" si="461"/>
        <v>14</v>
      </c>
      <c r="AO344" s="146">
        <f t="shared" si="459"/>
        <v>0</v>
      </c>
      <c r="AP344" s="152">
        <f t="shared" si="460"/>
        <v>0</v>
      </c>
      <c r="AQ344" s="152">
        <f t="shared" si="460"/>
        <v>0</v>
      </c>
      <c r="AR344" s="152">
        <f t="shared" si="460"/>
        <v>0</v>
      </c>
      <c r="AS344" s="152">
        <f t="shared" si="460"/>
        <v>-357.10472267514001</v>
      </c>
      <c r="AT344" s="152">
        <f t="shared" si="460"/>
        <v>-71.849899156860033</v>
      </c>
      <c r="AU344" s="152">
        <f t="shared" si="460"/>
        <v>0</v>
      </c>
      <c r="AV344" s="152">
        <f t="shared" si="460"/>
        <v>0</v>
      </c>
      <c r="AW344" s="152">
        <f t="shared" si="460"/>
        <v>0</v>
      </c>
    </row>
    <row r="345" spans="2:49" hidden="1" outlineLevel="1" x14ac:dyDescent="0.2">
      <c r="B345" s="52" t="str" cm="1">
        <f t="array" ref="B345">INDEX($B$4:$AI$4, 1, AN345)</f>
        <v>FQ2'29E</v>
      </c>
      <c r="C345" s="104">
        <f>IF($AM345&gt;C$5,0,IF($AM345=C$5,IFERROR($AJ345/$AK345*$AL345, 0),IF(IFERROR((SUM($B345:B345)+$AJ345/$AK345*(1-$AL345)),0)&lt;=$AJ345, $AJ345-SUM($B345:B345), IFERROR($AJ345/$AK345, 0))))</f>
        <v>0</v>
      </c>
      <c r="D345" s="104">
        <f>IF($AM345&gt;D$5,0,IF($AM345=D$5,IFERROR($AJ345/$AK345*$AL345, 0),IF(IFERROR((SUM($B345:C345)+$AJ345/$AK345*(1-$AL345)),0)&lt;=$AJ345, $AJ345-SUM($B345:C345), IFERROR($AJ345/$AK345, 0))))</f>
        <v>0</v>
      </c>
      <c r="E345" s="104">
        <f>IF($AM345&gt;E$5,0,IF($AM345=E$5,IFERROR($AJ345/$AK345*$AL345, 0),IF(IFERROR((SUM($B345:D345)+$AJ345/$AK345*(1-$AL345)),0)&lt;=$AJ345, $AJ345-SUM($B345:D345), IFERROR($AJ345/$AK345, 0))))</f>
        <v>0</v>
      </c>
      <c r="F345" s="104">
        <f>IF($AM345&gt;F$5,0,IF($AM345=F$5,IFERROR($AJ345/$AK345*$AL345, 0),IF(IFERROR((SUM($B345:E345)+$AJ345/$AK345*(1-$AL345)),0)&lt;=$AJ345, $AJ345-SUM($B345:E345), IFERROR($AJ345/$AK345, 0))))</f>
        <v>0</v>
      </c>
      <c r="G345" s="104">
        <f>IF($AM345&gt;G$5,0,IF($AM345=G$5,IFERROR($AJ345/$AK345*$AL345, 0),IF(IFERROR((SUM($B345:F345)+$AJ345/$AK345*(1-$AL345)),0)&lt;=$AJ345, $AJ345-SUM($B345:F345), IFERROR($AJ345/$AK345, 0))))</f>
        <v>0</v>
      </c>
      <c r="H345" s="104">
        <f>IF($AM345&gt;H$5,0,IF($AM345=H$5,IFERROR($AJ345/$AK345*$AL345, 0),IF(IFERROR((SUM($B345:G345)+$AJ345/$AK345*(1-$AL345)),0)&lt;=$AJ345, $AJ345-SUM($B345:G345), IFERROR($AJ345/$AK345, 0))))</f>
        <v>0</v>
      </c>
      <c r="I345" s="104">
        <f>IF($AM345&gt;I$5,0,IF($AM345=I$5,IFERROR($AJ345/$AK345*$AL345, 0),IF(IFERROR((SUM($B345:H345)+$AJ345/$AK345*(1-$AL345)),0)&lt;=$AJ345, $AJ345-SUM($B345:H345), IFERROR($AJ345/$AK345, 0))))</f>
        <v>0</v>
      </c>
      <c r="J345" s="104">
        <f>IF($AM345&gt;J$5,0,IF($AM345=J$5,IFERROR($AJ345/$AK345*$AL345, 0),IF(IFERROR((SUM($B345:I345)+$AJ345/$AK345*(1-$AL345)),0)&lt;=$AJ345, $AJ345-SUM($B345:I345), IFERROR($AJ345/$AK345, 0))))</f>
        <v>0</v>
      </c>
      <c r="K345" s="104">
        <f>IF($AM345&gt;K$5,0,IF($AM345=K$5,IFERROR($AJ345/$AK345*$AL345, 0),IF(IFERROR((SUM($B345:J345)+$AJ345/$AK345*(1-$AL345)),0)&lt;=$AJ345, $AJ345-SUM($B345:J345), IFERROR($AJ345/$AK345, 0))))</f>
        <v>0</v>
      </c>
      <c r="L345" s="104">
        <f>IF($AM345&gt;L$5,0,IF($AM345=L$5,IFERROR($AJ345/$AK345*$AL345, 0),IF(IFERROR((SUM($B345:K345)+$AJ345/$AK345*(1-$AL345)),0)&lt;=$AJ345, $AJ345-SUM($B345:K345), IFERROR($AJ345/$AK345, 0))))</f>
        <v>0</v>
      </c>
      <c r="M345" s="104">
        <f>IF($AM345&gt;M$5,0,IF($AM345=M$5,IFERROR($AJ345/$AK345*$AL345, 0),IF(IFERROR((SUM($B345:L345)+$AJ345/$AK345*(1-$AL345)),0)&lt;=$AJ345, $AJ345-SUM($B345:L345), IFERROR($AJ345/$AK345, 0))))</f>
        <v>0</v>
      </c>
      <c r="N345" s="104">
        <f>IF($AM345&gt;N$5,0,IF($AM345=N$5,IFERROR($AJ345/$AK345*$AL345, 0),IF(IFERROR((SUM($B345:M345)+$AJ345/$AK345*(1-$AL345)),0)&lt;=$AJ345, $AJ345-SUM($B345:M345), IFERROR($AJ345/$AK345, 0))))</f>
        <v>0</v>
      </c>
      <c r="O345" s="104">
        <f>IF($AM345&gt;O$5,0,IF($AM345=O$5,IFERROR($AJ345/$AK345*$AL345, 0),IF(IFERROR((SUM($B345:N345)+$AJ345/$AK345*(1-$AL345)),0)&lt;=$AJ345, $AJ345-SUM($B345:N345), IFERROR($AJ345/$AK345, 0))))</f>
        <v>0</v>
      </c>
      <c r="P345" s="104">
        <f>IF($AM345&gt;P$5,0,IF($AM345=P$5,IFERROR($AJ345/$AK345*$AL345, 0),IF(IFERROR((SUM($B345:O345)+$AJ345/$AK345*(1-$AL345)),0)&lt;=$AJ345, $AJ345-SUM($B345:O345), IFERROR($AJ345/$AK345, 0))))</f>
        <v>-38.024329124429997</v>
      </c>
      <c r="Q345" s="104">
        <f>IF($AM345&gt;Q$5,0,IF($AM345=Q$5,IFERROR($AJ345/$AK345*$AL345, 0),IF(IFERROR((SUM($B345:P345)+$AJ345/$AK345*(1-$AL345)),0)&lt;=$AJ345, $AJ345-SUM($B345:P345), IFERROR($AJ345/$AK345, 0))))</f>
        <v>-115.22523977099999</v>
      </c>
      <c r="R345" s="104">
        <f>IF($AM345&gt;R$5,0,IF($AM345=R$5,IFERROR($AJ345/$AK345*$AL345, 0),IF(IFERROR((SUM($B345:Q345)+$AJ345/$AK345*(1-$AL345)),0)&lt;=$AJ345, $AJ345-SUM($B345:Q345), IFERROR($AJ345/$AK345, 0))))</f>
        <v>-115.22523977099999</v>
      </c>
      <c r="S345" s="104">
        <f>IF($AM345&gt;S$5,0,IF($AM345=S$5,IFERROR($AJ345/$AK345*$AL345, 0),IF(IFERROR((SUM($B345:R345)+$AJ345/$AK345*(1-$AL345)),0)&lt;=$AJ345, $AJ345-SUM($B345:R345), IFERROR($AJ345/$AK345, 0))))</f>
        <v>-115.22523977099999</v>
      </c>
      <c r="T345" s="104">
        <f>IF($AM345&gt;T$5,0,IF($AM345=T$5,IFERROR($AJ345/$AK345*$AL345, 0),IF(IFERROR((SUM($B345:S345)+$AJ345/$AK345*(1-$AL345)),0)&lt;=$AJ345, $AJ345-SUM($B345:S345), IFERROR($AJ345/$AK345, 0))))</f>
        <v>-77.200910646569923</v>
      </c>
      <c r="U345" s="104">
        <f>IF($AM345&gt;U$5,0,IF($AM345=U$5,IFERROR($AJ345/$AK345*$AL345, 0),IF(IFERROR((SUM($B345:T345)+$AJ345/$AK345*(1-$AL345)),0)&lt;=$AJ345, $AJ345-SUM($B345:T345), IFERROR($AJ345/$AK345, 0))))</f>
        <v>0</v>
      </c>
      <c r="V345" s="104">
        <f>IF($AM345&gt;V$5,0,IF($AM345=V$5,IFERROR($AJ345/$AK345*$AL345, 0),IF(IFERROR((SUM($B345:U345)+$AJ345/$AK345*(1-$AL345)),0)&lt;=$AJ345, $AJ345-SUM($B345:U345), IFERROR($AJ345/$AK345, 0))))</f>
        <v>0</v>
      </c>
      <c r="W345" s="104">
        <f>IF($AM345&gt;W$5,0,IF($AM345=W$5,IFERROR($AJ345/$AK345*$AL345, 0),IF(IFERROR((SUM($B345:V345)+$AJ345/$AK345*(1-$AL345)),0)&lt;=$AJ345, $AJ345-SUM($B345:V345), IFERROR($AJ345/$AK345, 0))))</f>
        <v>0</v>
      </c>
      <c r="X345" s="104">
        <f>IF($AM345&gt;X$5,0,IF($AM345=X$5,IFERROR($AJ345/$AK345*$AL345, 0),IF(IFERROR((SUM($B345:W345)+$AJ345/$AK345*(1-$AL345)),0)&lt;=$AJ345, $AJ345-SUM($B345:W345), IFERROR($AJ345/$AK345, 0))))</f>
        <v>0</v>
      </c>
      <c r="Y345" s="104">
        <f>IF($AM345&gt;Y$5,0,IF($AM345=Y$5,IFERROR($AJ345/$AK345*$AL345, 0),IF(IFERROR((SUM($B345:X345)+$AJ345/$AK345*(1-$AL345)),0)&lt;=$AJ345, $AJ345-SUM($B345:X345), IFERROR($AJ345/$AK345, 0))))</f>
        <v>0</v>
      </c>
      <c r="Z345" s="104">
        <f>IF($AM345&gt;Z$5,0,IF($AM345=Z$5,IFERROR($AJ345/$AK345*$AL345, 0),IF(IFERROR((SUM($B345:Y345)+$AJ345/$AK345*(1-$AL345)),0)&lt;=$AJ345, $AJ345-SUM($B345:Y345), IFERROR($AJ345/$AK345, 0))))</f>
        <v>0</v>
      </c>
      <c r="AA345" s="104">
        <f>IF($AM345&gt;AA$5,0,IF($AM345=AA$5,IFERROR($AJ345/$AK345*$AL345, 0),IF(IFERROR((SUM($B345:Z345)+$AJ345/$AK345*(1-$AL345)),0)&lt;=$AJ345, $AJ345-SUM($B345:Z345), IFERROR($AJ345/$AK345, 0))))</f>
        <v>0</v>
      </c>
      <c r="AB345" s="104">
        <f>IF($AM345&gt;AB$5,0,IF($AM345=AB$5,IFERROR($AJ345/$AK345*$AL345, 0),IF(IFERROR((SUM($B345:AA345)+$AJ345/$AK345*(1-$AL345)),0)&lt;=$AJ345, $AJ345-SUM($B345:AA345), IFERROR($AJ345/$AK345, 0))))</f>
        <v>0</v>
      </c>
      <c r="AC345" s="104">
        <f>IF($AM345&gt;AC$5,0,IF($AM345=AC$5,IFERROR($AJ345/$AK345*$AL345, 0),IF(IFERROR((SUM($B345:AB345)+$AJ345/$AK345*(1-$AL345)),0)&lt;=$AJ345, $AJ345-SUM($B345:AB345), IFERROR($AJ345/$AK345, 0))))</f>
        <v>0</v>
      </c>
      <c r="AD345" s="104">
        <f>IF($AM345&gt;AD$5,0,IF($AM345=AD$5,IFERROR($AJ345/$AK345*$AL345, 0),IF(IFERROR((SUM($B345:AC345)+$AJ345/$AK345*(1-$AL345)),0)&lt;=$AJ345, $AJ345-SUM($B345:AC345), IFERROR($AJ345/$AK345, 0))))</f>
        <v>0</v>
      </c>
      <c r="AE345" s="104">
        <f>IF($AM345&gt;AE$5,0,IF($AM345=AE$5,IFERROR($AJ345/$AK345*$AL345, 0),IF(IFERROR((SUM($B345:AD345)+$AJ345/$AK345*(1-$AL345)),0)&lt;=$AJ345, $AJ345-SUM($B345:AD345), IFERROR($AJ345/$AK345, 0))))</f>
        <v>0</v>
      </c>
      <c r="AF345" s="104">
        <f>IF($AM345&gt;AF$5,0,IF($AM345=AF$5,IFERROR($AJ345/$AK345*$AL345, 0),IF(IFERROR((SUM($B345:AE345)+$AJ345/$AK345*(1-$AL345)),0)&lt;=$AJ345, $AJ345-SUM($B345:AE345), IFERROR($AJ345/$AK345, 0))))</f>
        <v>0</v>
      </c>
      <c r="AG345" s="104">
        <f>IF($AM345&gt;AG$5,0,IF($AM345=AG$5,IFERROR($AJ345/$AK345*$AL345, 0),IF(IFERROR((SUM($B345:AF345)+$AJ345/$AK345*(1-$AL345)),0)&lt;=$AJ345, $AJ345-SUM($B345:AF345), IFERROR($AJ345/$AK345, 0))))</f>
        <v>0</v>
      </c>
      <c r="AH345" s="104">
        <f>IF($AM345&gt;AH$5,0,IF($AM345=AH$5,IFERROR($AJ345/$AK345*$AL345, 0),IF(IFERROR((SUM($B345:AG345)+$AJ345/$AK345*(1-$AL345)),0)&lt;=$AJ345, $AJ345-SUM($B345:AG345), IFERROR($AJ345/$AK345, 0))))</f>
        <v>0</v>
      </c>
      <c r="AI345" s="20"/>
      <c r="AJ345" s="105" cm="1">
        <f t="array" ref="AJ345">INDEX(Calculations!$B$322:$AN$322, 1, AN345)</f>
        <v>-460.90095908399996</v>
      </c>
      <c r="AK345" s="84">
        <f>INDEX(Drivers!$B$41:$AI$41, 1, MATCH($B345, Drivers!$B$4:$AI$4, 0))</f>
        <v>4</v>
      </c>
      <c r="AL345" s="85">
        <f>INDEX(Drivers!$B$42:$AI$42, 1,  MATCH($B345, Drivers!$B$4:$AI$4, 0))</f>
        <v>0.33</v>
      </c>
      <c r="AM345" s="86" cm="1">
        <f t="array" ref="AM345">INDEX(Drivers!$B$12:$AI$12, 1, AN345)</f>
        <v>47299</v>
      </c>
      <c r="AN345" s="83">
        <f t="shared" si="461"/>
        <v>15</v>
      </c>
      <c r="AO345" s="146">
        <f t="shared" si="459"/>
        <v>0</v>
      </c>
      <c r="AP345" s="152">
        <f t="shared" si="460"/>
        <v>0</v>
      </c>
      <c r="AQ345" s="152">
        <f t="shared" si="460"/>
        <v>0</v>
      </c>
      <c r="AR345" s="152">
        <f t="shared" si="460"/>
        <v>0</v>
      </c>
      <c r="AS345" s="152">
        <f t="shared" si="460"/>
        <v>-268.47480866643002</v>
      </c>
      <c r="AT345" s="152">
        <f t="shared" si="460"/>
        <v>-192.42615041756991</v>
      </c>
      <c r="AU345" s="152">
        <f t="shared" si="460"/>
        <v>0</v>
      </c>
      <c r="AV345" s="152">
        <f t="shared" si="460"/>
        <v>0</v>
      </c>
      <c r="AW345" s="152">
        <f t="shared" si="460"/>
        <v>0</v>
      </c>
    </row>
    <row r="346" spans="2:49" hidden="1" outlineLevel="1" x14ac:dyDescent="0.2">
      <c r="B346" s="52" t="str" cm="1">
        <f t="array" ref="B346">INDEX($B$4:$AI$4, 1, AN346)</f>
        <v>FQ3'29E</v>
      </c>
      <c r="C346" s="104">
        <f>IF($AM346&gt;C$5,0,IF($AM346=C$5,IFERROR($AJ346/$AK346*$AL346, 0),IF(IFERROR((SUM($B346:B346)+$AJ346/$AK346*(1-$AL346)),0)&lt;=$AJ346, $AJ346-SUM($B346:B346), IFERROR($AJ346/$AK346, 0))))</f>
        <v>0</v>
      </c>
      <c r="D346" s="104">
        <f>IF($AM346&gt;D$5,0,IF($AM346=D$5,IFERROR($AJ346/$AK346*$AL346, 0),IF(IFERROR((SUM($B346:C346)+$AJ346/$AK346*(1-$AL346)),0)&lt;=$AJ346, $AJ346-SUM($B346:C346), IFERROR($AJ346/$AK346, 0))))</f>
        <v>0</v>
      </c>
      <c r="E346" s="104">
        <f>IF($AM346&gt;E$5,0,IF($AM346=E$5,IFERROR($AJ346/$AK346*$AL346, 0),IF(IFERROR((SUM($B346:D346)+$AJ346/$AK346*(1-$AL346)),0)&lt;=$AJ346, $AJ346-SUM($B346:D346), IFERROR($AJ346/$AK346, 0))))</f>
        <v>0</v>
      </c>
      <c r="F346" s="104">
        <f>IF($AM346&gt;F$5,0,IF($AM346=F$5,IFERROR($AJ346/$AK346*$AL346, 0),IF(IFERROR((SUM($B346:E346)+$AJ346/$AK346*(1-$AL346)),0)&lt;=$AJ346, $AJ346-SUM($B346:E346), IFERROR($AJ346/$AK346, 0))))</f>
        <v>0</v>
      </c>
      <c r="G346" s="104">
        <f>IF($AM346&gt;G$5,0,IF($AM346=G$5,IFERROR($AJ346/$AK346*$AL346, 0),IF(IFERROR((SUM($B346:F346)+$AJ346/$AK346*(1-$AL346)),0)&lt;=$AJ346, $AJ346-SUM($B346:F346), IFERROR($AJ346/$AK346, 0))))</f>
        <v>0</v>
      </c>
      <c r="H346" s="104">
        <f>IF($AM346&gt;H$5,0,IF($AM346=H$5,IFERROR($AJ346/$AK346*$AL346, 0),IF(IFERROR((SUM($B346:G346)+$AJ346/$AK346*(1-$AL346)),0)&lt;=$AJ346, $AJ346-SUM($B346:G346), IFERROR($AJ346/$AK346, 0))))</f>
        <v>0</v>
      </c>
      <c r="I346" s="104">
        <f>IF($AM346&gt;I$5,0,IF($AM346=I$5,IFERROR($AJ346/$AK346*$AL346, 0),IF(IFERROR((SUM($B346:H346)+$AJ346/$AK346*(1-$AL346)),0)&lt;=$AJ346, $AJ346-SUM($B346:H346), IFERROR($AJ346/$AK346, 0))))</f>
        <v>0</v>
      </c>
      <c r="J346" s="104">
        <f>IF($AM346&gt;J$5,0,IF($AM346=J$5,IFERROR($AJ346/$AK346*$AL346, 0),IF(IFERROR((SUM($B346:I346)+$AJ346/$AK346*(1-$AL346)),0)&lt;=$AJ346, $AJ346-SUM($B346:I346), IFERROR($AJ346/$AK346, 0))))</f>
        <v>0</v>
      </c>
      <c r="K346" s="104">
        <f>IF($AM346&gt;K$5,0,IF($AM346=K$5,IFERROR($AJ346/$AK346*$AL346, 0),IF(IFERROR((SUM($B346:J346)+$AJ346/$AK346*(1-$AL346)),0)&lt;=$AJ346, $AJ346-SUM($B346:J346), IFERROR($AJ346/$AK346, 0))))</f>
        <v>0</v>
      </c>
      <c r="L346" s="104">
        <f>IF($AM346&gt;L$5,0,IF($AM346=L$5,IFERROR($AJ346/$AK346*$AL346, 0),IF(IFERROR((SUM($B346:K346)+$AJ346/$AK346*(1-$AL346)),0)&lt;=$AJ346, $AJ346-SUM($B346:K346), IFERROR($AJ346/$AK346, 0))))</f>
        <v>0</v>
      </c>
      <c r="M346" s="104">
        <f>IF($AM346&gt;M$5,0,IF($AM346=M$5,IFERROR($AJ346/$AK346*$AL346, 0),IF(IFERROR((SUM($B346:L346)+$AJ346/$AK346*(1-$AL346)),0)&lt;=$AJ346, $AJ346-SUM($B346:L346), IFERROR($AJ346/$AK346, 0))))</f>
        <v>0</v>
      </c>
      <c r="N346" s="104">
        <f>IF($AM346&gt;N$5,0,IF($AM346=N$5,IFERROR($AJ346/$AK346*$AL346, 0),IF(IFERROR((SUM($B346:M346)+$AJ346/$AK346*(1-$AL346)),0)&lt;=$AJ346, $AJ346-SUM($B346:M346), IFERROR($AJ346/$AK346, 0))))</f>
        <v>0</v>
      </c>
      <c r="O346" s="104">
        <f>IF($AM346&gt;O$5,0,IF($AM346=O$5,IFERROR($AJ346/$AK346*$AL346, 0),IF(IFERROR((SUM($B346:N346)+$AJ346/$AK346*(1-$AL346)),0)&lt;=$AJ346, $AJ346-SUM($B346:N346), IFERROR($AJ346/$AK346, 0))))</f>
        <v>0</v>
      </c>
      <c r="P346" s="104">
        <f>IF($AM346&gt;P$5,0,IF($AM346=P$5,IFERROR($AJ346/$AK346*$AL346, 0),IF(IFERROR((SUM($B346:O346)+$AJ346/$AK346*(1-$AL346)),0)&lt;=$AJ346, $AJ346-SUM($B346:O346), IFERROR($AJ346/$AK346, 0))))</f>
        <v>0</v>
      </c>
      <c r="Q346" s="104">
        <f>IF($AM346&gt;Q$5,0,IF($AM346=Q$5,IFERROR($AJ346/$AK346*$AL346, 0),IF(IFERROR((SUM($B346:P346)+$AJ346/$AK346*(1-$AL346)),0)&lt;=$AJ346, $AJ346-SUM($B346:P346), IFERROR($AJ346/$AK346, 0))))</f>
        <v>-40.29626443491</v>
      </c>
      <c r="R346" s="104">
        <f>IF($AM346&gt;R$5,0,IF($AM346=R$5,IFERROR($AJ346/$AK346*$AL346, 0),IF(IFERROR((SUM($B346:Q346)+$AJ346/$AK346*(1-$AL346)),0)&lt;=$AJ346, $AJ346-SUM($B346:Q346), IFERROR($AJ346/$AK346, 0))))</f>
        <v>-122.10989222699999</v>
      </c>
      <c r="S346" s="104">
        <f>IF($AM346&gt;S$5,0,IF($AM346=S$5,IFERROR($AJ346/$AK346*$AL346, 0),IF(IFERROR((SUM($B346:R346)+$AJ346/$AK346*(1-$AL346)),0)&lt;=$AJ346, $AJ346-SUM($B346:R346), IFERROR($AJ346/$AK346, 0))))</f>
        <v>-122.10989222699999</v>
      </c>
      <c r="T346" s="104">
        <f>IF($AM346&gt;T$5,0,IF($AM346=T$5,IFERROR($AJ346/$AK346*$AL346, 0),IF(IFERROR((SUM($B346:S346)+$AJ346/$AK346*(1-$AL346)),0)&lt;=$AJ346, $AJ346-SUM($B346:S346), IFERROR($AJ346/$AK346, 0))))</f>
        <v>-122.10989222699999</v>
      </c>
      <c r="U346" s="104">
        <f>IF($AM346&gt;U$5,0,IF($AM346=U$5,IFERROR($AJ346/$AK346*$AL346, 0),IF(IFERROR((SUM($B346:T346)+$AJ346/$AK346*(1-$AL346)),0)&lt;=$AJ346, $AJ346-SUM($B346:T346), IFERROR($AJ346/$AK346, 0))))</f>
        <v>-81.813627792090017</v>
      </c>
      <c r="V346" s="104">
        <f>IF($AM346&gt;V$5,0,IF($AM346=V$5,IFERROR($AJ346/$AK346*$AL346, 0),IF(IFERROR((SUM($B346:U346)+$AJ346/$AK346*(1-$AL346)),0)&lt;=$AJ346, $AJ346-SUM($B346:U346), IFERROR($AJ346/$AK346, 0))))</f>
        <v>0</v>
      </c>
      <c r="W346" s="104">
        <f>IF($AM346&gt;W$5,0,IF($AM346=W$5,IFERROR($AJ346/$AK346*$AL346, 0),IF(IFERROR((SUM($B346:V346)+$AJ346/$AK346*(1-$AL346)),0)&lt;=$AJ346, $AJ346-SUM($B346:V346), IFERROR($AJ346/$AK346, 0))))</f>
        <v>0</v>
      </c>
      <c r="X346" s="104">
        <f>IF($AM346&gt;X$5,0,IF($AM346=X$5,IFERROR($AJ346/$AK346*$AL346, 0),IF(IFERROR((SUM($B346:W346)+$AJ346/$AK346*(1-$AL346)),0)&lt;=$AJ346, $AJ346-SUM($B346:W346), IFERROR($AJ346/$AK346, 0))))</f>
        <v>0</v>
      </c>
      <c r="Y346" s="104">
        <f>IF($AM346&gt;Y$5,0,IF($AM346=Y$5,IFERROR($AJ346/$AK346*$AL346, 0),IF(IFERROR((SUM($B346:X346)+$AJ346/$AK346*(1-$AL346)),0)&lt;=$AJ346, $AJ346-SUM($B346:X346), IFERROR($AJ346/$AK346, 0))))</f>
        <v>0</v>
      </c>
      <c r="Z346" s="104">
        <f>IF($AM346&gt;Z$5,0,IF($AM346=Z$5,IFERROR($AJ346/$AK346*$AL346, 0),IF(IFERROR((SUM($B346:Y346)+$AJ346/$AK346*(1-$AL346)),0)&lt;=$AJ346, $AJ346-SUM($B346:Y346), IFERROR($AJ346/$AK346, 0))))</f>
        <v>0</v>
      </c>
      <c r="AA346" s="104">
        <f>IF($AM346&gt;AA$5,0,IF($AM346=AA$5,IFERROR($AJ346/$AK346*$AL346, 0),IF(IFERROR((SUM($B346:Z346)+$AJ346/$AK346*(1-$AL346)),0)&lt;=$AJ346, $AJ346-SUM($B346:Z346), IFERROR($AJ346/$AK346, 0))))</f>
        <v>0</v>
      </c>
      <c r="AB346" s="104">
        <f>IF($AM346&gt;AB$5,0,IF($AM346=AB$5,IFERROR($AJ346/$AK346*$AL346, 0),IF(IFERROR((SUM($B346:AA346)+$AJ346/$AK346*(1-$AL346)),0)&lt;=$AJ346, $AJ346-SUM($B346:AA346), IFERROR($AJ346/$AK346, 0))))</f>
        <v>0</v>
      </c>
      <c r="AC346" s="104">
        <f>IF($AM346&gt;AC$5,0,IF($AM346=AC$5,IFERROR($AJ346/$AK346*$AL346, 0),IF(IFERROR((SUM($B346:AB346)+$AJ346/$AK346*(1-$AL346)),0)&lt;=$AJ346, $AJ346-SUM($B346:AB346), IFERROR($AJ346/$AK346, 0))))</f>
        <v>0</v>
      </c>
      <c r="AD346" s="104">
        <f>IF($AM346&gt;AD$5,0,IF($AM346=AD$5,IFERROR($AJ346/$AK346*$AL346, 0),IF(IFERROR((SUM($B346:AC346)+$AJ346/$AK346*(1-$AL346)),0)&lt;=$AJ346, $AJ346-SUM($B346:AC346), IFERROR($AJ346/$AK346, 0))))</f>
        <v>0</v>
      </c>
      <c r="AE346" s="104">
        <f>IF($AM346&gt;AE$5,0,IF($AM346=AE$5,IFERROR($AJ346/$AK346*$AL346, 0),IF(IFERROR((SUM($B346:AD346)+$AJ346/$AK346*(1-$AL346)),0)&lt;=$AJ346, $AJ346-SUM($B346:AD346), IFERROR($AJ346/$AK346, 0))))</f>
        <v>0</v>
      </c>
      <c r="AF346" s="104">
        <f>IF($AM346&gt;AF$5,0,IF($AM346=AF$5,IFERROR($AJ346/$AK346*$AL346, 0),IF(IFERROR((SUM($B346:AE346)+$AJ346/$AK346*(1-$AL346)),0)&lt;=$AJ346, $AJ346-SUM($B346:AE346), IFERROR($AJ346/$AK346, 0))))</f>
        <v>0</v>
      </c>
      <c r="AG346" s="104">
        <f>IF($AM346&gt;AG$5,0,IF($AM346=AG$5,IFERROR($AJ346/$AK346*$AL346, 0),IF(IFERROR((SUM($B346:AF346)+$AJ346/$AK346*(1-$AL346)),0)&lt;=$AJ346, $AJ346-SUM($B346:AF346), IFERROR($AJ346/$AK346, 0))))</f>
        <v>0</v>
      </c>
      <c r="AH346" s="104">
        <f>IF($AM346&gt;AH$5,0,IF($AM346=AH$5,IFERROR($AJ346/$AK346*$AL346, 0),IF(IFERROR((SUM($B346:AG346)+$AJ346/$AK346*(1-$AL346)),0)&lt;=$AJ346, $AJ346-SUM($B346:AG346), IFERROR($AJ346/$AK346, 0))))</f>
        <v>0</v>
      </c>
      <c r="AI346" s="20"/>
      <c r="AJ346" s="105" cm="1">
        <f t="array" ref="AJ346">INDEX(Calculations!$B$322:$AN$322, 1, AN346)</f>
        <v>-488.43956890799996</v>
      </c>
      <c r="AK346" s="84">
        <f>INDEX(Drivers!$B$41:$AI$41, 1, MATCH($B346, Drivers!$B$4:$AI$4, 0))</f>
        <v>4</v>
      </c>
      <c r="AL346" s="85">
        <f>INDEX(Drivers!$B$42:$AI$42, 1,  MATCH($B346, Drivers!$B$4:$AI$4, 0))</f>
        <v>0.33</v>
      </c>
      <c r="AM346" s="86" cm="1">
        <f t="array" ref="AM346">INDEX(Drivers!$B$12:$AI$12, 1, AN346)</f>
        <v>47391</v>
      </c>
      <c r="AN346" s="83">
        <f t="shared" si="461"/>
        <v>16</v>
      </c>
      <c r="AO346" s="146">
        <f t="shared" si="459"/>
        <v>0</v>
      </c>
      <c r="AP346" s="152">
        <f t="shared" si="460"/>
        <v>0</v>
      </c>
      <c r="AQ346" s="152">
        <f t="shared" si="460"/>
        <v>0</v>
      </c>
      <c r="AR346" s="152">
        <f t="shared" si="460"/>
        <v>0</v>
      </c>
      <c r="AS346" s="152">
        <f t="shared" si="460"/>
        <v>-162.40615666190999</v>
      </c>
      <c r="AT346" s="152">
        <f t="shared" si="460"/>
        <v>-326.03341224608999</v>
      </c>
      <c r="AU346" s="152">
        <f t="shared" si="460"/>
        <v>0</v>
      </c>
      <c r="AV346" s="152">
        <f t="shared" si="460"/>
        <v>0</v>
      </c>
      <c r="AW346" s="152">
        <f t="shared" si="460"/>
        <v>0</v>
      </c>
    </row>
    <row r="347" spans="2:49" hidden="1" outlineLevel="1" x14ac:dyDescent="0.2">
      <c r="B347" s="52" t="str" cm="1">
        <f t="array" ref="B347">INDEX($B$4:$AI$4, 1, AN347)</f>
        <v>FQ4'29E</v>
      </c>
      <c r="C347" s="104">
        <f>IF($AM347&gt;C$5,0,IF($AM347=C$5,IFERROR($AJ347/$AK347*$AL347, 0),IF(IFERROR((SUM($B347:B347)+$AJ347/$AK347*(1-$AL347)),0)&lt;=$AJ347, $AJ347-SUM($B347:B347), IFERROR($AJ347/$AK347, 0))))</f>
        <v>0</v>
      </c>
      <c r="D347" s="104">
        <f>IF($AM347&gt;D$5,0,IF($AM347=D$5,IFERROR($AJ347/$AK347*$AL347, 0),IF(IFERROR((SUM($B347:C347)+$AJ347/$AK347*(1-$AL347)),0)&lt;=$AJ347, $AJ347-SUM($B347:C347), IFERROR($AJ347/$AK347, 0))))</f>
        <v>0</v>
      </c>
      <c r="E347" s="104">
        <f>IF($AM347&gt;E$5,0,IF($AM347=E$5,IFERROR($AJ347/$AK347*$AL347, 0),IF(IFERROR((SUM($B347:D347)+$AJ347/$AK347*(1-$AL347)),0)&lt;=$AJ347, $AJ347-SUM($B347:D347), IFERROR($AJ347/$AK347, 0))))</f>
        <v>0</v>
      </c>
      <c r="F347" s="104">
        <f>IF($AM347&gt;F$5,0,IF($AM347=F$5,IFERROR($AJ347/$AK347*$AL347, 0),IF(IFERROR((SUM($B347:E347)+$AJ347/$AK347*(1-$AL347)),0)&lt;=$AJ347, $AJ347-SUM($B347:E347), IFERROR($AJ347/$AK347, 0))))</f>
        <v>0</v>
      </c>
      <c r="G347" s="104">
        <f>IF($AM347&gt;G$5,0,IF($AM347=G$5,IFERROR($AJ347/$AK347*$AL347, 0),IF(IFERROR((SUM($B347:F347)+$AJ347/$AK347*(1-$AL347)),0)&lt;=$AJ347, $AJ347-SUM($B347:F347), IFERROR($AJ347/$AK347, 0))))</f>
        <v>0</v>
      </c>
      <c r="H347" s="104">
        <f>IF($AM347&gt;H$5,0,IF($AM347=H$5,IFERROR($AJ347/$AK347*$AL347, 0),IF(IFERROR((SUM($B347:G347)+$AJ347/$AK347*(1-$AL347)),0)&lt;=$AJ347, $AJ347-SUM($B347:G347), IFERROR($AJ347/$AK347, 0))))</f>
        <v>0</v>
      </c>
      <c r="I347" s="104">
        <f>IF($AM347&gt;I$5,0,IF($AM347=I$5,IFERROR($AJ347/$AK347*$AL347, 0),IF(IFERROR((SUM($B347:H347)+$AJ347/$AK347*(1-$AL347)),0)&lt;=$AJ347, $AJ347-SUM($B347:H347), IFERROR($AJ347/$AK347, 0))))</f>
        <v>0</v>
      </c>
      <c r="J347" s="104">
        <f>IF($AM347&gt;J$5,0,IF($AM347=J$5,IFERROR($AJ347/$AK347*$AL347, 0),IF(IFERROR((SUM($B347:I347)+$AJ347/$AK347*(1-$AL347)),0)&lt;=$AJ347, $AJ347-SUM($B347:I347), IFERROR($AJ347/$AK347, 0))))</f>
        <v>0</v>
      </c>
      <c r="K347" s="104">
        <f>IF($AM347&gt;K$5,0,IF($AM347=K$5,IFERROR($AJ347/$AK347*$AL347, 0),IF(IFERROR((SUM($B347:J347)+$AJ347/$AK347*(1-$AL347)),0)&lt;=$AJ347, $AJ347-SUM($B347:J347), IFERROR($AJ347/$AK347, 0))))</f>
        <v>0</v>
      </c>
      <c r="L347" s="104">
        <f>IF($AM347&gt;L$5,0,IF($AM347=L$5,IFERROR($AJ347/$AK347*$AL347, 0),IF(IFERROR((SUM($B347:K347)+$AJ347/$AK347*(1-$AL347)),0)&lt;=$AJ347, $AJ347-SUM($B347:K347), IFERROR($AJ347/$AK347, 0))))</f>
        <v>0</v>
      </c>
      <c r="M347" s="104">
        <f>IF($AM347&gt;M$5,0,IF($AM347=M$5,IFERROR($AJ347/$AK347*$AL347, 0),IF(IFERROR((SUM($B347:L347)+$AJ347/$AK347*(1-$AL347)),0)&lt;=$AJ347, $AJ347-SUM($B347:L347), IFERROR($AJ347/$AK347, 0))))</f>
        <v>0</v>
      </c>
      <c r="N347" s="104">
        <f>IF($AM347&gt;N$5,0,IF($AM347=N$5,IFERROR($AJ347/$AK347*$AL347, 0),IF(IFERROR((SUM($B347:M347)+$AJ347/$AK347*(1-$AL347)),0)&lt;=$AJ347, $AJ347-SUM($B347:M347), IFERROR($AJ347/$AK347, 0))))</f>
        <v>0</v>
      </c>
      <c r="O347" s="104">
        <f>IF($AM347&gt;O$5,0,IF($AM347=O$5,IFERROR($AJ347/$AK347*$AL347, 0),IF(IFERROR((SUM($B347:N347)+$AJ347/$AK347*(1-$AL347)),0)&lt;=$AJ347, $AJ347-SUM($B347:N347), IFERROR($AJ347/$AK347, 0))))</f>
        <v>0</v>
      </c>
      <c r="P347" s="104">
        <f>IF($AM347&gt;P$5,0,IF($AM347=P$5,IFERROR($AJ347/$AK347*$AL347, 0),IF(IFERROR((SUM($B347:O347)+$AJ347/$AK347*(1-$AL347)),0)&lt;=$AJ347, $AJ347-SUM($B347:O347), IFERROR($AJ347/$AK347, 0))))</f>
        <v>0</v>
      </c>
      <c r="Q347" s="104">
        <f>IF($AM347&gt;Q$5,0,IF($AM347=Q$5,IFERROR($AJ347/$AK347*$AL347, 0),IF(IFERROR((SUM($B347:P347)+$AJ347/$AK347*(1-$AL347)),0)&lt;=$AJ347, $AJ347-SUM($B347:P347), IFERROR($AJ347/$AK347, 0))))</f>
        <v>0</v>
      </c>
      <c r="R347" s="104">
        <f>IF($AM347&gt;R$5,0,IF($AM347=R$5,IFERROR($AJ347/$AK347*$AL347, 0),IF(IFERROR((SUM($B347:Q347)+$AJ347/$AK347*(1-$AL347)),0)&lt;=$AJ347, $AJ347-SUM($B347:Q347), IFERROR($AJ347/$AK347, 0))))</f>
        <v>-41.421543511590002</v>
      </c>
      <c r="S347" s="104">
        <f>IF($AM347&gt;S$5,0,IF($AM347=S$5,IFERROR($AJ347/$AK347*$AL347, 0),IF(IFERROR((SUM($B347:R347)+$AJ347/$AK347*(1-$AL347)),0)&lt;=$AJ347, $AJ347-SUM($B347:R347), IFERROR($AJ347/$AK347, 0))))</f>
        <v>-125.519828823</v>
      </c>
      <c r="T347" s="104">
        <f>IF($AM347&gt;T$5,0,IF($AM347=T$5,IFERROR($AJ347/$AK347*$AL347, 0),IF(IFERROR((SUM($B347:S347)+$AJ347/$AK347*(1-$AL347)),0)&lt;=$AJ347, $AJ347-SUM($B347:S347), IFERROR($AJ347/$AK347, 0))))</f>
        <v>-125.519828823</v>
      </c>
      <c r="U347" s="104">
        <f>IF($AM347&gt;U$5,0,IF($AM347=U$5,IFERROR($AJ347/$AK347*$AL347, 0),IF(IFERROR((SUM($B347:T347)+$AJ347/$AK347*(1-$AL347)),0)&lt;=$AJ347, $AJ347-SUM($B347:T347), IFERROR($AJ347/$AK347, 0))))</f>
        <v>-125.519828823</v>
      </c>
      <c r="V347" s="104">
        <f>IF($AM347&gt;V$5,0,IF($AM347=V$5,IFERROR($AJ347/$AK347*$AL347, 0),IF(IFERROR((SUM($B347:U347)+$AJ347/$AK347*(1-$AL347)),0)&lt;=$AJ347, $AJ347-SUM($B347:U347), IFERROR($AJ347/$AK347, 0))))</f>
        <v>-84.098285311409995</v>
      </c>
      <c r="W347" s="104">
        <f>IF($AM347&gt;W$5,0,IF($AM347=W$5,IFERROR($AJ347/$AK347*$AL347, 0),IF(IFERROR((SUM($B347:V347)+$AJ347/$AK347*(1-$AL347)),0)&lt;=$AJ347, $AJ347-SUM($B347:V347), IFERROR($AJ347/$AK347, 0))))</f>
        <v>0</v>
      </c>
      <c r="X347" s="104">
        <f>IF($AM347&gt;X$5,0,IF($AM347=X$5,IFERROR($AJ347/$AK347*$AL347, 0),IF(IFERROR((SUM($B347:W347)+$AJ347/$AK347*(1-$AL347)),0)&lt;=$AJ347, $AJ347-SUM($B347:W347), IFERROR($AJ347/$AK347, 0))))</f>
        <v>0</v>
      </c>
      <c r="Y347" s="104">
        <f>IF($AM347&gt;Y$5,0,IF($AM347=Y$5,IFERROR($AJ347/$AK347*$AL347, 0),IF(IFERROR((SUM($B347:X347)+$AJ347/$AK347*(1-$AL347)),0)&lt;=$AJ347, $AJ347-SUM($B347:X347), IFERROR($AJ347/$AK347, 0))))</f>
        <v>0</v>
      </c>
      <c r="Z347" s="104">
        <f>IF($AM347&gt;Z$5,0,IF($AM347=Z$5,IFERROR($AJ347/$AK347*$AL347, 0),IF(IFERROR((SUM($B347:Y347)+$AJ347/$AK347*(1-$AL347)),0)&lt;=$AJ347, $AJ347-SUM($B347:Y347), IFERROR($AJ347/$AK347, 0))))</f>
        <v>0</v>
      </c>
      <c r="AA347" s="104">
        <f>IF($AM347&gt;AA$5,0,IF($AM347=AA$5,IFERROR($AJ347/$AK347*$AL347, 0),IF(IFERROR((SUM($B347:Z347)+$AJ347/$AK347*(1-$AL347)),0)&lt;=$AJ347, $AJ347-SUM($B347:Z347), IFERROR($AJ347/$AK347, 0))))</f>
        <v>0</v>
      </c>
      <c r="AB347" s="104">
        <f>IF($AM347&gt;AB$5,0,IF($AM347=AB$5,IFERROR($AJ347/$AK347*$AL347, 0),IF(IFERROR((SUM($B347:AA347)+$AJ347/$AK347*(1-$AL347)),0)&lt;=$AJ347, $AJ347-SUM($B347:AA347), IFERROR($AJ347/$AK347, 0))))</f>
        <v>0</v>
      </c>
      <c r="AC347" s="104">
        <f>IF($AM347&gt;AC$5,0,IF($AM347=AC$5,IFERROR($AJ347/$AK347*$AL347, 0),IF(IFERROR((SUM($B347:AB347)+$AJ347/$AK347*(1-$AL347)),0)&lt;=$AJ347, $AJ347-SUM($B347:AB347), IFERROR($AJ347/$AK347, 0))))</f>
        <v>0</v>
      </c>
      <c r="AD347" s="104">
        <f>IF($AM347&gt;AD$5,0,IF($AM347=AD$5,IFERROR($AJ347/$AK347*$AL347, 0),IF(IFERROR((SUM($B347:AC347)+$AJ347/$AK347*(1-$AL347)),0)&lt;=$AJ347, $AJ347-SUM($B347:AC347), IFERROR($AJ347/$AK347, 0))))</f>
        <v>0</v>
      </c>
      <c r="AE347" s="104">
        <f>IF($AM347&gt;AE$5,0,IF($AM347=AE$5,IFERROR($AJ347/$AK347*$AL347, 0),IF(IFERROR((SUM($B347:AD347)+$AJ347/$AK347*(1-$AL347)),0)&lt;=$AJ347, $AJ347-SUM($B347:AD347), IFERROR($AJ347/$AK347, 0))))</f>
        <v>0</v>
      </c>
      <c r="AF347" s="104">
        <f>IF($AM347&gt;AF$5,0,IF($AM347=AF$5,IFERROR($AJ347/$AK347*$AL347, 0),IF(IFERROR((SUM($B347:AE347)+$AJ347/$AK347*(1-$AL347)),0)&lt;=$AJ347, $AJ347-SUM($B347:AE347), IFERROR($AJ347/$AK347, 0))))</f>
        <v>0</v>
      </c>
      <c r="AG347" s="104">
        <f>IF($AM347&gt;AG$5,0,IF($AM347=AG$5,IFERROR($AJ347/$AK347*$AL347, 0),IF(IFERROR((SUM($B347:AF347)+$AJ347/$AK347*(1-$AL347)),0)&lt;=$AJ347, $AJ347-SUM($B347:AF347), IFERROR($AJ347/$AK347, 0))))</f>
        <v>0</v>
      </c>
      <c r="AH347" s="104">
        <f>IF($AM347&gt;AH$5,0,IF($AM347=AH$5,IFERROR($AJ347/$AK347*$AL347, 0),IF(IFERROR((SUM($B347:AG347)+$AJ347/$AK347*(1-$AL347)),0)&lt;=$AJ347, $AJ347-SUM($B347:AG347), IFERROR($AJ347/$AK347, 0))))</f>
        <v>0</v>
      </c>
      <c r="AI347" s="20"/>
      <c r="AJ347" s="105" cm="1">
        <f t="array" ref="AJ347">INDEX(Calculations!$B$322:$AN$322, 1, AN347)</f>
        <v>-502.07931529199999</v>
      </c>
      <c r="AK347" s="84">
        <f>INDEX(Drivers!$B$41:$AI$41, 1, MATCH($B347, Drivers!$B$4:$AI$4, 0))</f>
        <v>4</v>
      </c>
      <c r="AL347" s="85">
        <f>INDEX(Drivers!$B$42:$AI$42, 1,  MATCH($B347, Drivers!$B$4:$AI$4, 0))</f>
        <v>0.33</v>
      </c>
      <c r="AM347" s="86" cm="1">
        <f t="array" ref="AM347">INDEX(Drivers!$B$12:$AI$12, 1, AN347)</f>
        <v>47483</v>
      </c>
      <c r="AN347" s="83">
        <f t="shared" si="461"/>
        <v>17</v>
      </c>
      <c r="AO347" s="146">
        <f t="shared" si="459"/>
        <v>0</v>
      </c>
      <c r="AP347" s="152">
        <f t="shared" si="460"/>
        <v>0</v>
      </c>
      <c r="AQ347" s="152">
        <f t="shared" si="460"/>
        <v>0</v>
      </c>
      <c r="AR347" s="152">
        <f t="shared" si="460"/>
        <v>0</v>
      </c>
      <c r="AS347" s="152">
        <f t="shared" si="460"/>
        <v>-41.421543511590002</v>
      </c>
      <c r="AT347" s="152">
        <f t="shared" si="460"/>
        <v>-460.65777178040997</v>
      </c>
      <c r="AU347" s="152">
        <f t="shared" si="460"/>
        <v>0</v>
      </c>
      <c r="AV347" s="152">
        <f t="shared" si="460"/>
        <v>0</v>
      </c>
      <c r="AW347" s="152">
        <f t="shared" si="460"/>
        <v>0</v>
      </c>
    </row>
    <row r="348" spans="2:49" hidden="1" outlineLevel="1" x14ac:dyDescent="0.2">
      <c r="B348" s="52" t="str" cm="1">
        <f t="array" ref="B348">INDEX($B$4:$AI$4, 1, AN348)</f>
        <v>FQ1'30E</v>
      </c>
      <c r="C348" s="104">
        <f>IF($AM348&gt;C$5,0,IF($AM348=C$5,IFERROR($AJ348/$AK348*$AL348, 0),IF(IFERROR((SUM($B348:B348)+$AJ348/$AK348*(1-$AL348)),0)&lt;=$AJ348, $AJ348-SUM($B348:B348), IFERROR($AJ348/$AK348, 0))))</f>
        <v>0</v>
      </c>
      <c r="D348" s="104">
        <f>IF($AM348&gt;D$5,0,IF($AM348=D$5,IFERROR($AJ348/$AK348*$AL348, 0),IF(IFERROR((SUM($B348:C348)+$AJ348/$AK348*(1-$AL348)),0)&lt;=$AJ348, $AJ348-SUM($B348:C348), IFERROR($AJ348/$AK348, 0))))</f>
        <v>0</v>
      </c>
      <c r="E348" s="104">
        <f>IF($AM348&gt;E$5,0,IF($AM348=E$5,IFERROR($AJ348/$AK348*$AL348, 0),IF(IFERROR((SUM($B348:D348)+$AJ348/$AK348*(1-$AL348)),0)&lt;=$AJ348, $AJ348-SUM($B348:D348), IFERROR($AJ348/$AK348, 0))))</f>
        <v>0</v>
      </c>
      <c r="F348" s="104">
        <f>IF($AM348&gt;F$5,0,IF($AM348=F$5,IFERROR($AJ348/$AK348*$AL348, 0),IF(IFERROR((SUM($B348:E348)+$AJ348/$AK348*(1-$AL348)),0)&lt;=$AJ348, $AJ348-SUM($B348:E348), IFERROR($AJ348/$AK348, 0))))</f>
        <v>0</v>
      </c>
      <c r="G348" s="104">
        <f>IF($AM348&gt;G$5,0,IF($AM348=G$5,IFERROR($AJ348/$AK348*$AL348, 0),IF(IFERROR((SUM($B348:F348)+$AJ348/$AK348*(1-$AL348)),0)&lt;=$AJ348, $AJ348-SUM($B348:F348), IFERROR($AJ348/$AK348, 0))))</f>
        <v>0</v>
      </c>
      <c r="H348" s="104">
        <f>IF($AM348&gt;H$5,0,IF($AM348=H$5,IFERROR($AJ348/$AK348*$AL348, 0),IF(IFERROR((SUM($B348:G348)+$AJ348/$AK348*(1-$AL348)),0)&lt;=$AJ348, $AJ348-SUM($B348:G348), IFERROR($AJ348/$AK348, 0))))</f>
        <v>0</v>
      </c>
      <c r="I348" s="104">
        <f>IF($AM348&gt;I$5,0,IF($AM348=I$5,IFERROR($AJ348/$AK348*$AL348, 0),IF(IFERROR((SUM($B348:H348)+$AJ348/$AK348*(1-$AL348)),0)&lt;=$AJ348, $AJ348-SUM($B348:H348), IFERROR($AJ348/$AK348, 0))))</f>
        <v>0</v>
      </c>
      <c r="J348" s="104">
        <f>IF($AM348&gt;J$5,0,IF($AM348=J$5,IFERROR($AJ348/$AK348*$AL348, 0),IF(IFERROR((SUM($B348:I348)+$AJ348/$AK348*(1-$AL348)),0)&lt;=$AJ348, $AJ348-SUM($B348:I348), IFERROR($AJ348/$AK348, 0))))</f>
        <v>0</v>
      </c>
      <c r="K348" s="104">
        <f>IF($AM348&gt;K$5,0,IF($AM348=K$5,IFERROR($AJ348/$AK348*$AL348, 0),IF(IFERROR((SUM($B348:J348)+$AJ348/$AK348*(1-$AL348)),0)&lt;=$AJ348, $AJ348-SUM($B348:J348), IFERROR($AJ348/$AK348, 0))))</f>
        <v>0</v>
      </c>
      <c r="L348" s="104">
        <f>IF($AM348&gt;L$5,0,IF($AM348=L$5,IFERROR($AJ348/$AK348*$AL348, 0),IF(IFERROR((SUM($B348:K348)+$AJ348/$AK348*(1-$AL348)),0)&lt;=$AJ348, $AJ348-SUM($B348:K348), IFERROR($AJ348/$AK348, 0))))</f>
        <v>0</v>
      </c>
      <c r="M348" s="104">
        <f>IF($AM348&gt;M$5,0,IF($AM348=M$5,IFERROR($AJ348/$AK348*$AL348, 0),IF(IFERROR((SUM($B348:L348)+$AJ348/$AK348*(1-$AL348)),0)&lt;=$AJ348, $AJ348-SUM($B348:L348), IFERROR($AJ348/$AK348, 0))))</f>
        <v>0</v>
      </c>
      <c r="N348" s="104">
        <f>IF($AM348&gt;N$5,0,IF($AM348=N$5,IFERROR($AJ348/$AK348*$AL348, 0),IF(IFERROR((SUM($B348:M348)+$AJ348/$AK348*(1-$AL348)),0)&lt;=$AJ348, $AJ348-SUM($B348:M348), IFERROR($AJ348/$AK348, 0))))</f>
        <v>0</v>
      </c>
      <c r="O348" s="104">
        <f>IF($AM348&gt;O$5,0,IF($AM348=O$5,IFERROR($AJ348/$AK348*$AL348, 0),IF(IFERROR((SUM($B348:N348)+$AJ348/$AK348*(1-$AL348)),0)&lt;=$AJ348, $AJ348-SUM($B348:N348), IFERROR($AJ348/$AK348, 0))))</f>
        <v>0</v>
      </c>
      <c r="P348" s="104">
        <f>IF($AM348&gt;P$5,0,IF($AM348=P$5,IFERROR($AJ348/$AK348*$AL348, 0),IF(IFERROR((SUM($B348:O348)+$AJ348/$AK348*(1-$AL348)),0)&lt;=$AJ348, $AJ348-SUM($B348:O348), IFERROR($AJ348/$AK348, 0))))</f>
        <v>0</v>
      </c>
      <c r="Q348" s="104">
        <f>IF($AM348&gt;Q$5,0,IF($AM348=Q$5,IFERROR($AJ348/$AK348*$AL348, 0),IF(IFERROR((SUM($B348:P348)+$AJ348/$AK348*(1-$AL348)),0)&lt;=$AJ348, $AJ348-SUM($B348:P348), IFERROR($AJ348/$AK348, 0))))</f>
        <v>0</v>
      </c>
      <c r="R348" s="104">
        <f>IF($AM348&gt;R$5,0,IF($AM348=R$5,IFERROR($AJ348/$AK348*$AL348, 0),IF(IFERROR((SUM($B348:Q348)+$AJ348/$AK348*(1-$AL348)),0)&lt;=$AJ348, $AJ348-SUM($B348:Q348), IFERROR($AJ348/$AK348, 0))))</f>
        <v>0</v>
      </c>
      <c r="S348" s="104">
        <f>IF($AM348&gt;S$5,0,IF($AM348=S$5,IFERROR($AJ348/$AK348*$AL348, 0),IF(IFERROR((SUM($B348:R348)+$AJ348/$AK348*(1-$AL348)),0)&lt;=$AJ348, $AJ348-SUM($B348:R348), IFERROR($AJ348/$AK348, 0))))</f>
        <v>-44.192952846563408</v>
      </c>
      <c r="T348" s="104">
        <f>IF($AM348&gt;T$5,0,IF($AM348=T$5,IFERROR($AJ348/$AK348*$AL348, 0),IF(IFERROR((SUM($B348:S348)+$AJ348/$AK348*(1-$AL348)),0)&lt;=$AJ348, $AJ348-SUM($B348:S348), IFERROR($AJ348/$AK348, 0))))</f>
        <v>-133.91803892898002</v>
      </c>
      <c r="U348" s="104">
        <f>IF($AM348&gt;U$5,0,IF($AM348=U$5,IFERROR($AJ348/$AK348*$AL348, 0),IF(IFERROR((SUM($B348:T348)+$AJ348/$AK348*(1-$AL348)),0)&lt;=$AJ348, $AJ348-SUM($B348:T348), IFERROR($AJ348/$AK348, 0))))</f>
        <v>-133.91803892898002</v>
      </c>
      <c r="V348" s="104">
        <f>IF($AM348&gt;V$5,0,IF($AM348=V$5,IFERROR($AJ348/$AK348*$AL348, 0),IF(IFERROR((SUM($B348:U348)+$AJ348/$AK348*(1-$AL348)),0)&lt;=$AJ348, $AJ348-SUM($B348:U348), IFERROR($AJ348/$AK348, 0))))</f>
        <v>-133.91803892898002</v>
      </c>
      <c r="W348" s="104">
        <f>IF($AM348&gt;W$5,0,IF($AM348=W$5,IFERROR($AJ348/$AK348*$AL348, 0),IF(IFERROR((SUM($B348:V348)+$AJ348/$AK348*(1-$AL348)),0)&lt;=$AJ348, $AJ348-SUM($B348:V348), IFERROR($AJ348/$AK348, 0))))</f>
        <v>-89.725086082416624</v>
      </c>
      <c r="X348" s="104">
        <f>IF($AM348&gt;X$5,0,IF($AM348=X$5,IFERROR($AJ348/$AK348*$AL348, 0),IF(IFERROR((SUM($B348:W348)+$AJ348/$AK348*(1-$AL348)),0)&lt;=$AJ348, $AJ348-SUM($B348:W348), IFERROR($AJ348/$AK348, 0))))</f>
        <v>0</v>
      </c>
      <c r="Y348" s="104">
        <f>IF($AM348&gt;Y$5,0,IF($AM348=Y$5,IFERROR($AJ348/$AK348*$AL348, 0),IF(IFERROR((SUM($B348:X348)+$AJ348/$AK348*(1-$AL348)),0)&lt;=$AJ348, $AJ348-SUM($B348:X348), IFERROR($AJ348/$AK348, 0))))</f>
        <v>0</v>
      </c>
      <c r="Z348" s="104">
        <f>IF($AM348&gt;Z$5,0,IF($AM348=Z$5,IFERROR($AJ348/$AK348*$AL348, 0),IF(IFERROR((SUM($B348:Y348)+$AJ348/$AK348*(1-$AL348)),0)&lt;=$AJ348, $AJ348-SUM($B348:Y348), IFERROR($AJ348/$AK348, 0))))</f>
        <v>0</v>
      </c>
      <c r="AA348" s="104">
        <f>IF($AM348&gt;AA$5,0,IF($AM348=AA$5,IFERROR($AJ348/$AK348*$AL348, 0),IF(IFERROR((SUM($B348:Z348)+$AJ348/$AK348*(1-$AL348)),0)&lt;=$AJ348, $AJ348-SUM($B348:Z348), IFERROR($AJ348/$AK348, 0))))</f>
        <v>0</v>
      </c>
      <c r="AB348" s="104">
        <f>IF($AM348&gt;AB$5,0,IF($AM348=AB$5,IFERROR($AJ348/$AK348*$AL348, 0),IF(IFERROR((SUM($B348:AA348)+$AJ348/$AK348*(1-$AL348)),0)&lt;=$AJ348, $AJ348-SUM($B348:AA348), IFERROR($AJ348/$AK348, 0))))</f>
        <v>0</v>
      </c>
      <c r="AC348" s="104">
        <f>IF($AM348&gt;AC$5,0,IF($AM348=AC$5,IFERROR($AJ348/$AK348*$AL348, 0),IF(IFERROR((SUM($B348:AB348)+$AJ348/$AK348*(1-$AL348)),0)&lt;=$AJ348, $AJ348-SUM($B348:AB348), IFERROR($AJ348/$AK348, 0))))</f>
        <v>0</v>
      </c>
      <c r="AD348" s="104">
        <f>IF($AM348&gt;AD$5,0,IF($AM348=AD$5,IFERROR($AJ348/$AK348*$AL348, 0),IF(IFERROR((SUM($B348:AC348)+$AJ348/$AK348*(1-$AL348)),0)&lt;=$AJ348, $AJ348-SUM($B348:AC348), IFERROR($AJ348/$AK348, 0))))</f>
        <v>0</v>
      </c>
      <c r="AE348" s="104">
        <f>IF($AM348&gt;AE$5,0,IF($AM348=AE$5,IFERROR($AJ348/$AK348*$AL348, 0),IF(IFERROR((SUM($B348:AD348)+$AJ348/$AK348*(1-$AL348)),0)&lt;=$AJ348, $AJ348-SUM($B348:AD348), IFERROR($AJ348/$AK348, 0))))</f>
        <v>0</v>
      </c>
      <c r="AF348" s="104">
        <f>IF($AM348&gt;AF$5,0,IF($AM348=AF$5,IFERROR($AJ348/$AK348*$AL348, 0),IF(IFERROR((SUM($B348:AE348)+$AJ348/$AK348*(1-$AL348)),0)&lt;=$AJ348, $AJ348-SUM($B348:AE348), IFERROR($AJ348/$AK348, 0))))</f>
        <v>0</v>
      </c>
      <c r="AG348" s="104">
        <f>IF($AM348&gt;AG$5,0,IF($AM348=AG$5,IFERROR($AJ348/$AK348*$AL348, 0),IF(IFERROR((SUM($B348:AF348)+$AJ348/$AK348*(1-$AL348)),0)&lt;=$AJ348, $AJ348-SUM($B348:AF348), IFERROR($AJ348/$AK348, 0))))</f>
        <v>0</v>
      </c>
      <c r="AH348" s="104">
        <f>IF($AM348&gt;AH$5,0,IF($AM348=AH$5,IFERROR($AJ348/$AK348*$AL348, 0),IF(IFERROR((SUM($B348:AG348)+$AJ348/$AK348*(1-$AL348)),0)&lt;=$AJ348, $AJ348-SUM($B348:AG348), IFERROR($AJ348/$AK348, 0))))</f>
        <v>0</v>
      </c>
      <c r="AI348" s="20"/>
      <c r="AJ348" s="105" cm="1">
        <f t="array" ref="AJ348">INDEX(Calculations!$B$322:$AN$322, 1, AN348)</f>
        <v>-535.6721557159201</v>
      </c>
      <c r="AK348" s="84">
        <f>INDEX(Drivers!$B$41:$AI$41, 1, MATCH($B348, Drivers!$B$4:$AI$4, 0))</f>
        <v>4</v>
      </c>
      <c r="AL348" s="85">
        <f>INDEX(Drivers!$B$42:$AI$42, 1,  MATCH($B348, Drivers!$B$4:$AI$4, 0))</f>
        <v>0.33</v>
      </c>
      <c r="AM348" s="86" cm="1">
        <f t="array" ref="AM348">INDEX(Drivers!$B$12:$AI$12, 1, AN348)</f>
        <v>47573</v>
      </c>
      <c r="AN348" s="83">
        <f t="shared" si="461"/>
        <v>18</v>
      </c>
      <c r="AO348" s="146">
        <f t="shared" si="459"/>
        <v>0</v>
      </c>
      <c r="AP348" s="152">
        <f t="shared" si="460"/>
        <v>0</v>
      </c>
      <c r="AQ348" s="152">
        <f t="shared" si="460"/>
        <v>0</v>
      </c>
      <c r="AR348" s="152">
        <f t="shared" si="460"/>
        <v>0</v>
      </c>
      <c r="AS348" s="152">
        <f t="shared" si="460"/>
        <v>0</v>
      </c>
      <c r="AT348" s="152">
        <f t="shared" si="460"/>
        <v>-445.94706963350347</v>
      </c>
      <c r="AU348" s="152">
        <f t="shared" si="460"/>
        <v>-89.725086082416624</v>
      </c>
      <c r="AV348" s="152">
        <f t="shared" si="460"/>
        <v>0</v>
      </c>
      <c r="AW348" s="152">
        <f t="shared" si="460"/>
        <v>0</v>
      </c>
    </row>
    <row r="349" spans="2:49" hidden="1" outlineLevel="1" x14ac:dyDescent="0.2">
      <c r="B349" s="52" t="str" cm="1">
        <f t="array" ref="B349">INDEX($B$4:$AI$4, 1, AN349)</f>
        <v>FQ2'30E</v>
      </c>
      <c r="C349" s="104">
        <f>IF($AM349&gt;C$5,0,IF($AM349=C$5,IFERROR($AJ349/$AK349*$AL349, 0),IF(IFERROR((SUM($B349:B349)+$AJ349/$AK349*(1-$AL349)),0)&lt;=$AJ349, $AJ349-SUM($B349:B349), IFERROR($AJ349/$AK349, 0))))</f>
        <v>0</v>
      </c>
      <c r="D349" s="104">
        <f>IF($AM349&gt;D$5,0,IF($AM349=D$5,IFERROR($AJ349/$AK349*$AL349, 0),IF(IFERROR((SUM($B349:C349)+$AJ349/$AK349*(1-$AL349)),0)&lt;=$AJ349, $AJ349-SUM($B349:C349), IFERROR($AJ349/$AK349, 0))))</f>
        <v>0</v>
      </c>
      <c r="E349" s="104">
        <f>IF($AM349&gt;E$5,0,IF($AM349=E$5,IFERROR($AJ349/$AK349*$AL349, 0),IF(IFERROR((SUM($B349:D349)+$AJ349/$AK349*(1-$AL349)),0)&lt;=$AJ349, $AJ349-SUM($B349:D349), IFERROR($AJ349/$AK349, 0))))</f>
        <v>0</v>
      </c>
      <c r="F349" s="104">
        <f>IF($AM349&gt;F$5,0,IF($AM349=F$5,IFERROR($AJ349/$AK349*$AL349, 0),IF(IFERROR((SUM($B349:E349)+$AJ349/$AK349*(1-$AL349)),0)&lt;=$AJ349, $AJ349-SUM($B349:E349), IFERROR($AJ349/$AK349, 0))))</f>
        <v>0</v>
      </c>
      <c r="G349" s="104">
        <f>IF($AM349&gt;G$5,0,IF($AM349=G$5,IFERROR($AJ349/$AK349*$AL349, 0),IF(IFERROR((SUM($B349:F349)+$AJ349/$AK349*(1-$AL349)),0)&lt;=$AJ349, $AJ349-SUM($B349:F349), IFERROR($AJ349/$AK349, 0))))</f>
        <v>0</v>
      </c>
      <c r="H349" s="104">
        <f>IF($AM349&gt;H$5,0,IF($AM349=H$5,IFERROR($AJ349/$AK349*$AL349, 0),IF(IFERROR((SUM($B349:G349)+$AJ349/$AK349*(1-$AL349)),0)&lt;=$AJ349, $AJ349-SUM($B349:G349), IFERROR($AJ349/$AK349, 0))))</f>
        <v>0</v>
      </c>
      <c r="I349" s="104">
        <f>IF($AM349&gt;I$5,0,IF($AM349=I$5,IFERROR($AJ349/$AK349*$AL349, 0),IF(IFERROR((SUM($B349:H349)+$AJ349/$AK349*(1-$AL349)),0)&lt;=$AJ349, $AJ349-SUM($B349:H349), IFERROR($AJ349/$AK349, 0))))</f>
        <v>0</v>
      </c>
      <c r="J349" s="104">
        <f>IF($AM349&gt;J$5,0,IF($AM349=J$5,IFERROR($AJ349/$AK349*$AL349, 0),IF(IFERROR((SUM($B349:I349)+$AJ349/$AK349*(1-$AL349)),0)&lt;=$AJ349, $AJ349-SUM($B349:I349), IFERROR($AJ349/$AK349, 0))))</f>
        <v>0</v>
      </c>
      <c r="K349" s="104">
        <f>IF($AM349&gt;K$5,0,IF($AM349=K$5,IFERROR($AJ349/$AK349*$AL349, 0),IF(IFERROR((SUM($B349:J349)+$AJ349/$AK349*(1-$AL349)),0)&lt;=$AJ349, $AJ349-SUM($B349:J349), IFERROR($AJ349/$AK349, 0))))</f>
        <v>0</v>
      </c>
      <c r="L349" s="104">
        <f>IF($AM349&gt;L$5,0,IF($AM349=L$5,IFERROR($AJ349/$AK349*$AL349, 0),IF(IFERROR((SUM($B349:K349)+$AJ349/$AK349*(1-$AL349)),0)&lt;=$AJ349, $AJ349-SUM($B349:K349), IFERROR($AJ349/$AK349, 0))))</f>
        <v>0</v>
      </c>
      <c r="M349" s="104">
        <f>IF($AM349&gt;M$5,0,IF($AM349=M$5,IFERROR($AJ349/$AK349*$AL349, 0),IF(IFERROR((SUM($B349:L349)+$AJ349/$AK349*(1-$AL349)),0)&lt;=$AJ349, $AJ349-SUM($B349:L349), IFERROR($AJ349/$AK349, 0))))</f>
        <v>0</v>
      </c>
      <c r="N349" s="104">
        <f>IF($AM349&gt;N$5,0,IF($AM349=N$5,IFERROR($AJ349/$AK349*$AL349, 0),IF(IFERROR((SUM($B349:M349)+$AJ349/$AK349*(1-$AL349)),0)&lt;=$AJ349, $AJ349-SUM($B349:M349), IFERROR($AJ349/$AK349, 0))))</f>
        <v>0</v>
      </c>
      <c r="O349" s="104">
        <f>IF($AM349&gt;O$5,0,IF($AM349=O$5,IFERROR($AJ349/$AK349*$AL349, 0),IF(IFERROR((SUM($B349:N349)+$AJ349/$AK349*(1-$AL349)),0)&lt;=$AJ349, $AJ349-SUM($B349:N349), IFERROR($AJ349/$AK349, 0))))</f>
        <v>0</v>
      </c>
      <c r="P349" s="104">
        <f>IF($AM349&gt;P$5,0,IF($AM349=P$5,IFERROR($AJ349/$AK349*$AL349, 0),IF(IFERROR((SUM($B349:O349)+$AJ349/$AK349*(1-$AL349)),0)&lt;=$AJ349, $AJ349-SUM($B349:O349), IFERROR($AJ349/$AK349, 0))))</f>
        <v>0</v>
      </c>
      <c r="Q349" s="104">
        <f>IF($AM349&gt;Q$5,0,IF($AM349=Q$5,IFERROR($AJ349/$AK349*$AL349, 0),IF(IFERROR((SUM($B349:P349)+$AJ349/$AK349*(1-$AL349)),0)&lt;=$AJ349, $AJ349-SUM($B349:P349), IFERROR($AJ349/$AK349, 0))))</f>
        <v>0</v>
      </c>
      <c r="R349" s="104">
        <f>IF($AM349&gt;R$5,0,IF($AM349=R$5,IFERROR($AJ349/$AK349*$AL349, 0),IF(IFERROR((SUM($B349:Q349)+$AJ349/$AK349*(1-$AL349)),0)&lt;=$AJ349, $AJ349-SUM($B349:Q349), IFERROR($AJ349/$AK349, 0))))</f>
        <v>0</v>
      </c>
      <c r="S349" s="104">
        <f>IF($AM349&gt;S$5,0,IF($AM349=S$5,IFERROR($AJ349/$AK349*$AL349, 0),IF(IFERROR((SUM($B349:R349)+$AJ349/$AK349*(1-$AL349)),0)&lt;=$AJ349, $AJ349-SUM($B349:R349), IFERROR($AJ349/$AK349, 0))))</f>
        <v>0</v>
      </c>
      <c r="T349" s="104">
        <f>IF($AM349&gt;T$5,0,IF($AM349=T$5,IFERROR($AJ349/$AK349*$AL349, 0),IF(IFERROR((SUM($B349:S349)+$AJ349/$AK349*(1-$AL349)),0)&lt;=$AJ349, $AJ349-SUM($B349:S349), IFERROR($AJ349/$AK349, 0))))</f>
        <v>-46.826343987746412</v>
      </c>
      <c r="U349" s="104">
        <f>IF($AM349&gt;U$5,0,IF($AM349=U$5,IFERROR($AJ349/$AK349*$AL349, 0),IF(IFERROR((SUM($B349:T349)+$AJ349/$AK349*(1-$AL349)),0)&lt;=$AJ349, $AJ349-SUM($B349:T349), IFERROR($AJ349/$AK349, 0))))</f>
        <v>-141.89801208408002</v>
      </c>
      <c r="V349" s="104">
        <f>IF($AM349&gt;V$5,0,IF($AM349=V$5,IFERROR($AJ349/$AK349*$AL349, 0),IF(IFERROR((SUM($B349:U349)+$AJ349/$AK349*(1-$AL349)),0)&lt;=$AJ349, $AJ349-SUM($B349:U349), IFERROR($AJ349/$AK349, 0))))</f>
        <v>-141.89801208408002</v>
      </c>
      <c r="W349" s="104">
        <f>IF($AM349&gt;W$5,0,IF($AM349=W$5,IFERROR($AJ349/$AK349*$AL349, 0),IF(IFERROR((SUM($B349:V349)+$AJ349/$AK349*(1-$AL349)),0)&lt;=$AJ349, $AJ349-SUM($B349:V349), IFERROR($AJ349/$AK349, 0))))</f>
        <v>-141.89801208408002</v>
      </c>
      <c r="X349" s="104">
        <f>IF($AM349&gt;X$5,0,IF($AM349=X$5,IFERROR($AJ349/$AK349*$AL349, 0),IF(IFERROR((SUM($B349:W349)+$AJ349/$AK349*(1-$AL349)),0)&lt;=$AJ349, $AJ349-SUM($B349:W349), IFERROR($AJ349/$AK349, 0))))</f>
        <v>-95.07166809633361</v>
      </c>
      <c r="Y349" s="104">
        <f>IF($AM349&gt;Y$5,0,IF($AM349=Y$5,IFERROR($AJ349/$AK349*$AL349, 0),IF(IFERROR((SUM($B349:X349)+$AJ349/$AK349*(1-$AL349)),0)&lt;=$AJ349, $AJ349-SUM($B349:X349), IFERROR($AJ349/$AK349, 0))))</f>
        <v>0</v>
      </c>
      <c r="Z349" s="104">
        <f>IF($AM349&gt;Z$5,0,IF($AM349=Z$5,IFERROR($AJ349/$AK349*$AL349, 0),IF(IFERROR((SUM($B349:Y349)+$AJ349/$AK349*(1-$AL349)),0)&lt;=$AJ349, $AJ349-SUM($B349:Y349), IFERROR($AJ349/$AK349, 0))))</f>
        <v>0</v>
      </c>
      <c r="AA349" s="104">
        <f>IF($AM349&gt;AA$5,0,IF($AM349=AA$5,IFERROR($AJ349/$AK349*$AL349, 0),IF(IFERROR((SUM($B349:Z349)+$AJ349/$AK349*(1-$AL349)),0)&lt;=$AJ349, $AJ349-SUM($B349:Z349), IFERROR($AJ349/$AK349, 0))))</f>
        <v>0</v>
      </c>
      <c r="AB349" s="104">
        <f>IF($AM349&gt;AB$5,0,IF($AM349=AB$5,IFERROR($AJ349/$AK349*$AL349, 0),IF(IFERROR((SUM($B349:AA349)+$AJ349/$AK349*(1-$AL349)),0)&lt;=$AJ349, $AJ349-SUM($B349:AA349), IFERROR($AJ349/$AK349, 0))))</f>
        <v>0</v>
      </c>
      <c r="AC349" s="104">
        <f>IF($AM349&gt;AC$5,0,IF($AM349=AC$5,IFERROR($AJ349/$AK349*$AL349, 0),IF(IFERROR((SUM($B349:AB349)+$AJ349/$AK349*(1-$AL349)),0)&lt;=$AJ349, $AJ349-SUM($B349:AB349), IFERROR($AJ349/$AK349, 0))))</f>
        <v>0</v>
      </c>
      <c r="AD349" s="104">
        <f>IF($AM349&gt;AD$5,0,IF($AM349=AD$5,IFERROR($AJ349/$AK349*$AL349, 0),IF(IFERROR((SUM($B349:AC349)+$AJ349/$AK349*(1-$AL349)),0)&lt;=$AJ349, $AJ349-SUM($B349:AC349), IFERROR($AJ349/$AK349, 0))))</f>
        <v>0</v>
      </c>
      <c r="AE349" s="104">
        <f>IF($AM349&gt;AE$5,0,IF($AM349=AE$5,IFERROR($AJ349/$AK349*$AL349, 0),IF(IFERROR((SUM($B349:AD349)+$AJ349/$AK349*(1-$AL349)),0)&lt;=$AJ349, $AJ349-SUM($B349:AD349), IFERROR($AJ349/$AK349, 0))))</f>
        <v>0</v>
      </c>
      <c r="AF349" s="104">
        <f>IF($AM349&gt;AF$5,0,IF($AM349=AF$5,IFERROR($AJ349/$AK349*$AL349, 0),IF(IFERROR((SUM($B349:AE349)+$AJ349/$AK349*(1-$AL349)),0)&lt;=$AJ349, $AJ349-SUM($B349:AE349), IFERROR($AJ349/$AK349, 0))))</f>
        <v>0</v>
      </c>
      <c r="AG349" s="104">
        <f>IF($AM349&gt;AG$5,0,IF($AM349=AG$5,IFERROR($AJ349/$AK349*$AL349, 0),IF(IFERROR((SUM($B349:AF349)+$AJ349/$AK349*(1-$AL349)),0)&lt;=$AJ349, $AJ349-SUM($B349:AF349), IFERROR($AJ349/$AK349, 0))))</f>
        <v>0</v>
      </c>
      <c r="AH349" s="104">
        <f>IF($AM349&gt;AH$5,0,IF($AM349=AH$5,IFERROR($AJ349/$AK349*$AL349, 0),IF(IFERROR((SUM($B349:AG349)+$AJ349/$AK349*(1-$AL349)),0)&lt;=$AJ349, $AJ349-SUM($B349:AG349), IFERROR($AJ349/$AK349, 0))))</f>
        <v>0</v>
      </c>
      <c r="AI349" s="20"/>
      <c r="AJ349" s="105" cm="1">
        <f t="array" ref="AJ349">INDEX(Calculations!$B$322:$AN$322, 1, AN349)</f>
        <v>-567.59204833632009</v>
      </c>
      <c r="AK349" s="84">
        <f>INDEX(Drivers!$B$41:$AI$41, 1, MATCH($B349, Drivers!$B$4:$AI$4, 0))</f>
        <v>4</v>
      </c>
      <c r="AL349" s="85">
        <f>INDEX(Drivers!$B$42:$AI$42, 1,  MATCH($B349, Drivers!$B$4:$AI$4, 0))</f>
        <v>0.33</v>
      </c>
      <c r="AM349" s="86" cm="1">
        <f t="array" ref="AM349">INDEX(Drivers!$B$12:$AI$12, 1, AN349)</f>
        <v>47664</v>
      </c>
      <c r="AN349" s="83">
        <f t="shared" si="461"/>
        <v>19</v>
      </c>
      <c r="AO349" s="146">
        <f t="shared" si="459"/>
        <v>0</v>
      </c>
      <c r="AP349" s="152">
        <f t="shared" si="460"/>
        <v>0</v>
      </c>
      <c r="AQ349" s="152">
        <f t="shared" si="460"/>
        <v>0</v>
      </c>
      <c r="AR349" s="152">
        <f t="shared" si="460"/>
        <v>0</v>
      </c>
      <c r="AS349" s="152">
        <f t="shared" si="460"/>
        <v>0</v>
      </c>
      <c r="AT349" s="152">
        <f t="shared" si="460"/>
        <v>-330.62236815590643</v>
      </c>
      <c r="AU349" s="152">
        <f t="shared" si="460"/>
        <v>-236.96968018041363</v>
      </c>
      <c r="AV349" s="152">
        <f t="shared" si="460"/>
        <v>0</v>
      </c>
      <c r="AW349" s="152">
        <f t="shared" si="460"/>
        <v>0</v>
      </c>
    </row>
    <row r="350" spans="2:49" hidden="1" outlineLevel="1" x14ac:dyDescent="0.2">
      <c r="B350" s="52" t="str" cm="1">
        <f t="array" ref="B350">INDEX($B$4:$AI$4, 1, AN350)</f>
        <v>FQ3'30E</v>
      </c>
      <c r="C350" s="104">
        <f>IF($AM350&gt;C$5,0,IF($AM350=C$5,IFERROR($AJ350/$AK350*$AL350, 0),IF(IFERROR((SUM($B350:B350)+$AJ350/$AK350*(1-$AL350)),0)&lt;=$AJ350, $AJ350-SUM($B350:B350), IFERROR($AJ350/$AK350, 0))))</f>
        <v>0</v>
      </c>
      <c r="D350" s="104">
        <f>IF($AM350&gt;D$5,0,IF($AM350=D$5,IFERROR($AJ350/$AK350*$AL350, 0),IF(IFERROR((SUM($B350:C350)+$AJ350/$AK350*(1-$AL350)),0)&lt;=$AJ350, $AJ350-SUM($B350:C350), IFERROR($AJ350/$AK350, 0))))</f>
        <v>0</v>
      </c>
      <c r="E350" s="104">
        <f>IF($AM350&gt;E$5,0,IF($AM350=E$5,IFERROR($AJ350/$AK350*$AL350, 0),IF(IFERROR((SUM($B350:D350)+$AJ350/$AK350*(1-$AL350)),0)&lt;=$AJ350, $AJ350-SUM($B350:D350), IFERROR($AJ350/$AK350, 0))))</f>
        <v>0</v>
      </c>
      <c r="F350" s="104">
        <f>IF($AM350&gt;F$5,0,IF($AM350=F$5,IFERROR($AJ350/$AK350*$AL350, 0),IF(IFERROR((SUM($B350:E350)+$AJ350/$AK350*(1-$AL350)),0)&lt;=$AJ350, $AJ350-SUM($B350:E350), IFERROR($AJ350/$AK350, 0))))</f>
        <v>0</v>
      </c>
      <c r="G350" s="104">
        <f>IF($AM350&gt;G$5,0,IF($AM350=G$5,IFERROR($AJ350/$AK350*$AL350, 0),IF(IFERROR((SUM($B350:F350)+$AJ350/$AK350*(1-$AL350)),0)&lt;=$AJ350, $AJ350-SUM($B350:F350), IFERROR($AJ350/$AK350, 0))))</f>
        <v>0</v>
      </c>
      <c r="H350" s="104">
        <f>IF($AM350&gt;H$5,0,IF($AM350=H$5,IFERROR($AJ350/$AK350*$AL350, 0),IF(IFERROR((SUM($B350:G350)+$AJ350/$AK350*(1-$AL350)),0)&lt;=$AJ350, $AJ350-SUM($B350:G350), IFERROR($AJ350/$AK350, 0))))</f>
        <v>0</v>
      </c>
      <c r="I350" s="104">
        <f>IF($AM350&gt;I$5,0,IF($AM350=I$5,IFERROR($AJ350/$AK350*$AL350, 0),IF(IFERROR((SUM($B350:H350)+$AJ350/$AK350*(1-$AL350)),0)&lt;=$AJ350, $AJ350-SUM($B350:H350), IFERROR($AJ350/$AK350, 0))))</f>
        <v>0</v>
      </c>
      <c r="J350" s="104">
        <f>IF($AM350&gt;J$5,0,IF($AM350=J$5,IFERROR($AJ350/$AK350*$AL350, 0),IF(IFERROR((SUM($B350:I350)+$AJ350/$AK350*(1-$AL350)),0)&lt;=$AJ350, $AJ350-SUM($B350:I350), IFERROR($AJ350/$AK350, 0))))</f>
        <v>0</v>
      </c>
      <c r="K350" s="104">
        <f>IF($AM350&gt;K$5,0,IF($AM350=K$5,IFERROR($AJ350/$AK350*$AL350, 0),IF(IFERROR((SUM($B350:J350)+$AJ350/$AK350*(1-$AL350)),0)&lt;=$AJ350, $AJ350-SUM($B350:J350), IFERROR($AJ350/$AK350, 0))))</f>
        <v>0</v>
      </c>
      <c r="L350" s="104">
        <f>IF($AM350&gt;L$5,0,IF($AM350=L$5,IFERROR($AJ350/$AK350*$AL350, 0),IF(IFERROR((SUM($B350:K350)+$AJ350/$AK350*(1-$AL350)),0)&lt;=$AJ350, $AJ350-SUM($B350:K350), IFERROR($AJ350/$AK350, 0))))</f>
        <v>0</v>
      </c>
      <c r="M350" s="104">
        <f>IF($AM350&gt;M$5,0,IF($AM350=M$5,IFERROR($AJ350/$AK350*$AL350, 0),IF(IFERROR((SUM($B350:L350)+$AJ350/$AK350*(1-$AL350)),0)&lt;=$AJ350, $AJ350-SUM($B350:L350), IFERROR($AJ350/$AK350, 0))))</f>
        <v>0</v>
      </c>
      <c r="N350" s="104">
        <f>IF($AM350&gt;N$5,0,IF($AM350=N$5,IFERROR($AJ350/$AK350*$AL350, 0),IF(IFERROR((SUM($B350:M350)+$AJ350/$AK350*(1-$AL350)),0)&lt;=$AJ350, $AJ350-SUM($B350:M350), IFERROR($AJ350/$AK350, 0))))</f>
        <v>0</v>
      </c>
      <c r="O350" s="104">
        <f>IF($AM350&gt;O$5,0,IF($AM350=O$5,IFERROR($AJ350/$AK350*$AL350, 0),IF(IFERROR((SUM($B350:N350)+$AJ350/$AK350*(1-$AL350)),0)&lt;=$AJ350, $AJ350-SUM($B350:N350), IFERROR($AJ350/$AK350, 0))))</f>
        <v>0</v>
      </c>
      <c r="P350" s="104">
        <f>IF($AM350&gt;P$5,0,IF($AM350=P$5,IFERROR($AJ350/$AK350*$AL350, 0),IF(IFERROR((SUM($B350:O350)+$AJ350/$AK350*(1-$AL350)),0)&lt;=$AJ350, $AJ350-SUM($B350:O350), IFERROR($AJ350/$AK350, 0))))</f>
        <v>0</v>
      </c>
      <c r="Q350" s="104">
        <f>IF($AM350&gt;Q$5,0,IF($AM350=Q$5,IFERROR($AJ350/$AK350*$AL350, 0),IF(IFERROR((SUM($B350:P350)+$AJ350/$AK350*(1-$AL350)),0)&lt;=$AJ350, $AJ350-SUM($B350:P350), IFERROR($AJ350/$AK350, 0))))</f>
        <v>0</v>
      </c>
      <c r="R350" s="104">
        <f>IF($AM350&gt;R$5,0,IF($AM350=R$5,IFERROR($AJ350/$AK350*$AL350, 0),IF(IFERROR((SUM($B350:Q350)+$AJ350/$AK350*(1-$AL350)),0)&lt;=$AJ350, $AJ350-SUM($B350:Q350), IFERROR($AJ350/$AK350, 0))))</f>
        <v>0</v>
      </c>
      <c r="S350" s="104">
        <f>IF($AM350&gt;S$5,0,IF($AM350=S$5,IFERROR($AJ350/$AK350*$AL350, 0),IF(IFERROR((SUM($B350:R350)+$AJ350/$AK350*(1-$AL350)),0)&lt;=$AJ350, $AJ350-SUM($B350:R350), IFERROR($AJ350/$AK350, 0))))</f>
        <v>0</v>
      </c>
      <c r="T350" s="104">
        <f>IF($AM350&gt;T$5,0,IF($AM350=T$5,IFERROR($AJ350/$AK350*$AL350, 0),IF(IFERROR((SUM($B350:S350)+$AJ350/$AK350*(1-$AL350)),0)&lt;=$AJ350, $AJ350-SUM($B350:S350), IFERROR($AJ350/$AK350, 0))))</f>
        <v>0</v>
      </c>
      <c r="U350" s="104">
        <f>IF($AM350&gt;U$5,0,IF($AM350=U$5,IFERROR($AJ350/$AK350*$AL350, 0),IF(IFERROR((SUM($B350:T350)+$AJ350/$AK350*(1-$AL350)),0)&lt;=$AJ350, $AJ350-SUM($B350:T350), IFERROR($AJ350/$AK350, 0))))</f>
        <v>-49.359035509997405</v>
      </c>
      <c r="V350" s="104">
        <f>IF($AM350&gt;V$5,0,IF($AM350=V$5,IFERROR($AJ350/$AK350*$AL350, 0),IF(IFERROR((SUM($B350:U350)+$AJ350/$AK350*(1-$AL350)),0)&lt;=$AJ350, $AJ350-SUM($B350:U350), IFERROR($AJ350/$AK350, 0))))</f>
        <v>-149.57283487878001</v>
      </c>
      <c r="W350" s="104">
        <f>IF($AM350&gt;W$5,0,IF($AM350=W$5,IFERROR($AJ350/$AK350*$AL350, 0),IF(IFERROR((SUM($B350:V350)+$AJ350/$AK350*(1-$AL350)),0)&lt;=$AJ350, $AJ350-SUM($B350:V350), IFERROR($AJ350/$AK350, 0))))</f>
        <v>-149.57283487878001</v>
      </c>
      <c r="X350" s="104">
        <f>IF($AM350&gt;X$5,0,IF($AM350=X$5,IFERROR($AJ350/$AK350*$AL350, 0),IF(IFERROR((SUM($B350:W350)+$AJ350/$AK350*(1-$AL350)),0)&lt;=$AJ350, $AJ350-SUM($B350:W350), IFERROR($AJ350/$AK350, 0))))</f>
        <v>-149.57283487878001</v>
      </c>
      <c r="Y350" s="104">
        <f>IF($AM350&gt;Y$5,0,IF($AM350=Y$5,IFERROR($AJ350/$AK350*$AL350, 0),IF(IFERROR((SUM($B350:X350)+$AJ350/$AK350*(1-$AL350)),0)&lt;=$AJ350, $AJ350-SUM($B350:X350), IFERROR($AJ350/$AK350, 0))))</f>
        <v>-100.21379936878259</v>
      </c>
      <c r="Z350" s="104">
        <f>IF($AM350&gt;Z$5,0,IF($AM350=Z$5,IFERROR($AJ350/$AK350*$AL350, 0),IF(IFERROR((SUM($B350:Y350)+$AJ350/$AK350*(1-$AL350)),0)&lt;=$AJ350, $AJ350-SUM($B350:Y350), IFERROR($AJ350/$AK350, 0))))</f>
        <v>0</v>
      </c>
      <c r="AA350" s="104">
        <f>IF($AM350&gt;AA$5,0,IF($AM350=AA$5,IFERROR($AJ350/$AK350*$AL350, 0),IF(IFERROR((SUM($B350:Z350)+$AJ350/$AK350*(1-$AL350)),0)&lt;=$AJ350, $AJ350-SUM($B350:Z350), IFERROR($AJ350/$AK350, 0))))</f>
        <v>0</v>
      </c>
      <c r="AB350" s="104">
        <f>IF($AM350&gt;AB$5,0,IF($AM350=AB$5,IFERROR($AJ350/$AK350*$AL350, 0),IF(IFERROR((SUM($B350:AA350)+$AJ350/$AK350*(1-$AL350)),0)&lt;=$AJ350, $AJ350-SUM($B350:AA350), IFERROR($AJ350/$AK350, 0))))</f>
        <v>0</v>
      </c>
      <c r="AC350" s="104">
        <f>IF($AM350&gt;AC$5,0,IF($AM350=AC$5,IFERROR($AJ350/$AK350*$AL350, 0),IF(IFERROR((SUM($B350:AB350)+$AJ350/$AK350*(1-$AL350)),0)&lt;=$AJ350, $AJ350-SUM($B350:AB350), IFERROR($AJ350/$AK350, 0))))</f>
        <v>0</v>
      </c>
      <c r="AD350" s="104">
        <f>IF($AM350&gt;AD$5,0,IF($AM350=AD$5,IFERROR($AJ350/$AK350*$AL350, 0),IF(IFERROR((SUM($B350:AC350)+$AJ350/$AK350*(1-$AL350)),0)&lt;=$AJ350, $AJ350-SUM($B350:AC350), IFERROR($AJ350/$AK350, 0))))</f>
        <v>0</v>
      </c>
      <c r="AE350" s="104">
        <f>IF($AM350&gt;AE$5,0,IF($AM350=AE$5,IFERROR($AJ350/$AK350*$AL350, 0),IF(IFERROR((SUM($B350:AD350)+$AJ350/$AK350*(1-$AL350)),0)&lt;=$AJ350, $AJ350-SUM($B350:AD350), IFERROR($AJ350/$AK350, 0))))</f>
        <v>0</v>
      </c>
      <c r="AF350" s="104">
        <f>IF($AM350&gt;AF$5,0,IF($AM350=AF$5,IFERROR($AJ350/$AK350*$AL350, 0),IF(IFERROR((SUM($B350:AE350)+$AJ350/$AK350*(1-$AL350)),0)&lt;=$AJ350, $AJ350-SUM($B350:AE350), IFERROR($AJ350/$AK350, 0))))</f>
        <v>0</v>
      </c>
      <c r="AG350" s="104">
        <f>IF($AM350&gt;AG$5,0,IF($AM350=AG$5,IFERROR($AJ350/$AK350*$AL350, 0),IF(IFERROR((SUM($B350:AF350)+$AJ350/$AK350*(1-$AL350)),0)&lt;=$AJ350, $AJ350-SUM($B350:AF350), IFERROR($AJ350/$AK350, 0))))</f>
        <v>0</v>
      </c>
      <c r="AH350" s="104">
        <f>IF($AM350&gt;AH$5,0,IF($AM350=AH$5,IFERROR($AJ350/$AK350*$AL350, 0),IF(IFERROR((SUM($B350:AG350)+$AJ350/$AK350*(1-$AL350)),0)&lt;=$AJ350, $AJ350-SUM($B350:AG350), IFERROR($AJ350/$AK350, 0))))</f>
        <v>0</v>
      </c>
      <c r="AI350" s="20"/>
      <c r="AJ350" s="105" cm="1">
        <f t="array" ref="AJ350">INDEX(Calculations!$B$322:$AN$322, 1, AN350)</f>
        <v>-598.29133951512006</v>
      </c>
      <c r="AK350" s="84">
        <f>INDEX(Drivers!$B$41:$AI$41, 1, MATCH($B350, Drivers!$B$4:$AI$4, 0))</f>
        <v>4</v>
      </c>
      <c r="AL350" s="85">
        <f>INDEX(Drivers!$B$42:$AI$42, 1,  MATCH($B350, Drivers!$B$4:$AI$4, 0))</f>
        <v>0.33</v>
      </c>
      <c r="AM350" s="86" cm="1">
        <f t="array" ref="AM350">INDEX(Drivers!$B$12:$AI$12, 1, AN350)</f>
        <v>47756</v>
      </c>
      <c r="AN350" s="83">
        <f t="shared" si="461"/>
        <v>20</v>
      </c>
      <c r="AO350" s="146">
        <f t="shared" si="459"/>
        <v>0</v>
      </c>
      <c r="AP350" s="152">
        <f t="shared" si="460"/>
        <v>0</v>
      </c>
      <c r="AQ350" s="152">
        <f t="shared" si="460"/>
        <v>0</v>
      </c>
      <c r="AR350" s="152">
        <f t="shared" si="460"/>
        <v>0</v>
      </c>
      <c r="AS350" s="152">
        <f t="shared" si="460"/>
        <v>0</v>
      </c>
      <c r="AT350" s="152">
        <f t="shared" si="460"/>
        <v>-198.93187038877741</v>
      </c>
      <c r="AU350" s="152">
        <f t="shared" si="460"/>
        <v>-399.35946912634262</v>
      </c>
      <c r="AV350" s="152">
        <f t="shared" si="460"/>
        <v>0</v>
      </c>
      <c r="AW350" s="152">
        <f t="shared" si="460"/>
        <v>0</v>
      </c>
    </row>
    <row r="351" spans="2:49" hidden="1" outlineLevel="1" x14ac:dyDescent="0.2">
      <c r="B351" s="52" t="str" cm="1">
        <f t="array" ref="B351">INDEX($B$4:$AI$4, 1, AN351)</f>
        <v>FQ4'30E</v>
      </c>
      <c r="C351" s="104">
        <f>IF($AM351&gt;C$5,0,IF($AM351=C$5,IFERROR($AJ351/$AK351*$AL351, 0),IF(IFERROR((SUM($B351:B351)+$AJ351/$AK351*(1-$AL351)),0)&lt;=$AJ351, $AJ351-SUM($B351:B351), IFERROR($AJ351/$AK351, 0))))</f>
        <v>0</v>
      </c>
      <c r="D351" s="104">
        <f>IF($AM351&gt;D$5,0,IF($AM351=D$5,IFERROR($AJ351/$AK351*$AL351, 0),IF(IFERROR((SUM($B351:C351)+$AJ351/$AK351*(1-$AL351)),0)&lt;=$AJ351, $AJ351-SUM($B351:C351), IFERROR($AJ351/$AK351, 0))))</f>
        <v>0</v>
      </c>
      <c r="E351" s="104">
        <f>IF($AM351&gt;E$5,0,IF($AM351=E$5,IFERROR($AJ351/$AK351*$AL351, 0),IF(IFERROR((SUM($B351:D351)+$AJ351/$AK351*(1-$AL351)),0)&lt;=$AJ351, $AJ351-SUM($B351:D351), IFERROR($AJ351/$AK351, 0))))</f>
        <v>0</v>
      </c>
      <c r="F351" s="104">
        <f>IF($AM351&gt;F$5,0,IF($AM351=F$5,IFERROR($AJ351/$AK351*$AL351, 0),IF(IFERROR((SUM($B351:E351)+$AJ351/$AK351*(1-$AL351)),0)&lt;=$AJ351, $AJ351-SUM($B351:E351), IFERROR($AJ351/$AK351, 0))))</f>
        <v>0</v>
      </c>
      <c r="G351" s="104">
        <f>IF($AM351&gt;G$5,0,IF($AM351=G$5,IFERROR($AJ351/$AK351*$AL351, 0),IF(IFERROR((SUM($B351:F351)+$AJ351/$AK351*(1-$AL351)),0)&lt;=$AJ351, $AJ351-SUM($B351:F351), IFERROR($AJ351/$AK351, 0))))</f>
        <v>0</v>
      </c>
      <c r="H351" s="104">
        <f>IF($AM351&gt;H$5,0,IF($AM351=H$5,IFERROR($AJ351/$AK351*$AL351, 0),IF(IFERROR((SUM($B351:G351)+$AJ351/$AK351*(1-$AL351)),0)&lt;=$AJ351, $AJ351-SUM($B351:G351), IFERROR($AJ351/$AK351, 0))))</f>
        <v>0</v>
      </c>
      <c r="I351" s="104">
        <f>IF($AM351&gt;I$5,0,IF($AM351=I$5,IFERROR($AJ351/$AK351*$AL351, 0),IF(IFERROR((SUM($B351:H351)+$AJ351/$AK351*(1-$AL351)),0)&lt;=$AJ351, $AJ351-SUM($B351:H351), IFERROR($AJ351/$AK351, 0))))</f>
        <v>0</v>
      </c>
      <c r="J351" s="104">
        <f>IF($AM351&gt;J$5,0,IF($AM351=J$5,IFERROR($AJ351/$AK351*$AL351, 0),IF(IFERROR((SUM($B351:I351)+$AJ351/$AK351*(1-$AL351)),0)&lt;=$AJ351, $AJ351-SUM($B351:I351), IFERROR($AJ351/$AK351, 0))))</f>
        <v>0</v>
      </c>
      <c r="K351" s="104">
        <f>IF($AM351&gt;K$5,0,IF($AM351=K$5,IFERROR($AJ351/$AK351*$AL351, 0),IF(IFERROR((SUM($B351:J351)+$AJ351/$AK351*(1-$AL351)),0)&lt;=$AJ351, $AJ351-SUM($B351:J351), IFERROR($AJ351/$AK351, 0))))</f>
        <v>0</v>
      </c>
      <c r="L351" s="104">
        <f>IF($AM351&gt;L$5,0,IF($AM351=L$5,IFERROR($AJ351/$AK351*$AL351, 0),IF(IFERROR((SUM($B351:K351)+$AJ351/$AK351*(1-$AL351)),0)&lt;=$AJ351, $AJ351-SUM($B351:K351), IFERROR($AJ351/$AK351, 0))))</f>
        <v>0</v>
      </c>
      <c r="M351" s="104">
        <f>IF($AM351&gt;M$5,0,IF($AM351=M$5,IFERROR($AJ351/$AK351*$AL351, 0),IF(IFERROR((SUM($B351:L351)+$AJ351/$AK351*(1-$AL351)),0)&lt;=$AJ351, $AJ351-SUM($B351:L351), IFERROR($AJ351/$AK351, 0))))</f>
        <v>0</v>
      </c>
      <c r="N351" s="104">
        <f>IF($AM351&gt;N$5,0,IF($AM351=N$5,IFERROR($AJ351/$AK351*$AL351, 0),IF(IFERROR((SUM($B351:M351)+$AJ351/$AK351*(1-$AL351)),0)&lt;=$AJ351, $AJ351-SUM($B351:M351), IFERROR($AJ351/$AK351, 0))))</f>
        <v>0</v>
      </c>
      <c r="O351" s="104">
        <f>IF($AM351&gt;O$5,0,IF($AM351=O$5,IFERROR($AJ351/$AK351*$AL351, 0),IF(IFERROR((SUM($B351:N351)+$AJ351/$AK351*(1-$AL351)),0)&lt;=$AJ351, $AJ351-SUM($B351:N351), IFERROR($AJ351/$AK351, 0))))</f>
        <v>0</v>
      </c>
      <c r="P351" s="104">
        <f>IF($AM351&gt;P$5,0,IF($AM351=P$5,IFERROR($AJ351/$AK351*$AL351, 0),IF(IFERROR((SUM($B351:O351)+$AJ351/$AK351*(1-$AL351)),0)&lt;=$AJ351, $AJ351-SUM($B351:O351), IFERROR($AJ351/$AK351, 0))))</f>
        <v>0</v>
      </c>
      <c r="Q351" s="104">
        <f>IF($AM351&gt;Q$5,0,IF($AM351=Q$5,IFERROR($AJ351/$AK351*$AL351, 0),IF(IFERROR((SUM($B351:P351)+$AJ351/$AK351*(1-$AL351)),0)&lt;=$AJ351, $AJ351-SUM($B351:P351), IFERROR($AJ351/$AK351, 0))))</f>
        <v>0</v>
      </c>
      <c r="R351" s="104">
        <f>IF($AM351&gt;R$5,0,IF($AM351=R$5,IFERROR($AJ351/$AK351*$AL351, 0),IF(IFERROR((SUM($B351:Q351)+$AJ351/$AK351*(1-$AL351)),0)&lt;=$AJ351, $AJ351-SUM($B351:Q351), IFERROR($AJ351/$AK351, 0))))</f>
        <v>0</v>
      </c>
      <c r="S351" s="104">
        <f>IF($AM351&gt;S$5,0,IF($AM351=S$5,IFERROR($AJ351/$AK351*$AL351, 0),IF(IFERROR((SUM($B351:R351)+$AJ351/$AK351*(1-$AL351)),0)&lt;=$AJ351, $AJ351-SUM($B351:R351), IFERROR($AJ351/$AK351, 0))))</f>
        <v>0</v>
      </c>
      <c r="T351" s="104">
        <f>IF($AM351&gt;T$5,0,IF($AM351=T$5,IFERROR($AJ351/$AK351*$AL351, 0),IF(IFERROR((SUM($B351:S351)+$AJ351/$AK351*(1-$AL351)),0)&lt;=$AJ351, $AJ351-SUM($B351:S351), IFERROR($AJ351/$AK351, 0))))</f>
        <v>0</v>
      </c>
      <c r="U351" s="104">
        <f>IF($AM351&gt;U$5,0,IF($AM351=U$5,IFERROR($AJ351/$AK351*$AL351, 0),IF(IFERROR((SUM($B351:T351)+$AJ351/$AK351*(1-$AL351)),0)&lt;=$AJ351, $AJ351-SUM($B351:T351), IFERROR($AJ351/$AK351, 0))))</f>
        <v>0</v>
      </c>
      <c r="V351" s="104">
        <f>IF($AM351&gt;V$5,0,IF($AM351=V$5,IFERROR($AJ351/$AK351*$AL351, 0),IF(IFERROR((SUM($B351:U351)+$AJ351/$AK351*(1-$AL351)),0)&lt;=$AJ351, $AJ351-SUM($B351:U351), IFERROR($AJ351/$AK351, 0))))</f>
        <v>-50.613465935250915</v>
      </c>
      <c r="W351" s="104">
        <f>IF($AM351&gt;W$5,0,IF($AM351=W$5,IFERROR($AJ351/$AK351*$AL351, 0),IF(IFERROR((SUM($B351:V351)+$AJ351/$AK351*(1-$AL351)),0)&lt;=$AJ351, $AJ351-SUM($B351:V351), IFERROR($AJ351/$AK351, 0))))</f>
        <v>-153.37413919773005</v>
      </c>
      <c r="X351" s="104">
        <f>IF($AM351&gt;X$5,0,IF($AM351=X$5,IFERROR($AJ351/$AK351*$AL351, 0),IF(IFERROR((SUM($B351:W351)+$AJ351/$AK351*(1-$AL351)),0)&lt;=$AJ351, $AJ351-SUM($B351:W351), IFERROR($AJ351/$AK351, 0))))</f>
        <v>-153.37413919773005</v>
      </c>
      <c r="Y351" s="104">
        <f>IF($AM351&gt;Y$5,0,IF($AM351=Y$5,IFERROR($AJ351/$AK351*$AL351, 0),IF(IFERROR((SUM($B351:X351)+$AJ351/$AK351*(1-$AL351)),0)&lt;=$AJ351, $AJ351-SUM($B351:X351), IFERROR($AJ351/$AK351, 0))))</f>
        <v>-153.37413919773005</v>
      </c>
      <c r="Z351" s="104">
        <f>IF($AM351&gt;Z$5,0,IF($AM351=Z$5,IFERROR($AJ351/$AK351*$AL351, 0),IF(IFERROR((SUM($B351:Y351)+$AJ351/$AK351*(1-$AL351)),0)&lt;=$AJ351, $AJ351-SUM($B351:Y351), IFERROR($AJ351/$AK351, 0))))</f>
        <v>-102.76067326247914</v>
      </c>
      <c r="AA351" s="104">
        <f>IF($AM351&gt;AA$5,0,IF($AM351=AA$5,IFERROR($AJ351/$AK351*$AL351, 0),IF(IFERROR((SUM($B351:Z351)+$AJ351/$AK351*(1-$AL351)),0)&lt;=$AJ351, $AJ351-SUM($B351:Z351), IFERROR($AJ351/$AK351, 0))))</f>
        <v>0</v>
      </c>
      <c r="AB351" s="104">
        <f>IF($AM351&gt;AB$5,0,IF($AM351=AB$5,IFERROR($AJ351/$AK351*$AL351, 0),IF(IFERROR((SUM($B351:AA351)+$AJ351/$AK351*(1-$AL351)),0)&lt;=$AJ351, $AJ351-SUM($B351:AA351), IFERROR($AJ351/$AK351, 0))))</f>
        <v>0</v>
      </c>
      <c r="AC351" s="104">
        <f>IF($AM351&gt;AC$5,0,IF($AM351=AC$5,IFERROR($AJ351/$AK351*$AL351, 0),IF(IFERROR((SUM($B351:AB351)+$AJ351/$AK351*(1-$AL351)),0)&lt;=$AJ351, $AJ351-SUM($B351:AB351), IFERROR($AJ351/$AK351, 0))))</f>
        <v>0</v>
      </c>
      <c r="AD351" s="104">
        <f>IF($AM351&gt;AD$5,0,IF($AM351=AD$5,IFERROR($AJ351/$AK351*$AL351, 0),IF(IFERROR((SUM($B351:AC351)+$AJ351/$AK351*(1-$AL351)),0)&lt;=$AJ351, $AJ351-SUM($B351:AC351), IFERROR($AJ351/$AK351, 0))))</f>
        <v>0</v>
      </c>
      <c r="AE351" s="104">
        <f>IF($AM351&gt;AE$5,0,IF($AM351=AE$5,IFERROR($AJ351/$AK351*$AL351, 0),IF(IFERROR((SUM($B351:AD351)+$AJ351/$AK351*(1-$AL351)),0)&lt;=$AJ351, $AJ351-SUM($B351:AD351), IFERROR($AJ351/$AK351, 0))))</f>
        <v>0</v>
      </c>
      <c r="AF351" s="104">
        <f>IF($AM351&gt;AF$5,0,IF($AM351=AF$5,IFERROR($AJ351/$AK351*$AL351, 0),IF(IFERROR((SUM($B351:AE351)+$AJ351/$AK351*(1-$AL351)),0)&lt;=$AJ351, $AJ351-SUM($B351:AE351), IFERROR($AJ351/$AK351, 0))))</f>
        <v>0</v>
      </c>
      <c r="AG351" s="104">
        <f>IF($AM351&gt;AG$5,0,IF($AM351=AG$5,IFERROR($AJ351/$AK351*$AL351, 0),IF(IFERROR((SUM($B351:AF351)+$AJ351/$AK351*(1-$AL351)),0)&lt;=$AJ351, $AJ351-SUM($B351:AF351), IFERROR($AJ351/$AK351, 0))))</f>
        <v>0</v>
      </c>
      <c r="AH351" s="104">
        <f>IF($AM351&gt;AH$5,0,IF($AM351=AH$5,IFERROR($AJ351/$AK351*$AL351, 0),IF(IFERROR((SUM($B351:AG351)+$AJ351/$AK351*(1-$AL351)),0)&lt;=$AJ351, $AJ351-SUM($B351:AG351), IFERROR($AJ351/$AK351, 0))))</f>
        <v>0</v>
      </c>
      <c r="AI351" s="20"/>
      <c r="AJ351" s="105" cm="1">
        <f t="array" ref="AJ351">INDEX(Calculations!$B$322:$AN$322, 1, AN351)</f>
        <v>-613.49655679092018</v>
      </c>
      <c r="AK351" s="84">
        <f>INDEX(Drivers!$B$41:$AI$41, 1, MATCH($B351, Drivers!$B$4:$AI$4, 0))</f>
        <v>4</v>
      </c>
      <c r="AL351" s="85">
        <f>INDEX(Drivers!$B$42:$AI$42, 1,  MATCH($B351, Drivers!$B$4:$AI$4, 0))</f>
        <v>0.33</v>
      </c>
      <c r="AM351" s="86" cm="1">
        <f t="array" ref="AM351">INDEX(Drivers!$B$12:$AI$12, 1, AN351)</f>
        <v>47848</v>
      </c>
      <c r="AN351" s="83">
        <f t="shared" si="461"/>
        <v>21</v>
      </c>
      <c r="AO351" s="146">
        <f t="shared" si="459"/>
        <v>0</v>
      </c>
      <c r="AP351" s="152">
        <f t="shared" si="460"/>
        <v>0</v>
      </c>
      <c r="AQ351" s="152">
        <f t="shared" si="460"/>
        <v>0</v>
      </c>
      <c r="AR351" s="152">
        <f t="shared" si="460"/>
        <v>0</v>
      </c>
      <c r="AS351" s="152">
        <f t="shared" si="460"/>
        <v>0</v>
      </c>
      <c r="AT351" s="152">
        <f t="shared" si="460"/>
        <v>-50.613465935250915</v>
      </c>
      <c r="AU351" s="152">
        <f t="shared" si="460"/>
        <v>-562.88309085566925</v>
      </c>
      <c r="AV351" s="152">
        <f t="shared" si="460"/>
        <v>0</v>
      </c>
      <c r="AW351" s="152">
        <f t="shared" si="460"/>
        <v>0</v>
      </c>
    </row>
    <row r="352" spans="2:49" hidden="1" outlineLevel="1" x14ac:dyDescent="0.2">
      <c r="B352" s="52" t="str" cm="1">
        <f t="array" ref="B352">INDEX($B$4:$AI$4, 1, AN352)</f>
        <v>FQ1'31E</v>
      </c>
      <c r="C352" s="104">
        <f>IF($AM352&gt;C$5,0,IF($AM352=C$5,IFERROR($AJ352/$AK352*$AL352, 0),IF(IFERROR((SUM($B352:B352)+$AJ352/$AK352*(1-$AL352)),0)&lt;=$AJ352, $AJ352-SUM($B352:B352), IFERROR($AJ352/$AK352, 0))))</f>
        <v>0</v>
      </c>
      <c r="D352" s="104">
        <f>IF($AM352&gt;D$5,0,IF($AM352=D$5,IFERROR($AJ352/$AK352*$AL352, 0),IF(IFERROR((SUM($B352:C352)+$AJ352/$AK352*(1-$AL352)),0)&lt;=$AJ352, $AJ352-SUM($B352:C352), IFERROR($AJ352/$AK352, 0))))</f>
        <v>0</v>
      </c>
      <c r="E352" s="104">
        <f>IF($AM352&gt;E$5,0,IF($AM352=E$5,IFERROR($AJ352/$AK352*$AL352, 0),IF(IFERROR((SUM($B352:D352)+$AJ352/$AK352*(1-$AL352)),0)&lt;=$AJ352, $AJ352-SUM($B352:D352), IFERROR($AJ352/$AK352, 0))))</f>
        <v>0</v>
      </c>
      <c r="F352" s="104">
        <f>IF($AM352&gt;F$5,0,IF($AM352=F$5,IFERROR($AJ352/$AK352*$AL352, 0),IF(IFERROR((SUM($B352:E352)+$AJ352/$AK352*(1-$AL352)),0)&lt;=$AJ352, $AJ352-SUM($B352:E352), IFERROR($AJ352/$AK352, 0))))</f>
        <v>0</v>
      </c>
      <c r="G352" s="104">
        <f>IF($AM352&gt;G$5,0,IF($AM352=G$5,IFERROR($AJ352/$AK352*$AL352, 0),IF(IFERROR((SUM($B352:F352)+$AJ352/$AK352*(1-$AL352)),0)&lt;=$AJ352, $AJ352-SUM($B352:F352), IFERROR($AJ352/$AK352, 0))))</f>
        <v>0</v>
      </c>
      <c r="H352" s="104">
        <f>IF($AM352&gt;H$5,0,IF($AM352=H$5,IFERROR($AJ352/$AK352*$AL352, 0),IF(IFERROR((SUM($B352:G352)+$AJ352/$AK352*(1-$AL352)),0)&lt;=$AJ352, $AJ352-SUM($B352:G352), IFERROR($AJ352/$AK352, 0))))</f>
        <v>0</v>
      </c>
      <c r="I352" s="104">
        <f>IF($AM352&gt;I$5,0,IF($AM352=I$5,IFERROR($AJ352/$AK352*$AL352, 0),IF(IFERROR((SUM($B352:H352)+$AJ352/$AK352*(1-$AL352)),0)&lt;=$AJ352, $AJ352-SUM($B352:H352), IFERROR($AJ352/$AK352, 0))))</f>
        <v>0</v>
      </c>
      <c r="J352" s="104">
        <f>IF($AM352&gt;J$5,0,IF($AM352=J$5,IFERROR($AJ352/$AK352*$AL352, 0),IF(IFERROR((SUM($B352:I352)+$AJ352/$AK352*(1-$AL352)),0)&lt;=$AJ352, $AJ352-SUM($B352:I352), IFERROR($AJ352/$AK352, 0))))</f>
        <v>0</v>
      </c>
      <c r="K352" s="104">
        <f>IF($AM352&gt;K$5,0,IF($AM352=K$5,IFERROR($AJ352/$AK352*$AL352, 0),IF(IFERROR((SUM($B352:J352)+$AJ352/$AK352*(1-$AL352)),0)&lt;=$AJ352, $AJ352-SUM($B352:J352), IFERROR($AJ352/$AK352, 0))))</f>
        <v>0</v>
      </c>
      <c r="L352" s="104">
        <f>IF($AM352&gt;L$5,0,IF($AM352=L$5,IFERROR($AJ352/$AK352*$AL352, 0),IF(IFERROR((SUM($B352:K352)+$AJ352/$AK352*(1-$AL352)),0)&lt;=$AJ352, $AJ352-SUM($B352:K352), IFERROR($AJ352/$AK352, 0))))</f>
        <v>0</v>
      </c>
      <c r="M352" s="104">
        <f>IF($AM352&gt;M$5,0,IF($AM352=M$5,IFERROR($AJ352/$AK352*$AL352, 0),IF(IFERROR((SUM($B352:L352)+$AJ352/$AK352*(1-$AL352)),0)&lt;=$AJ352, $AJ352-SUM($B352:L352), IFERROR($AJ352/$AK352, 0))))</f>
        <v>0</v>
      </c>
      <c r="N352" s="104">
        <f>IF($AM352&gt;N$5,0,IF($AM352=N$5,IFERROR($AJ352/$AK352*$AL352, 0),IF(IFERROR((SUM($B352:M352)+$AJ352/$AK352*(1-$AL352)),0)&lt;=$AJ352, $AJ352-SUM($B352:M352), IFERROR($AJ352/$AK352, 0))))</f>
        <v>0</v>
      </c>
      <c r="O352" s="104">
        <f>IF($AM352&gt;O$5,0,IF($AM352=O$5,IFERROR($AJ352/$AK352*$AL352, 0),IF(IFERROR((SUM($B352:N352)+$AJ352/$AK352*(1-$AL352)),0)&lt;=$AJ352, $AJ352-SUM($B352:N352), IFERROR($AJ352/$AK352, 0))))</f>
        <v>0</v>
      </c>
      <c r="P352" s="104">
        <f>IF($AM352&gt;P$5,0,IF($AM352=P$5,IFERROR($AJ352/$AK352*$AL352, 0),IF(IFERROR((SUM($B352:O352)+$AJ352/$AK352*(1-$AL352)),0)&lt;=$AJ352, $AJ352-SUM($B352:O352), IFERROR($AJ352/$AK352, 0))))</f>
        <v>0</v>
      </c>
      <c r="Q352" s="104">
        <f>IF($AM352&gt;Q$5,0,IF($AM352=Q$5,IFERROR($AJ352/$AK352*$AL352, 0),IF(IFERROR((SUM($B352:P352)+$AJ352/$AK352*(1-$AL352)),0)&lt;=$AJ352, $AJ352-SUM($B352:P352), IFERROR($AJ352/$AK352, 0))))</f>
        <v>0</v>
      </c>
      <c r="R352" s="104">
        <f>IF($AM352&gt;R$5,0,IF($AM352=R$5,IFERROR($AJ352/$AK352*$AL352, 0),IF(IFERROR((SUM($B352:Q352)+$AJ352/$AK352*(1-$AL352)),0)&lt;=$AJ352, $AJ352-SUM($B352:Q352), IFERROR($AJ352/$AK352, 0))))</f>
        <v>0</v>
      </c>
      <c r="S352" s="104">
        <f>IF($AM352&gt;S$5,0,IF($AM352=S$5,IFERROR($AJ352/$AK352*$AL352, 0),IF(IFERROR((SUM($B352:R352)+$AJ352/$AK352*(1-$AL352)),0)&lt;=$AJ352, $AJ352-SUM($B352:R352), IFERROR($AJ352/$AK352, 0))))</f>
        <v>0</v>
      </c>
      <c r="T352" s="104">
        <f>IF($AM352&gt;T$5,0,IF($AM352=T$5,IFERROR($AJ352/$AK352*$AL352, 0),IF(IFERROR((SUM($B352:S352)+$AJ352/$AK352*(1-$AL352)),0)&lt;=$AJ352, $AJ352-SUM($B352:S352), IFERROR($AJ352/$AK352, 0))))</f>
        <v>0</v>
      </c>
      <c r="U352" s="104">
        <f>IF($AM352&gt;U$5,0,IF($AM352=U$5,IFERROR($AJ352/$AK352*$AL352, 0),IF(IFERROR((SUM($B352:T352)+$AJ352/$AK352*(1-$AL352)),0)&lt;=$AJ352, $AJ352-SUM($B352:T352), IFERROR($AJ352/$AK352, 0))))</f>
        <v>0</v>
      </c>
      <c r="V352" s="104">
        <f>IF($AM352&gt;V$5,0,IF($AM352=V$5,IFERROR($AJ352/$AK352*$AL352, 0),IF(IFERROR((SUM($B352:U352)+$AJ352/$AK352*(1-$AL352)),0)&lt;=$AJ352, $AJ352-SUM($B352:U352), IFERROR($AJ352/$AK352, 0))))</f>
        <v>0</v>
      </c>
      <c r="W352" s="104">
        <f>IF($AM352&gt;W$5,0,IF($AM352=W$5,IFERROR($AJ352/$AK352*$AL352, 0),IF(IFERROR((SUM($B352:V352)+$AJ352/$AK352*(1-$AL352)),0)&lt;=$AJ352, $AJ352-SUM($B352:V352), IFERROR($AJ352/$AK352, 0))))</f>
        <v>0</v>
      </c>
      <c r="X352" s="104">
        <f>IF($AM352&gt;X$5,0,IF($AM352=X$5,IFERROR($AJ352/$AK352*$AL352, 0),IF(IFERROR((SUM($B352:W352)+$AJ352/$AK352*(1-$AL352)),0)&lt;=$AJ352, $AJ352-SUM($B352:W352), IFERROR($AJ352/$AK352, 0))))</f>
        <v>0</v>
      </c>
      <c r="Y352" s="104">
        <f>IF($AM352&gt;Y$5,0,IF($AM352=Y$5,IFERROR($AJ352/$AK352*$AL352, 0),IF(IFERROR((SUM($B352:X352)+$AJ352/$AK352*(1-$AL352)),0)&lt;=$AJ352, $AJ352-SUM($B352:X352), IFERROR($AJ352/$AK352, 0))))</f>
        <v>0</v>
      </c>
      <c r="Z352" s="104">
        <f>IF($AM352&gt;Z$5,0,IF($AM352=Z$5,IFERROR($AJ352/$AK352*$AL352, 0),IF(IFERROR((SUM($B352:Y352)+$AJ352/$AK352*(1-$AL352)),0)&lt;=$AJ352, $AJ352-SUM($B352:Y352), IFERROR($AJ352/$AK352, 0))))</f>
        <v>0</v>
      </c>
      <c r="AA352" s="104">
        <f>IF($AM352&gt;AA$5,0,IF($AM352=AA$5,IFERROR($AJ352/$AK352*$AL352, 0),IF(IFERROR((SUM($B352:Z352)+$AJ352/$AK352*(1-$AL352)),0)&lt;=$AJ352, $AJ352-SUM($B352:Z352), IFERROR($AJ352/$AK352, 0))))</f>
        <v>0</v>
      </c>
      <c r="AB352" s="104">
        <f>IF($AM352&gt;AB$5,0,IF($AM352=AB$5,IFERROR($AJ352/$AK352*$AL352, 0),IF(IFERROR((SUM($B352:AA352)+$AJ352/$AK352*(1-$AL352)),0)&lt;=$AJ352, $AJ352-SUM($B352:AA352), IFERROR($AJ352/$AK352, 0))))</f>
        <v>0</v>
      </c>
      <c r="AC352" s="104">
        <f>IF($AM352&gt;AC$5,0,IF($AM352=AC$5,IFERROR($AJ352/$AK352*$AL352, 0),IF(IFERROR((SUM($B352:AB352)+$AJ352/$AK352*(1-$AL352)),0)&lt;=$AJ352, $AJ352-SUM($B352:AB352), IFERROR($AJ352/$AK352, 0))))</f>
        <v>0</v>
      </c>
      <c r="AD352" s="104">
        <f>IF($AM352&gt;AD$5,0,IF($AM352=AD$5,IFERROR($AJ352/$AK352*$AL352, 0),IF(IFERROR((SUM($B352:AC352)+$AJ352/$AK352*(1-$AL352)),0)&lt;=$AJ352, $AJ352-SUM($B352:AC352), IFERROR($AJ352/$AK352, 0))))</f>
        <v>0</v>
      </c>
      <c r="AE352" s="104">
        <f>IF($AM352&gt;AE$5,0,IF($AM352=AE$5,IFERROR($AJ352/$AK352*$AL352, 0),IF(IFERROR((SUM($B352:AD352)+$AJ352/$AK352*(1-$AL352)),0)&lt;=$AJ352, $AJ352-SUM($B352:AD352), IFERROR($AJ352/$AK352, 0))))</f>
        <v>0</v>
      </c>
      <c r="AF352" s="104">
        <f>IF($AM352&gt;AF$5,0,IF($AM352=AF$5,IFERROR($AJ352/$AK352*$AL352, 0),IF(IFERROR((SUM($B352:AE352)+$AJ352/$AK352*(1-$AL352)),0)&lt;=$AJ352, $AJ352-SUM($B352:AE352), IFERROR($AJ352/$AK352, 0))))</f>
        <v>0</v>
      </c>
      <c r="AG352" s="104">
        <f>IF($AM352&gt;AG$5,0,IF($AM352=AG$5,IFERROR($AJ352/$AK352*$AL352, 0),IF(IFERROR((SUM($B352:AF352)+$AJ352/$AK352*(1-$AL352)),0)&lt;=$AJ352, $AJ352-SUM($B352:AF352), IFERROR($AJ352/$AK352, 0))))</f>
        <v>0</v>
      </c>
      <c r="AH352" s="104">
        <f>IF($AM352&gt;AH$5,0,IF($AM352=AH$5,IFERROR($AJ352/$AK352*$AL352, 0),IF(IFERROR((SUM($B352:AG352)+$AJ352/$AK352*(1-$AL352)),0)&lt;=$AJ352, $AJ352-SUM($B352:AG352), IFERROR($AJ352/$AK352, 0))))</f>
        <v>0</v>
      </c>
      <c r="AI352" s="20"/>
      <c r="AJ352" s="105" cm="1">
        <f t="array" ref="AJ352">INDEX(Calculations!$B$322:$AN$322, 1, AN352)</f>
        <v>0</v>
      </c>
      <c r="AK352" s="84">
        <f>INDEX(Drivers!$B$41:$AI$41, 1, MATCH($B352, Drivers!$B$4:$AI$4, 0))</f>
        <v>0</v>
      </c>
      <c r="AL352" s="85">
        <f>INDEX(Drivers!$B$42:$AI$42, 1,  MATCH($B352, Drivers!$B$4:$AI$4, 0))</f>
        <v>0</v>
      </c>
      <c r="AM352" s="86" cm="1">
        <f t="array" ref="AM352">INDEX(Drivers!$B$12:$AI$12, 1, AN352)</f>
        <v>47938</v>
      </c>
      <c r="AN352" s="83">
        <f t="shared" si="461"/>
        <v>22</v>
      </c>
      <c r="AO352" s="146">
        <f t="shared" si="459"/>
        <v>0</v>
      </c>
      <c r="AP352" s="152">
        <f t="shared" si="460"/>
        <v>0</v>
      </c>
      <c r="AQ352" s="152">
        <f t="shared" si="460"/>
        <v>0</v>
      </c>
      <c r="AR352" s="152">
        <f t="shared" si="460"/>
        <v>0</v>
      </c>
      <c r="AS352" s="152">
        <f t="shared" si="460"/>
        <v>0</v>
      </c>
      <c r="AT352" s="152">
        <f t="shared" si="460"/>
        <v>0</v>
      </c>
      <c r="AU352" s="152">
        <f t="shared" si="460"/>
        <v>0</v>
      </c>
      <c r="AV352" s="152">
        <f t="shared" si="460"/>
        <v>0</v>
      </c>
      <c r="AW352" s="152">
        <f t="shared" si="460"/>
        <v>0</v>
      </c>
    </row>
    <row r="353" spans="2:49" hidden="1" outlineLevel="1" x14ac:dyDescent="0.2">
      <c r="B353" s="52" t="str" cm="1">
        <f t="array" ref="B353">INDEX($B$4:$AI$4, 1, AN353)</f>
        <v>FQ2'31E</v>
      </c>
      <c r="C353" s="104">
        <f>IF($AM353&gt;C$5,0,IF($AM353=C$5,IFERROR($AJ353/$AK353*$AL353, 0),IF(IFERROR((SUM($B353:B353)+$AJ353/$AK353*(1-$AL353)),0)&lt;=$AJ353, $AJ353-SUM($B353:B353), IFERROR($AJ353/$AK353, 0))))</f>
        <v>0</v>
      </c>
      <c r="D353" s="104">
        <f>IF($AM353&gt;D$5,0,IF($AM353=D$5,IFERROR($AJ353/$AK353*$AL353, 0),IF(IFERROR((SUM($B353:C353)+$AJ353/$AK353*(1-$AL353)),0)&lt;=$AJ353, $AJ353-SUM($B353:C353), IFERROR($AJ353/$AK353, 0))))</f>
        <v>0</v>
      </c>
      <c r="E353" s="104">
        <f>IF($AM353&gt;E$5,0,IF($AM353=E$5,IFERROR($AJ353/$AK353*$AL353, 0),IF(IFERROR((SUM($B353:D353)+$AJ353/$AK353*(1-$AL353)),0)&lt;=$AJ353, $AJ353-SUM($B353:D353), IFERROR($AJ353/$AK353, 0))))</f>
        <v>0</v>
      </c>
      <c r="F353" s="104">
        <f>IF($AM353&gt;F$5,0,IF($AM353=F$5,IFERROR($AJ353/$AK353*$AL353, 0),IF(IFERROR((SUM($B353:E353)+$AJ353/$AK353*(1-$AL353)),0)&lt;=$AJ353, $AJ353-SUM($B353:E353), IFERROR($AJ353/$AK353, 0))))</f>
        <v>0</v>
      </c>
      <c r="G353" s="104">
        <f>IF($AM353&gt;G$5,0,IF($AM353=G$5,IFERROR($AJ353/$AK353*$AL353, 0),IF(IFERROR((SUM($B353:F353)+$AJ353/$AK353*(1-$AL353)),0)&lt;=$AJ353, $AJ353-SUM($B353:F353), IFERROR($AJ353/$AK353, 0))))</f>
        <v>0</v>
      </c>
      <c r="H353" s="104">
        <f>IF($AM353&gt;H$5,0,IF($AM353=H$5,IFERROR($AJ353/$AK353*$AL353, 0),IF(IFERROR((SUM($B353:G353)+$AJ353/$AK353*(1-$AL353)),0)&lt;=$AJ353, $AJ353-SUM($B353:G353), IFERROR($AJ353/$AK353, 0))))</f>
        <v>0</v>
      </c>
      <c r="I353" s="104">
        <f>IF($AM353&gt;I$5,0,IF($AM353=I$5,IFERROR($AJ353/$AK353*$AL353, 0),IF(IFERROR((SUM($B353:H353)+$AJ353/$AK353*(1-$AL353)),0)&lt;=$AJ353, $AJ353-SUM($B353:H353), IFERROR($AJ353/$AK353, 0))))</f>
        <v>0</v>
      </c>
      <c r="J353" s="104">
        <f>IF($AM353&gt;J$5,0,IF($AM353=J$5,IFERROR($AJ353/$AK353*$AL353, 0),IF(IFERROR((SUM($B353:I353)+$AJ353/$AK353*(1-$AL353)),0)&lt;=$AJ353, $AJ353-SUM($B353:I353), IFERROR($AJ353/$AK353, 0))))</f>
        <v>0</v>
      </c>
      <c r="K353" s="104">
        <f>IF($AM353&gt;K$5,0,IF($AM353=K$5,IFERROR($AJ353/$AK353*$AL353, 0),IF(IFERROR((SUM($B353:J353)+$AJ353/$AK353*(1-$AL353)),0)&lt;=$AJ353, $AJ353-SUM($B353:J353), IFERROR($AJ353/$AK353, 0))))</f>
        <v>0</v>
      </c>
      <c r="L353" s="104">
        <f>IF($AM353&gt;L$5,0,IF($AM353=L$5,IFERROR($AJ353/$AK353*$AL353, 0),IF(IFERROR((SUM($B353:K353)+$AJ353/$AK353*(1-$AL353)),0)&lt;=$AJ353, $AJ353-SUM($B353:K353), IFERROR($AJ353/$AK353, 0))))</f>
        <v>0</v>
      </c>
      <c r="M353" s="104">
        <f>IF($AM353&gt;M$5,0,IF($AM353=M$5,IFERROR($AJ353/$AK353*$AL353, 0),IF(IFERROR((SUM($B353:L353)+$AJ353/$AK353*(1-$AL353)),0)&lt;=$AJ353, $AJ353-SUM($B353:L353), IFERROR($AJ353/$AK353, 0))))</f>
        <v>0</v>
      </c>
      <c r="N353" s="104">
        <f>IF($AM353&gt;N$5,0,IF($AM353=N$5,IFERROR($AJ353/$AK353*$AL353, 0),IF(IFERROR((SUM($B353:M353)+$AJ353/$AK353*(1-$AL353)),0)&lt;=$AJ353, $AJ353-SUM($B353:M353), IFERROR($AJ353/$AK353, 0))))</f>
        <v>0</v>
      </c>
      <c r="O353" s="104">
        <f>IF($AM353&gt;O$5,0,IF($AM353=O$5,IFERROR($AJ353/$AK353*$AL353, 0),IF(IFERROR((SUM($B353:N353)+$AJ353/$AK353*(1-$AL353)),0)&lt;=$AJ353, $AJ353-SUM($B353:N353), IFERROR($AJ353/$AK353, 0))))</f>
        <v>0</v>
      </c>
      <c r="P353" s="104">
        <f>IF($AM353&gt;P$5,0,IF($AM353=P$5,IFERROR($AJ353/$AK353*$AL353, 0),IF(IFERROR((SUM($B353:O353)+$AJ353/$AK353*(1-$AL353)),0)&lt;=$AJ353, $AJ353-SUM($B353:O353), IFERROR($AJ353/$AK353, 0))))</f>
        <v>0</v>
      </c>
      <c r="Q353" s="104">
        <f>IF($AM353&gt;Q$5,0,IF($AM353=Q$5,IFERROR($AJ353/$AK353*$AL353, 0),IF(IFERROR((SUM($B353:P353)+$AJ353/$AK353*(1-$AL353)),0)&lt;=$AJ353, $AJ353-SUM($B353:P353), IFERROR($AJ353/$AK353, 0))))</f>
        <v>0</v>
      </c>
      <c r="R353" s="104">
        <f>IF($AM353&gt;R$5,0,IF($AM353=R$5,IFERROR($AJ353/$AK353*$AL353, 0),IF(IFERROR((SUM($B353:Q353)+$AJ353/$AK353*(1-$AL353)),0)&lt;=$AJ353, $AJ353-SUM($B353:Q353), IFERROR($AJ353/$AK353, 0))))</f>
        <v>0</v>
      </c>
      <c r="S353" s="104">
        <f>IF($AM353&gt;S$5,0,IF($AM353=S$5,IFERROR($AJ353/$AK353*$AL353, 0),IF(IFERROR((SUM($B353:R353)+$AJ353/$AK353*(1-$AL353)),0)&lt;=$AJ353, $AJ353-SUM($B353:R353), IFERROR($AJ353/$AK353, 0))))</f>
        <v>0</v>
      </c>
      <c r="T353" s="104">
        <f>IF($AM353&gt;T$5,0,IF($AM353=T$5,IFERROR($AJ353/$AK353*$AL353, 0),IF(IFERROR((SUM($B353:S353)+$AJ353/$AK353*(1-$AL353)),0)&lt;=$AJ353, $AJ353-SUM($B353:S353), IFERROR($AJ353/$AK353, 0))))</f>
        <v>0</v>
      </c>
      <c r="U353" s="104">
        <f>IF($AM353&gt;U$5,0,IF($AM353=U$5,IFERROR($AJ353/$AK353*$AL353, 0),IF(IFERROR((SUM($B353:T353)+$AJ353/$AK353*(1-$AL353)),0)&lt;=$AJ353, $AJ353-SUM($B353:T353), IFERROR($AJ353/$AK353, 0))))</f>
        <v>0</v>
      </c>
      <c r="V353" s="104">
        <f>IF($AM353&gt;V$5,0,IF($AM353=V$5,IFERROR($AJ353/$AK353*$AL353, 0),IF(IFERROR((SUM($B353:U353)+$AJ353/$AK353*(1-$AL353)),0)&lt;=$AJ353, $AJ353-SUM($B353:U353), IFERROR($AJ353/$AK353, 0))))</f>
        <v>0</v>
      </c>
      <c r="W353" s="104">
        <f>IF($AM353&gt;W$5,0,IF($AM353=W$5,IFERROR($AJ353/$AK353*$AL353, 0),IF(IFERROR((SUM($B353:V353)+$AJ353/$AK353*(1-$AL353)),0)&lt;=$AJ353, $AJ353-SUM($B353:V353), IFERROR($AJ353/$AK353, 0))))</f>
        <v>0</v>
      </c>
      <c r="X353" s="104">
        <f>IF($AM353&gt;X$5,0,IF($AM353=X$5,IFERROR($AJ353/$AK353*$AL353, 0),IF(IFERROR((SUM($B353:W353)+$AJ353/$AK353*(1-$AL353)),0)&lt;=$AJ353, $AJ353-SUM($B353:W353), IFERROR($AJ353/$AK353, 0))))</f>
        <v>0</v>
      </c>
      <c r="Y353" s="104">
        <f>IF($AM353&gt;Y$5,0,IF($AM353=Y$5,IFERROR($AJ353/$AK353*$AL353, 0),IF(IFERROR((SUM($B353:X353)+$AJ353/$AK353*(1-$AL353)),0)&lt;=$AJ353, $AJ353-SUM($B353:X353), IFERROR($AJ353/$AK353, 0))))</f>
        <v>0</v>
      </c>
      <c r="Z353" s="104">
        <f>IF($AM353&gt;Z$5,0,IF($AM353=Z$5,IFERROR($AJ353/$AK353*$AL353, 0),IF(IFERROR((SUM($B353:Y353)+$AJ353/$AK353*(1-$AL353)),0)&lt;=$AJ353, $AJ353-SUM($B353:Y353), IFERROR($AJ353/$AK353, 0))))</f>
        <v>0</v>
      </c>
      <c r="AA353" s="104">
        <f>IF($AM353&gt;AA$5,0,IF($AM353=AA$5,IFERROR($AJ353/$AK353*$AL353, 0),IF(IFERROR((SUM($B353:Z353)+$AJ353/$AK353*(1-$AL353)),0)&lt;=$AJ353, $AJ353-SUM($B353:Z353), IFERROR($AJ353/$AK353, 0))))</f>
        <v>0</v>
      </c>
      <c r="AB353" s="104">
        <f>IF($AM353&gt;AB$5,0,IF($AM353=AB$5,IFERROR($AJ353/$AK353*$AL353, 0),IF(IFERROR((SUM($B353:AA353)+$AJ353/$AK353*(1-$AL353)),0)&lt;=$AJ353, $AJ353-SUM($B353:AA353), IFERROR($AJ353/$AK353, 0))))</f>
        <v>0</v>
      </c>
      <c r="AC353" s="104">
        <f>IF($AM353&gt;AC$5,0,IF($AM353=AC$5,IFERROR($AJ353/$AK353*$AL353, 0),IF(IFERROR((SUM($B353:AB353)+$AJ353/$AK353*(1-$AL353)),0)&lt;=$AJ353, $AJ353-SUM($B353:AB353), IFERROR($AJ353/$AK353, 0))))</f>
        <v>0</v>
      </c>
      <c r="AD353" s="104">
        <f>IF($AM353&gt;AD$5,0,IF($AM353=AD$5,IFERROR($AJ353/$AK353*$AL353, 0),IF(IFERROR((SUM($B353:AC353)+$AJ353/$AK353*(1-$AL353)),0)&lt;=$AJ353, $AJ353-SUM($B353:AC353), IFERROR($AJ353/$AK353, 0))))</f>
        <v>0</v>
      </c>
      <c r="AE353" s="104">
        <f>IF($AM353&gt;AE$5,0,IF($AM353=AE$5,IFERROR($AJ353/$AK353*$AL353, 0),IF(IFERROR((SUM($B353:AD353)+$AJ353/$AK353*(1-$AL353)),0)&lt;=$AJ353, $AJ353-SUM($B353:AD353), IFERROR($AJ353/$AK353, 0))))</f>
        <v>0</v>
      </c>
      <c r="AF353" s="104">
        <f>IF($AM353&gt;AF$5,0,IF($AM353=AF$5,IFERROR($AJ353/$AK353*$AL353, 0),IF(IFERROR((SUM($B353:AE353)+$AJ353/$AK353*(1-$AL353)),0)&lt;=$AJ353, $AJ353-SUM($B353:AE353), IFERROR($AJ353/$AK353, 0))))</f>
        <v>0</v>
      </c>
      <c r="AG353" s="104">
        <f>IF($AM353&gt;AG$5,0,IF($AM353=AG$5,IFERROR($AJ353/$AK353*$AL353, 0),IF(IFERROR((SUM($B353:AF353)+$AJ353/$AK353*(1-$AL353)),0)&lt;=$AJ353, $AJ353-SUM($B353:AF353), IFERROR($AJ353/$AK353, 0))))</f>
        <v>0</v>
      </c>
      <c r="AH353" s="104">
        <f>IF($AM353&gt;AH$5,0,IF($AM353=AH$5,IFERROR($AJ353/$AK353*$AL353, 0),IF(IFERROR((SUM($B353:AG353)+$AJ353/$AK353*(1-$AL353)),0)&lt;=$AJ353, $AJ353-SUM($B353:AG353), IFERROR($AJ353/$AK353, 0))))</f>
        <v>0</v>
      </c>
      <c r="AI353" s="20"/>
      <c r="AJ353" s="105" cm="1">
        <f t="array" ref="AJ353">INDEX(Calculations!$B$322:$AN$322, 1, AN353)</f>
        <v>0</v>
      </c>
      <c r="AK353" s="84">
        <f>INDEX(Drivers!$B$41:$AI$41, 1, MATCH($B353, Drivers!$B$4:$AI$4, 0))</f>
        <v>0</v>
      </c>
      <c r="AL353" s="85">
        <f>INDEX(Drivers!$B$42:$AI$42, 1,  MATCH($B353, Drivers!$B$4:$AI$4, 0))</f>
        <v>0</v>
      </c>
      <c r="AM353" s="86" cm="1">
        <f t="array" ref="AM353">INDEX(Drivers!$B$12:$AI$12, 1, AN353)</f>
        <v>48029</v>
      </c>
      <c r="AN353" s="83">
        <f t="shared" si="461"/>
        <v>23</v>
      </c>
      <c r="AO353" s="146">
        <f t="shared" si="459"/>
        <v>0</v>
      </c>
      <c r="AP353" s="152">
        <f t="shared" si="460"/>
        <v>0</v>
      </c>
      <c r="AQ353" s="152">
        <f t="shared" si="460"/>
        <v>0</v>
      </c>
      <c r="AR353" s="152">
        <f t="shared" si="460"/>
        <v>0</v>
      </c>
      <c r="AS353" s="152">
        <f t="shared" si="460"/>
        <v>0</v>
      </c>
      <c r="AT353" s="152">
        <f t="shared" si="460"/>
        <v>0</v>
      </c>
      <c r="AU353" s="152">
        <f t="shared" si="460"/>
        <v>0</v>
      </c>
      <c r="AV353" s="152">
        <f t="shared" si="460"/>
        <v>0</v>
      </c>
      <c r="AW353" s="152">
        <f t="shared" si="460"/>
        <v>0</v>
      </c>
    </row>
    <row r="354" spans="2:49" hidden="1" outlineLevel="1" x14ac:dyDescent="0.2">
      <c r="B354" s="52" t="str" cm="1">
        <f t="array" ref="B354">INDEX($B$4:$AI$4, 1, AN354)</f>
        <v>FQ3'31E</v>
      </c>
      <c r="C354" s="104">
        <f>IF($AM354&gt;C$5,0,IF($AM354=C$5,IFERROR($AJ354/$AK354*$AL354, 0),IF(IFERROR((SUM($B354:B354)+$AJ354/$AK354*(1-$AL354)),0)&lt;=$AJ354, $AJ354-SUM($B354:B354), IFERROR($AJ354/$AK354, 0))))</f>
        <v>0</v>
      </c>
      <c r="D354" s="104">
        <f>IF($AM354&gt;D$5,0,IF($AM354=D$5,IFERROR($AJ354/$AK354*$AL354, 0),IF(IFERROR((SUM($B354:C354)+$AJ354/$AK354*(1-$AL354)),0)&lt;=$AJ354, $AJ354-SUM($B354:C354), IFERROR($AJ354/$AK354, 0))))</f>
        <v>0</v>
      </c>
      <c r="E354" s="104">
        <f>IF($AM354&gt;E$5,0,IF($AM354=E$5,IFERROR($AJ354/$AK354*$AL354, 0),IF(IFERROR((SUM($B354:D354)+$AJ354/$AK354*(1-$AL354)),0)&lt;=$AJ354, $AJ354-SUM($B354:D354), IFERROR($AJ354/$AK354, 0))))</f>
        <v>0</v>
      </c>
      <c r="F354" s="104">
        <f>IF($AM354&gt;F$5,0,IF($AM354=F$5,IFERROR($AJ354/$AK354*$AL354, 0),IF(IFERROR((SUM($B354:E354)+$AJ354/$AK354*(1-$AL354)),0)&lt;=$AJ354, $AJ354-SUM($B354:E354), IFERROR($AJ354/$AK354, 0))))</f>
        <v>0</v>
      </c>
      <c r="G354" s="104">
        <f>IF($AM354&gt;G$5,0,IF($AM354=G$5,IFERROR($AJ354/$AK354*$AL354, 0),IF(IFERROR((SUM($B354:F354)+$AJ354/$AK354*(1-$AL354)),0)&lt;=$AJ354, $AJ354-SUM($B354:F354), IFERROR($AJ354/$AK354, 0))))</f>
        <v>0</v>
      </c>
      <c r="H354" s="104">
        <f>IF($AM354&gt;H$5,0,IF($AM354=H$5,IFERROR($AJ354/$AK354*$AL354, 0),IF(IFERROR((SUM($B354:G354)+$AJ354/$AK354*(1-$AL354)),0)&lt;=$AJ354, $AJ354-SUM($B354:G354), IFERROR($AJ354/$AK354, 0))))</f>
        <v>0</v>
      </c>
      <c r="I354" s="104">
        <f>IF($AM354&gt;I$5,0,IF($AM354=I$5,IFERROR($AJ354/$AK354*$AL354, 0),IF(IFERROR((SUM($B354:H354)+$AJ354/$AK354*(1-$AL354)),0)&lt;=$AJ354, $AJ354-SUM($B354:H354), IFERROR($AJ354/$AK354, 0))))</f>
        <v>0</v>
      </c>
      <c r="J354" s="104">
        <f>IF($AM354&gt;J$5,0,IF($AM354=J$5,IFERROR($AJ354/$AK354*$AL354, 0),IF(IFERROR((SUM($B354:I354)+$AJ354/$AK354*(1-$AL354)),0)&lt;=$AJ354, $AJ354-SUM($B354:I354), IFERROR($AJ354/$AK354, 0))))</f>
        <v>0</v>
      </c>
      <c r="K354" s="104">
        <f>IF($AM354&gt;K$5,0,IF($AM354=K$5,IFERROR($AJ354/$AK354*$AL354, 0),IF(IFERROR((SUM($B354:J354)+$AJ354/$AK354*(1-$AL354)),0)&lt;=$AJ354, $AJ354-SUM($B354:J354), IFERROR($AJ354/$AK354, 0))))</f>
        <v>0</v>
      </c>
      <c r="L354" s="104">
        <f>IF($AM354&gt;L$5,0,IF($AM354=L$5,IFERROR($AJ354/$AK354*$AL354, 0),IF(IFERROR((SUM($B354:K354)+$AJ354/$AK354*(1-$AL354)),0)&lt;=$AJ354, $AJ354-SUM($B354:K354), IFERROR($AJ354/$AK354, 0))))</f>
        <v>0</v>
      </c>
      <c r="M354" s="104">
        <f>IF($AM354&gt;M$5,0,IF($AM354=M$5,IFERROR($AJ354/$AK354*$AL354, 0),IF(IFERROR((SUM($B354:L354)+$AJ354/$AK354*(1-$AL354)),0)&lt;=$AJ354, $AJ354-SUM($B354:L354), IFERROR($AJ354/$AK354, 0))))</f>
        <v>0</v>
      </c>
      <c r="N354" s="104">
        <f>IF($AM354&gt;N$5,0,IF($AM354=N$5,IFERROR($AJ354/$AK354*$AL354, 0),IF(IFERROR((SUM($B354:M354)+$AJ354/$AK354*(1-$AL354)),0)&lt;=$AJ354, $AJ354-SUM($B354:M354), IFERROR($AJ354/$AK354, 0))))</f>
        <v>0</v>
      </c>
      <c r="O354" s="104">
        <f>IF($AM354&gt;O$5,0,IF($AM354=O$5,IFERROR($AJ354/$AK354*$AL354, 0),IF(IFERROR((SUM($B354:N354)+$AJ354/$AK354*(1-$AL354)),0)&lt;=$AJ354, $AJ354-SUM($B354:N354), IFERROR($AJ354/$AK354, 0))))</f>
        <v>0</v>
      </c>
      <c r="P354" s="104">
        <f>IF($AM354&gt;P$5,0,IF($AM354=P$5,IFERROR($AJ354/$AK354*$AL354, 0),IF(IFERROR((SUM($B354:O354)+$AJ354/$AK354*(1-$AL354)),0)&lt;=$AJ354, $AJ354-SUM($B354:O354), IFERROR($AJ354/$AK354, 0))))</f>
        <v>0</v>
      </c>
      <c r="Q354" s="104">
        <f>IF($AM354&gt;Q$5,0,IF($AM354=Q$5,IFERROR($AJ354/$AK354*$AL354, 0),IF(IFERROR((SUM($B354:P354)+$AJ354/$AK354*(1-$AL354)),0)&lt;=$AJ354, $AJ354-SUM($B354:P354), IFERROR($AJ354/$AK354, 0))))</f>
        <v>0</v>
      </c>
      <c r="R354" s="104">
        <f>IF($AM354&gt;R$5,0,IF($AM354=R$5,IFERROR($AJ354/$AK354*$AL354, 0),IF(IFERROR((SUM($B354:Q354)+$AJ354/$AK354*(1-$AL354)),0)&lt;=$AJ354, $AJ354-SUM($B354:Q354), IFERROR($AJ354/$AK354, 0))))</f>
        <v>0</v>
      </c>
      <c r="S354" s="104">
        <f>IF($AM354&gt;S$5,0,IF($AM354=S$5,IFERROR($AJ354/$AK354*$AL354, 0),IF(IFERROR((SUM($B354:R354)+$AJ354/$AK354*(1-$AL354)),0)&lt;=$AJ354, $AJ354-SUM($B354:R354), IFERROR($AJ354/$AK354, 0))))</f>
        <v>0</v>
      </c>
      <c r="T354" s="104">
        <f>IF($AM354&gt;T$5,0,IF($AM354=T$5,IFERROR($AJ354/$AK354*$AL354, 0),IF(IFERROR((SUM($B354:S354)+$AJ354/$AK354*(1-$AL354)),0)&lt;=$AJ354, $AJ354-SUM($B354:S354), IFERROR($AJ354/$AK354, 0))))</f>
        <v>0</v>
      </c>
      <c r="U354" s="104">
        <f>IF($AM354&gt;U$5,0,IF($AM354=U$5,IFERROR($AJ354/$AK354*$AL354, 0),IF(IFERROR((SUM($B354:T354)+$AJ354/$AK354*(1-$AL354)),0)&lt;=$AJ354, $AJ354-SUM($B354:T354), IFERROR($AJ354/$AK354, 0))))</f>
        <v>0</v>
      </c>
      <c r="V354" s="104">
        <f>IF($AM354&gt;V$5,0,IF($AM354=V$5,IFERROR($AJ354/$AK354*$AL354, 0),IF(IFERROR((SUM($B354:U354)+$AJ354/$AK354*(1-$AL354)),0)&lt;=$AJ354, $AJ354-SUM($B354:U354), IFERROR($AJ354/$AK354, 0))))</f>
        <v>0</v>
      </c>
      <c r="W354" s="104">
        <f>IF($AM354&gt;W$5,0,IF($AM354=W$5,IFERROR($AJ354/$AK354*$AL354, 0),IF(IFERROR((SUM($B354:V354)+$AJ354/$AK354*(1-$AL354)),0)&lt;=$AJ354, $AJ354-SUM($B354:V354), IFERROR($AJ354/$AK354, 0))))</f>
        <v>0</v>
      </c>
      <c r="X354" s="104">
        <f>IF($AM354&gt;X$5,0,IF($AM354=X$5,IFERROR($AJ354/$AK354*$AL354, 0),IF(IFERROR((SUM($B354:W354)+$AJ354/$AK354*(1-$AL354)),0)&lt;=$AJ354, $AJ354-SUM($B354:W354), IFERROR($AJ354/$AK354, 0))))</f>
        <v>0</v>
      </c>
      <c r="Y354" s="104">
        <f>IF($AM354&gt;Y$5,0,IF($AM354=Y$5,IFERROR($AJ354/$AK354*$AL354, 0),IF(IFERROR((SUM($B354:X354)+$AJ354/$AK354*(1-$AL354)),0)&lt;=$AJ354, $AJ354-SUM($B354:X354), IFERROR($AJ354/$AK354, 0))))</f>
        <v>0</v>
      </c>
      <c r="Z354" s="104">
        <f>IF($AM354&gt;Z$5,0,IF($AM354=Z$5,IFERROR($AJ354/$AK354*$AL354, 0),IF(IFERROR((SUM($B354:Y354)+$AJ354/$AK354*(1-$AL354)),0)&lt;=$AJ354, $AJ354-SUM($B354:Y354), IFERROR($AJ354/$AK354, 0))))</f>
        <v>0</v>
      </c>
      <c r="AA354" s="104">
        <f>IF($AM354&gt;AA$5,0,IF($AM354=AA$5,IFERROR($AJ354/$AK354*$AL354, 0),IF(IFERROR((SUM($B354:Z354)+$AJ354/$AK354*(1-$AL354)),0)&lt;=$AJ354, $AJ354-SUM($B354:Z354), IFERROR($AJ354/$AK354, 0))))</f>
        <v>0</v>
      </c>
      <c r="AB354" s="104">
        <f>IF($AM354&gt;AB$5,0,IF($AM354=AB$5,IFERROR($AJ354/$AK354*$AL354, 0),IF(IFERROR((SUM($B354:AA354)+$AJ354/$AK354*(1-$AL354)),0)&lt;=$AJ354, $AJ354-SUM($B354:AA354), IFERROR($AJ354/$AK354, 0))))</f>
        <v>0</v>
      </c>
      <c r="AC354" s="104">
        <f>IF($AM354&gt;AC$5,0,IF($AM354=AC$5,IFERROR($AJ354/$AK354*$AL354, 0),IF(IFERROR((SUM($B354:AB354)+$AJ354/$AK354*(1-$AL354)),0)&lt;=$AJ354, $AJ354-SUM($B354:AB354), IFERROR($AJ354/$AK354, 0))))</f>
        <v>0</v>
      </c>
      <c r="AD354" s="104">
        <f>IF($AM354&gt;AD$5,0,IF($AM354=AD$5,IFERROR($AJ354/$AK354*$AL354, 0),IF(IFERROR((SUM($B354:AC354)+$AJ354/$AK354*(1-$AL354)),0)&lt;=$AJ354, $AJ354-SUM($B354:AC354), IFERROR($AJ354/$AK354, 0))))</f>
        <v>0</v>
      </c>
      <c r="AE354" s="104">
        <f>IF($AM354&gt;AE$5,0,IF($AM354=AE$5,IFERROR($AJ354/$AK354*$AL354, 0),IF(IFERROR((SUM($B354:AD354)+$AJ354/$AK354*(1-$AL354)),0)&lt;=$AJ354, $AJ354-SUM($B354:AD354), IFERROR($AJ354/$AK354, 0))))</f>
        <v>0</v>
      </c>
      <c r="AF354" s="104">
        <f>IF($AM354&gt;AF$5,0,IF($AM354=AF$5,IFERROR($AJ354/$AK354*$AL354, 0),IF(IFERROR((SUM($B354:AE354)+$AJ354/$AK354*(1-$AL354)),0)&lt;=$AJ354, $AJ354-SUM($B354:AE354), IFERROR($AJ354/$AK354, 0))))</f>
        <v>0</v>
      </c>
      <c r="AG354" s="104">
        <f>IF($AM354&gt;AG$5,0,IF($AM354=AG$5,IFERROR($AJ354/$AK354*$AL354, 0),IF(IFERROR((SUM($B354:AF354)+$AJ354/$AK354*(1-$AL354)),0)&lt;=$AJ354, $AJ354-SUM($B354:AF354), IFERROR($AJ354/$AK354, 0))))</f>
        <v>0</v>
      </c>
      <c r="AH354" s="104">
        <f>IF($AM354&gt;AH$5,0,IF($AM354=AH$5,IFERROR($AJ354/$AK354*$AL354, 0),IF(IFERROR((SUM($B354:AG354)+$AJ354/$AK354*(1-$AL354)),0)&lt;=$AJ354, $AJ354-SUM($B354:AG354), IFERROR($AJ354/$AK354, 0))))</f>
        <v>0</v>
      </c>
      <c r="AI354" s="20"/>
      <c r="AJ354" s="105" cm="1">
        <f t="array" ref="AJ354">INDEX(Calculations!$B$322:$AN$322, 1, AN354)</f>
        <v>0</v>
      </c>
      <c r="AK354" s="84">
        <f>INDEX(Drivers!$B$41:$AI$41, 1, MATCH($B354, Drivers!$B$4:$AI$4, 0))</f>
        <v>0</v>
      </c>
      <c r="AL354" s="85">
        <f>INDEX(Drivers!$B$42:$AI$42, 1,  MATCH($B354, Drivers!$B$4:$AI$4, 0))</f>
        <v>0</v>
      </c>
      <c r="AM354" s="86" cm="1">
        <f t="array" ref="AM354">INDEX(Drivers!$B$12:$AI$12, 1, AN354)</f>
        <v>48121</v>
      </c>
      <c r="AN354" s="83">
        <f t="shared" si="461"/>
        <v>24</v>
      </c>
      <c r="AO354" s="146">
        <f t="shared" si="459"/>
        <v>0</v>
      </c>
      <c r="AP354" s="152">
        <f t="shared" si="460"/>
        <v>0</v>
      </c>
      <c r="AQ354" s="152">
        <f t="shared" si="460"/>
        <v>0</v>
      </c>
      <c r="AR354" s="152">
        <f t="shared" si="460"/>
        <v>0</v>
      </c>
      <c r="AS354" s="152">
        <f t="shared" si="460"/>
        <v>0</v>
      </c>
      <c r="AT354" s="152">
        <f t="shared" si="460"/>
        <v>0</v>
      </c>
      <c r="AU354" s="152">
        <f t="shared" si="460"/>
        <v>0</v>
      </c>
      <c r="AV354" s="152">
        <f t="shared" si="460"/>
        <v>0</v>
      </c>
      <c r="AW354" s="152">
        <f t="shared" si="460"/>
        <v>0</v>
      </c>
    </row>
    <row r="355" spans="2:49" hidden="1" outlineLevel="1" x14ac:dyDescent="0.2">
      <c r="B355" s="52" t="str" cm="1">
        <f t="array" ref="B355">INDEX($B$4:$AI$4, 1, AN355)</f>
        <v>FQ4'31E</v>
      </c>
      <c r="C355" s="104">
        <f>IF($AM355&gt;C$5,0,IF($AM355=C$5,IFERROR($AJ355/$AK355*$AL355, 0),IF(IFERROR((SUM($B355:B355)+$AJ355/$AK355*(1-$AL355)),0)&lt;=$AJ355, $AJ355-SUM($B355:B355), IFERROR($AJ355/$AK355, 0))))</f>
        <v>0</v>
      </c>
      <c r="D355" s="104">
        <f>IF($AM355&gt;D$5,0,IF($AM355=D$5,IFERROR($AJ355/$AK355*$AL355, 0),IF(IFERROR((SUM($B355:C355)+$AJ355/$AK355*(1-$AL355)),0)&lt;=$AJ355, $AJ355-SUM($B355:C355), IFERROR($AJ355/$AK355, 0))))</f>
        <v>0</v>
      </c>
      <c r="E355" s="104">
        <f>IF($AM355&gt;E$5,0,IF($AM355=E$5,IFERROR($AJ355/$AK355*$AL355, 0),IF(IFERROR((SUM($B355:D355)+$AJ355/$AK355*(1-$AL355)),0)&lt;=$AJ355, $AJ355-SUM($B355:D355), IFERROR($AJ355/$AK355, 0))))</f>
        <v>0</v>
      </c>
      <c r="F355" s="104">
        <f>IF($AM355&gt;F$5,0,IF($AM355=F$5,IFERROR($AJ355/$AK355*$AL355, 0),IF(IFERROR((SUM($B355:E355)+$AJ355/$AK355*(1-$AL355)),0)&lt;=$AJ355, $AJ355-SUM($B355:E355), IFERROR($AJ355/$AK355, 0))))</f>
        <v>0</v>
      </c>
      <c r="G355" s="104">
        <f>IF($AM355&gt;G$5,0,IF($AM355=G$5,IFERROR($AJ355/$AK355*$AL355, 0),IF(IFERROR((SUM($B355:F355)+$AJ355/$AK355*(1-$AL355)),0)&lt;=$AJ355, $AJ355-SUM($B355:F355), IFERROR($AJ355/$AK355, 0))))</f>
        <v>0</v>
      </c>
      <c r="H355" s="104">
        <f>IF($AM355&gt;H$5,0,IF($AM355=H$5,IFERROR($AJ355/$AK355*$AL355, 0),IF(IFERROR((SUM($B355:G355)+$AJ355/$AK355*(1-$AL355)),0)&lt;=$AJ355, $AJ355-SUM($B355:G355), IFERROR($AJ355/$AK355, 0))))</f>
        <v>0</v>
      </c>
      <c r="I355" s="104">
        <f>IF($AM355&gt;I$5,0,IF($AM355=I$5,IFERROR($AJ355/$AK355*$AL355, 0),IF(IFERROR((SUM($B355:H355)+$AJ355/$AK355*(1-$AL355)),0)&lt;=$AJ355, $AJ355-SUM($B355:H355), IFERROR($AJ355/$AK355, 0))))</f>
        <v>0</v>
      </c>
      <c r="J355" s="104">
        <f>IF($AM355&gt;J$5,0,IF($AM355=J$5,IFERROR($AJ355/$AK355*$AL355, 0),IF(IFERROR((SUM($B355:I355)+$AJ355/$AK355*(1-$AL355)),0)&lt;=$AJ355, $AJ355-SUM($B355:I355), IFERROR($AJ355/$AK355, 0))))</f>
        <v>0</v>
      </c>
      <c r="K355" s="104">
        <f>IF($AM355&gt;K$5,0,IF($AM355=K$5,IFERROR($AJ355/$AK355*$AL355, 0),IF(IFERROR((SUM($B355:J355)+$AJ355/$AK355*(1-$AL355)),0)&lt;=$AJ355, $AJ355-SUM($B355:J355), IFERROR($AJ355/$AK355, 0))))</f>
        <v>0</v>
      </c>
      <c r="L355" s="104">
        <f>IF($AM355&gt;L$5,0,IF($AM355=L$5,IFERROR($AJ355/$AK355*$AL355, 0),IF(IFERROR((SUM($B355:K355)+$AJ355/$AK355*(1-$AL355)),0)&lt;=$AJ355, $AJ355-SUM($B355:K355), IFERROR($AJ355/$AK355, 0))))</f>
        <v>0</v>
      </c>
      <c r="M355" s="104">
        <f>IF($AM355&gt;M$5,0,IF($AM355=M$5,IFERROR($AJ355/$AK355*$AL355, 0),IF(IFERROR((SUM($B355:L355)+$AJ355/$AK355*(1-$AL355)),0)&lt;=$AJ355, $AJ355-SUM($B355:L355), IFERROR($AJ355/$AK355, 0))))</f>
        <v>0</v>
      </c>
      <c r="N355" s="104">
        <f>IF($AM355&gt;N$5,0,IF($AM355=N$5,IFERROR($AJ355/$AK355*$AL355, 0),IF(IFERROR((SUM($B355:M355)+$AJ355/$AK355*(1-$AL355)),0)&lt;=$AJ355, $AJ355-SUM($B355:M355), IFERROR($AJ355/$AK355, 0))))</f>
        <v>0</v>
      </c>
      <c r="O355" s="104">
        <f>IF($AM355&gt;O$5,0,IF($AM355=O$5,IFERROR($AJ355/$AK355*$AL355, 0),IF(IFERROR((SUM($B355:N355)+$AJ355/$AK355*(1-$AL355)),0)&lt;=$AJ355, $AJ355-SUM($B355:N355), IFERROR($AJ355/$AK355, 0))))</f>
        <v>0</v>
      </c>
      <c r="P355" s="104">
        <f>IF($AM355&gt;P$5,0,IF($AM355=P$5,IFERROR($AJ355/$AK355*$AL355, 0),IF(IFERROR((SUM($B355:O355)+$AJ355/$AK355*(1-$AL355)),0)&lt;=$AJ355, $AJ355-SUM($B355:O355), IFERROR($AJ355/$AK355, 0))))</f>
        <v>0</v>
      </c>
      <c r="Q355" s="104">
        <f>IF($AM355&gt;Q$5,0,IF($AM355=Q$5,IFERROR($AJ355/$AK355*$AL355, 0),IF(IFERROR((SUM($B355:P355)+$AJ355/$AK355*(1-$AL355)),0)&lt;=$AJ355, $AJ355-SUM($B355:P355), IFERROR($AJ355/$AK355, 0))))</f>
        <v>0</v>
      </c>
      <c r="R355" s="104">
        <f>IF($AM355&gt;R$5,0,IF($AM355=R$5,IFERROR($AJ355/$AK355*$AL355, 0),IF(IFERROR((SUM($B355:Q355)+$AJ355/$AK355*(1-$AL355)),0)&lt;=$AJ355, $AJ355-SUM($B355:Q355), IFERROR($AJ355/$AK355, 0))))</f>
        <v>0</v>
      </c>
      <c r="S355" s="104">
        <f>IF($AM355&gt;S$5,0,IF($AM355=S$5,IFERROR($AJ355/$AK355*$AL355, 0),IF(IFERROR((SUM($B355:R355)+$AJ355/$AK355*(1-$AL355)),0)&lt;=$AJ355, $AJ355-SUM($B355:R355), IFERROR($AJ355/$AK355, 0))))</f>
        <v>0</v>
      </c>
      <c r="T355" s="104">
        <f>IF($AM355&gt;T$5,0,IF($AM355=T$5,IFERROR($AJ355/$AK355*$AL355, 0),IF(IFERROR((SUM($B355:S355)+$AJ355/$AK355*(1-$AL355)),0)&lt;=$AJ355, $AJ355-SUM($B355:S355), IFERROR($AJ355/$AK355, 0))))</f>
        <v>0</v>
      </c>
      <c r="U355" s="104">
        <f>IF($AM355&gt;U$5,0,IF($AM355=U$5,IFERROR($AJ355/$AK355*$AL355, 0),IF(IFERROR((SUM($B355:T355)+$AJ355/$AK355*(1-$AL355)),0)&lt;=$AJ355, $AJ355-SUM($B355:T355), IFERROR($AJ355/$AK355, 0))))</f>
        <v>0</v>
      </c>
      <c r="V355" s="104">
        <f>IF($AM355&gt;V$5,0,IF($AM355=V$5,IFERROR($AJ355/$AK355*$AL355, 0),IF(IFERROR((SUM($B355:U355)+$AJ355/$AK355*(1-$AL355)),0)&lt;=$AJ355, $AJ355-SUM($B355:U355), IFERROR($AJ355/$AK355, 0))))</f>
        <v>0</v>
      </c>
      <c r="W355" s="104">
        <f>IF($AM355&gt;W$5,0,IF($AM355=W$5,IFERROR($AJ355/$AK355*$AL355, 0),IF(IFERROR((SUM($B355:V355)+$AJ355/$AK355*(1-$AL355)),0)&lt;=$AJ355, $AJ355-SUM($B355:V355), IFERROR($AJ355/$AK355, 0))))</f>
        <v>0</v>
      </c>
      <c r="X355" s="104">
        <f>IF($AM355&gt;X$5,0,IF($AM355=X$5,IFERROR($AJ355/$AK355*$AL355, 0),IF(IFERROR((SUM($B355:W355)+$AJ355/$AK355*(1-$AL355)),0)&lt;=$AJ355, $AJ355-SUM($B355:W355), IFERROR($AJ355/$AK355, 0))))</f>
        <v>0</v>
      </c>
      <c r="Y355" s="104">
        <f>IF($AM355&gt;Y$5,0,IF($AM355=Y$5,IFERROR($AJ355/$AK355*$AL355, 0),IF(IFERROR((SUM($B355:X355)+$AJ355/$AK355*(1-$AL355)),0)&lt;=$AJ355, $AJ355-SUM($B355:X355), IFERROR($AJ355/$AK355, 0))))</f>
        <v>0</v>
      </c>
      <c r="Z355" s="104">
        <f>IF($AM355&gt;Z$5,0,IF($AM355=Z$5,IFERROR($AJ355/$AK355*$AL355, 0),IF(IFERROR((SUM($B355:Y355)+$AJ355/$AK355*(1-$AL355)),0)&lt;=$AJ355, $AJ355-SUM($B355:Y355), IFERROR($AJ355/$AK355, 0))))</f>
        <v>0</v>
      </c>
      <c r="AA355" s="104">
        <f>IF($AM355&gt;AA$5,0,IF($AM355=AA$5,IFERROR($AJ355/$AK355*$AL355, 0),IF(IFERROR((SUM($B355:Z355)+$AJ355/$AK355*(1-$AL355)),0)&lt;=$AJ355, $AJ355-SUM($B355:Z355), IFERROR($AJ355/$AK355, 0))))</f>
        <v>0</v>
      </c>
      <c r="AB355" s="104">
        <f>IF($AM355&gt;AB$5,0,IF($AM355=AB$5,IFERROR($AJ355/$AK355*$AL355, 0),IF(IFERROR((SUM($B355:AA355)+$AJ355/$AK355*(1-$AL355)),0)&lt;=$AJ355, $AJ355-SUM($B355:AA355), IFERROR($AJ355/$AK355, 0))))</f>
        <v>0</v>
      </c>
      <c r="AC355" s="104">
        <f>IF($AM355&gt;AC$5,0,IF($AM355=AC$5,IFERROR($AJ355/$AK355*$AL355, 0),IF(IFERROR((SUM($B355:AB355)+$AJ355/$AK355*(1-$AL355)),0)&lt;=$AJ355, $AJ355-SUM($B355:AB355), IFERROR($AJ355/$AK355, 0))))</f>
        <v>0</v>
      </c>
      <c r="AD355" s="104">
        <f>IF($AM355&gt;AD$5,0,IF($AM355=AD$5,IFERROR($AJ355/$AK355*$AL355, 0),IF(IFERROR((SUM($B355:AC355)+$AJ355/$AK355*(1-$AL355)),0)&lt;=$AJ355, $AJ355-SUM($B355:AC355), IFERROR($AJ355/$AK355, 0))))</f>
        <v>0</v>
      </c>
      <c r="AE355" s="104">
        <f>IF($AM355&gt;AE$5,0,IF($AM355=AE$5,IFERROR($AJ355/$AK355*$AL355, 0),IF(IFERROR((SUM($B355:AD355)+$AJ355/$AK355*(1-$AL355)),0)&lt;=$AJ355, $AJ355-SUM($B355:AD355), IFERROR($AJ355/$AK355, 0))))</f>
        <v>0</v>
      </c>
      <c r="AF355" s="104">
        <f>IF($AM355&gt;AF$5,0,IF($AM355=AF$5,IFERROR($AJ355/$AK355*$AL355, 0),IF(IFERROR((SUM($B355:AE355)+$AJ355/$AK355*(1-$AL355)),0)&lt;=$AJ355, $AJ355-SUM($B355:AE355), IFERROR($AJ355/$AK355, 0))))</f>
        <v>0</v>
      </c>
      <c r="AG355" s="104">
        <f>IF($AM355&gt;AG$5,0,IF($AM355=AG$5,IFERROR($AJ355/$AK355*$AL355, 0),IF(IFERROR((SUM($B355:AF355)+$AJ355/$AK355*(1-$AL355)),0)&lt;=$AJ355, $AJ355-SUM($B355:AF355), IFERROR($AJ355/$AK355, 0))))</f>
        <v>0</v>
      </c>
      <c r="AH355" s="104">
        <f>IF($AM355&gt;AH$5,0,IF($AM355=AH$5,IFERROR($AJ355/$AK355*$AL355, 0),IF(IFERROR((SUM($B355:AG355)+$AJ355/$AK355*(1-$AL355)),0)&lt;=$AJ355, $AJ355-SUM($B355:AG355), IFERROR($AJ355/$AK355, 0))))</f>
        <v>0</v>
      </c>
      <c r="AI355" s="20"/>
      <c r="AJ355" s="105" cm="1">
        <f t="array" ref="AJ355">INDEX(Calculations!$B$322:$AN$322, 1, AN355)</f>
        <v>0</v>
      </c>
      <c r="AK355" s="84">
        <f>INDEX(Drivers!$B$41:$AI$41, 1, MATCH($B355, Drivers!$B$4:$AI$4, 0))</f>
        <v>0</v>
      </c>
      <c r="AL355" s="85">
        <f>INDEX(Drivers!$B$42:$AI$42, 1,  MATCH($B355, Drivers!$B$4:$AI$4, 0))</f>
        <v>0</v>
      </c>
      <c r="AM355" s="86" cm="1">
        <f t="array" ref="AM355">INDEX(Drivers!$B$12:$AI$12, 1, AN355)</f>
        <v>48213</v>
      </c>
      <c r="AN355" s="83">
        <f t="shared" si="461"/>
        <v>25</v>
      </c>
      <c r="AO355" s="146">
        <f t="shared" si="459"/>
        <v>0</v>
      </c>
      <c r="AP355" s="152">
        <f t="shared" si="460"/>
        <v>0</v>
      </c>
      <c r="AQ355" s="152">
        <f t="shared" si="460"/>
        <v>0</v>
      </c>
      <c r="AR355" s="152">
        <f t="shared" si="460"/>
        <v>0</v>
      </c>
      <c r="AS355" s="152">
        <f t="shared" si="460"/>
        <v>0</v>
      </c>
      <c r="AT355" s="152">
        <f t="shared" si="460"/>
        <v>0</v>
      </c>
      <c r="AU355" s="152">
        <f t="shared" si="460"/>
        <v>0</v>
      </c>
      <c r="AV355" s="152">
        <f t="shared" si="460"/>
        <v>0</v>
      </c>
      <c r="AW355" s="152">
        <f t="shared" si="460"/>
        <v>0</v>
      </c>
    </row>
    <row r="356" spans="2:49" hidden="1" outlineLevel="1" x14ac:dyDescent="0.2">
      <c r="B356" s="52" t="str" cm="1">
        <f t="array" ref="B356">INDEX($B$4:$AI$4, 1, AN356)</f>
        <v>FQ1'32E</v>
      </c>
      <c r="C356" s="104">
        <f>IF($AM356&gt;C$5,0,IF($AM356=C$5,IFERROR($AJ356/$AK356*$AL356, 0),IF(IFERROR((SUM($B356:B356)+$AJ356/$AK356*(1-$AL356)),0)&lt;=$AJ356, $AJ356-SUM($B356:B356), IFERROR($AJ356/$AK356, 0))))</f>
        <v>0</v>
      </c>
      <c r="D356" s="104">
        <f>IF($AM356&gt;D$5,0,IF($AM356=D$5,IFERROR($AJ356/$AK356*$AL356, 0),IF(IFERROR((SUM($B356:C356)+$AJ356/$AK356*(1-$AL356)),0)&lt;=$AJ356, $AJ356-SUM($B356:C356), IFERROR($AJ356/$AK356, 0))))</f>
        <v>0</v>
      </c>
      <c r="E356" s="104">
        <f>IF($AM356&gt;E$5,0,IF($AM356=E$5,IFERROR($AJ356/$AK356*$AL356, 0),IF(IFERROR((SUM($B356:D356)+$AJ356/$AK356*(1-$AL356)),0)&lt;=$AJ356, $AJ356-SUM($B356:D356), IFERROR($AJ356/$AK356, 0))))</f>
        <v>0</v>
      </c>
      <c r="F356" s="104">
        <f>IF($AM356&gt;F$5,0,IF($AM356=F$5,IFERROR($AJ356/$AK356*$AL356, 0),IF(IFERROR((SUM($B356:E356)+$AJ356/$AK356*(1-$AL356)),0)&lt;=$AJ356, $AJ356-SUM($B356:E356), IFERROR($AJ356/$AK356, 0))))</f>
        <v>0</v>
      </c>
      <c r="G356" s="104">
        <f>IF($AM356&gt;G$5,0,IF($AM356=G$5,IFERROR($AJ356/$AK356*$AL356, 0),IF(IFERROR((SUM($B356:F356)+$AJ356/$AK356*(1-$AL356)),0)&lt;=$AJ356, $AJ356-SUM($B356:F356), IFERROR($AJ356/$AK356, 0))))</f>
        <v>0</v>
      </c>
      <c r="H356" s="104">
        <f>IF($AM356&gt;H$5,0,IF($AM356=H$5,IFERROR($AJ356/$AK356*$AL356, 0),IF(IFERROR((SUM($B356:G356)+$AJ356/$AK356*(1-$AL356)),0)&lt;=$AJ356, $AJ356-SUM($B356:G356), IFERROR($AJ356/$AK356, 0))))</f>
        <v>0</v>
      </c>
      <c r="I356" s="104">
        <f>IF($AM356&gt;I$5,0,IF($AM356=I$5,IFERROR($AJ356/$AK356*$AL356, 0),IF(IFERROR((SUM($B356:H356)+$AJ356/$AK356*(1-$AL356)),0)&lt;=$AJ356, $AJ356-SUM($B356:H356), IFERROR($AJ356/$AK356, 0))))</f>
        <v>0</v>
      </c>
      <c r="J356" s="104">
        <f>IF($AM356&gt;J$5,0,IF($AM356=J$5,IFERROR($AJ356/$AK356*$AL356, 0),IF(IFERROR((SUM($B356:I356)+$AJ356/$AK356*(1-$AL356)),0)&lt;=$AJ356, $AJ356-SUM($B356:I356), IFERROR($AJ356/$AK356, 0))))</f>
        <v>0</v>
      </c>
      <c r="K356" s="104">
        <f>IF($AM356&gt;K$5,0,IF($AM356=K$5,IFERROR($AJ356/$AK356*$AL356, 0),IF(IFERROR((SUM($B356:J356)+$AJ356/$AK356*(1-$AL356)),0)&lt;=$AJ356, $AJ356-SUM($B356:J356), IFERROR($AJ356/$AK356, 0))))</f>
        <v>0</v>
      </c>
      <c r="L356" s="104">
        <f>IF($AM356&gt;L$5,0,IF($AM356=L$5,IFERROR($AJ356/$AK356*$AL356, 0),IF(IFERROR((SUM($B356:K356)+$AJ356/$AK356*(1-$AL356)),0)&lt;=$AJ356, $AJ356-SUM($B356:K356), IFERROR($AJ356/$AK356, 0))))</f>
        <v>0</v>
      </c>
      <c r="M356" s="104">
        <f>IF($AM356&gt;M$5,0,IF($AM356=M$5,IFERROR($AJ356/$AK356*$AL356, 0),IF(IFERROR((SUM($B356:L356)+$AJ356/$AK356*(1-$AL356)),0)&lt;=$AJ356, $AJ356-SUM($B356:L356), IFERROR($AJ356/$AK356, 0))))</f>
        <v>0</v>
      </c>
      <c r="N356" s="104">
        <f>IF($AM356&gt;N$5,0,IF($AM356=N$5,IFERROR($AJ356/$AK356*$AL356, 0),IF(IFERROR((SUM($B356:M356)+$AJ356/$AK356*(1-$AL356)),0)&lt;=$AJ356, $AJ356-SUM($B356:M356), IFERROR($AJ356/$AK356, 0))))</f>
        <v>0</v>
      </c>
      <c r="O356" s="104">
        <f>IF($AM356&gt;O$5,0,IF($AM356=O$5,IFERROR($AJ356/$AK356*$AL356, 0),IF(IFERROR((SUM($B356:N356)+$AJ356/$AK356*(1-$AL356)),0)&lt;=$AJ356, $AJ356-SUM($B356:N356), IFERROR($AJ356/$AK356, 0))))</f>
        <v>0</v>
      </c>
      <c r="P356" s="104">
        <f>IF($AM356&gt;P$5,0,IF($AM356=P$5,IFERROR($AJ356/$AK356*$AL356, 0),IF(IFERROR((SUM($B356:O356)+$AJ356/$AK356*(1-$AL356)),0)&lt;=$AJ356, $AJ356-SUM($B356:O356), IFERROR($AJ356/$AK356, 0))))</f>
        <v>0</v>
      </c>
      <c r="Q356" s="104">
        <f>IF($AM356&gt;Q$5,0,IF($AM356=Q$5,IFERROR($AJ356/$AK356*$AL356, 0),IF(IFERROR((SUM($B356:P356)+$AJ356/$AK356*(1-$AL356)),0)&lt;=$AJ356, $AJ356-SUM($B356:P356), IFERROR($AJ356/$AK356, 0))))</f>
        <v>0</v>
      </c>
      <c r="R356" s="104">
        <f>IF($AM356&gt;R$5,0,IF($AM356=R$5,IFERROR($AJ356/$AK356*$AL356, 0),IF(IFERROR((SUM($B356:Q356)+$AJ356/$AK356*(1-$AL356)),0)&lt;=$AJ356, $AJ356-SUM($B356:Q356), IFERROR($AJ356/$AK356, 0))))</f>
        <v>0</v>
      </c>
      <c r="S356" s="104">
        <f>IF($AM356&gt;S$5,0,IF($AM356=S$5,IFERROR($AJ356/$AK356*$AL356, 0),IF(IFERROR((SUM($B356:R356)+$AJ356/$AK356*(1-$AL356)),0)&lt;=$AJ356, $AJ356-SUM($B356:R356), IFERROR($AJ356/$AK356, 0))))</f>
        <v>0</v>
      </c>
      <c r="T356" s="104">
        <f>IF($AM356&gt;T$5,0,IF($AM356=T$5,IFERROR($AJ356/$AK356*$AL356, 0),IF(IFERROR((SUM($B356:S356)+$AJ356/$AK356*(1-$AL356)),0)&lt;=$AJ356, $AJ356-SUM($B356:S356), IFERROR($AJ356/$AK356, 0))))</f>
        <v>0</v>
      </c>
      <c r="U356" s="104">
        <f>IF($AM356&gt;U$5,0,IF($AM356=U$5,IFERROR($AJ356/$AK356*$AL356, 0),IF(IFERROR((SUM($B356:T356)+$AJ356/$AK356*(1-$AL356)),0)&lt;=$AJ356, $AJ356-SUM($B356:T356), IFERROR($AJ356/$AK356, 0))))</f>
        <v>0</v>
      </c>
      <c r="V356" s="104">
        <f>IF($AM356&gt;V$5,0,IF($AM356=V$5,IFERROR($AJ356/$AK356*$AL356, 0),IF(IFERROR((SUM($B356:U356)+$AJ356/$AK356*(1-$AL356)),0)&lt;=$AJ356, $AJ356-SUM($B356:U356), IFERROR($AJ356/$AK356, 0))))</f>
        <v>0</v>
      </c>
      <c r="W356" s="104">
        <f>IF($AM356&gt;W$5,0,IF($AM356=W$5,IFERROR($AJ356/$AK356*$AL356, 0),IF(IFERROR((SUM($B356:V356)+$AJ356/$AK356*(1-$AL356)),0)&lt;=$AJ356, $AJ356-SUM($B356:V356), IFERROR($AJ356/$AK356, 0))))</f>
        <v>0</v>
      </c>
      <c r="X356" s="104">
        <f>IF($AM356&gt;X$5,0,IF($AM356=X$5,IFERROR($AJ356/$AK356*$AL356, 0),IF(IFERROR((SUM($B356:W356)+$AJ356/$AK356*(1-$AL356)),0)&lt;=$AJ356, $AJ356-SUM($B356:W356), IFERROR($AJ356/$AK356, 0))))</f>
        <v>0</v>
      </c>
      <c r="Y356" s="104">
        <f>IF($AM356&gt;Y$5,0,IF($AM356=Y$5,IFERROR($AJ356/$AK356*$AL356, 0),IF(IFERROR((SUM($B356:X356)+$AJ356/$AK356*(1-$AL356)),0)&lt;=$AJ356, $AJ356-SUM($B356:X356), IFERROR($AJ356/$AK356, 0))))</f>
        <v>0</v>
      </c>
      <c r="Z356" s="104">
        <f>IF($AM356&gt;Z$5,0,IF($AM356=Z$5,IFERROR($AJ356/$AK356*$AL356, 0),IF(IFERROR((SUM($B356:Y356)+$AJ356/$AK356*(1-$AL356)),0)&lt;=$AJ356, $AJ356-SUM($B356:Y356), IFERROR($AJ356/$AK356, 0))))</f>
        <v>0</v>
      </c>
      <c r="AA356" s="104">
        <f>IF($AM356&gt;AA$5,0,IF($AM356=AA$5,IFERROR($AJ356/$AK356*$AL356, 0),IF(IFERROR((SUM($B356:Z356)+$AJ356/$AK356*(1-$AL356)),0)&lt;=$AJ356, $AJ356-SUM($B356:Z356), IFERROR($AJ356/$AK356, 0))))</f>
        <v>0</v>
      </c>
      <c r="AB356" s="104">
        <f>IF($AM356&gt;AB$5,0,IF($AM356=AB$5,IFERROR($AJ356/$AK356*$AL356, 0),IF(IFERROR((SUM($B356:AA356)+$AJ356/$AK356*(1-$AL356)),0)&lt;=$AJ356, $AJ356-SUM($B356:AA356), IFERROR($AJ356/$AK356, 0))))</f>
        <v>0</v>
      </c>
      <c r="AC356" s="104">
        <f>IF($AM356&gt;AC$5,0,IF($AM356=AC$5,IFERROR($AJ356/$AK356*$AL356, 0),IF(IFERROR((SUM($B356:AB356)+$AJ356/$AK356*(1-$AL356)),0)&lt;=$AJ356, $AJ356-SUM($B356:AB356), IFERROR($AJ356/$AK356, 0))))</f>
        <v>0</v>
      </c>
      <c r="AD356" s="104">
        <f>IF($AM356&gt;AD$5,0,IF($AM356=AD$5,IFERROR($AJ356/$AK356*$AL356, 0),IF(IFERROR((SUM($B356:AC356)+$AJ356/$AK356*(1-$AL356)),0)&lt;=$AJ356, $AJ356-SUM($B356:AC356), IFERROR($AJ356/$AK356, 0))))</f>
        <v>0</v>
      </c>
      <c r="AE356" s="104">
        <f>IF($AM356&gt;AE$5,0,IF($AM356=AE$5,IFERROR($AJ356/$AK356*$AL356, 0),IF(IFERROR((SUM($B356:AD356)+$AJ356/$AK356*(1-$AL356)),0)&lt;=$AJ356, $AJ356-SUM($B356:AD356), IFERROR($AJ356/$AK356, 0))))</f>
        <v>0</v>
      </c>
      <c r="AF356" s="104">
        <f>IF($AM356&gt;AF$5,0,IF($AM356=AF$5,IFERROR($AJ356/$AK356*$AL356, 0),IF(IFERROR((SUM($B356:AE356)+$AJ356/$AK356*(1-$AL356)),0)&lt;=$AJ356, $AJ356-SUM($B356:AE356), IFERROR($AJ356/$AK356, 0))))</f>
        <v>0</v>
      </c>
      <c r="AG356" s="104">
        <f>IF($AM356&gt;AG$5,0,IF($AM356=AG$5,IFERROR($AJ356/$AK356*$AL356, 0),IF(IFERROR((SUM($B356:AF356)+$AJ356/$AK356*(1-$AL356)),0)&lt;=$AJ356, $AJ356-SUM($B356:AF356), IFERROR($AJ356/$AK356, 0))))</f>
        <v>0</v>
      </c>
      <c r="AH356" s="104">
        <f>IF($AM356&gt;AH$5,0,IF($AM356=AH$5,IFERROR($AJ356/$AK356*$AL356, 0),IF(IFERROR((SUM($B356:AG356)+$AJ356/$AK356*(1-$AL356)),0)&lt;=$AJ356, $AJ356-SUM($B356:AG356), IFERROR($AJ356/$AK356, 0))))</f>
        <v>0</v>
      </c>
      <c r="AI356" s="20"/>
      <c r="AJ356" s="105" cm="1">
        <f t="array" ref="AJ356">INDEX(Calculations!$B$322:$AN$322, 1, AN356)</f>
        <v>0</v>
      </c>
      <c r="AK356" s="84">
        <f>INDEX(Drivers!$B$41:$AI$41, 1, MATCH($B356, Drivers!$B$4:$AI$4, 0))</f>
        <v>0</v>
      </c>
      <c r="AL356" s="85">
        <f>INDEX(Drivers!$B$42:$AI$42, 1,  MATCH($B356, Drivers!$B$4:$AI$4, 0))</f>
        <v>0</v>
      </c>
      <c r="AM356" s="86" cm="1">
        <f t="array" ref="AM356">INDEX(Drivers!$B$12:$AI$12, 1, AN356)</f>
        <v>48304</v>
      </c>
      <c r="AN356" s="83">
        <f t="shared" si="461"/>
        <v>26</v>
      </c>
      <c r="AO356" s="146">
        <f t="shared" si="459"/>
        <v>0</v>
      </c>
      <c r="AP356" s="152">
        <f t="shared" si="460"/>
        <v>0</v>
      </c>
      <c r="AQ356" s="152">
        <f t="shared" si="460"/>
        <v>0</v>
      </c>
      <c r="AR356" s="152">
        <f t="shared" si="460"/>
        <v>0</v>
      </c>
      <c r="AS356" s="152">
        <f t="shared" si="460"/>
        <v>0</v>
      </c>
      <c r="AT356" s="152">
        <f t="shared" si="460"/>
        <v>0</v>
      </c>
      <c r="AU356" s="152">
        <f t="shared" si="460"/>
        <v>0</v>
      </c>
      <c r="AV356" s="152">
        <f t="shared" si="460"/>
        <v>0</v>
      </c>
      <c r="AW356" s="152">
        <f t="shared" si="460"/>
        <v>0</v>
      </c>
    </row>
    <row r="357" spans="2:49" hidden="1" outlineLevel="1" x14ac:dyDescent="0.2">
      <c r="B357" s="52" t="str" cm="1">
        <f t="array" ref="B357">INDEX($B$4:$AI$4, 1, AN357)</f>
        <v>FQ2'32E</v>
      </c>
      <c r="C357" s="104">
        <f>IF($AM357&gt;C$5,0,IF($AM357=C$5,IFERROR($AJ357/$AK357*$AL357, 0),IF(IFERROR((SUM($B357:B357)+$AJ357/$AK357*(1-$AL357)),0)&lt;=$AJ357, $AJ357-SUM($B357:B357), IFERROR($AJ357/$AK357, 0))))</f>
        <v>0</v>
      </c>
      <c r="D357" s="104">
        <f>IF($AM357&gt;D$5,0,IF($AM357=D$5,IFERROR($AJ357/$AK357*$AL357, 0),IF(IFERROR((SUM($B357:C357)+$AJ357/$AK357*(1-$AL357)),0)&lt;=$AJ357, $AJ357-SUM($B357:C357), IFERROR($AJ357/$AK357, 0))))</f>
        <v>0</v>
      </c>
      <c r="E357" s="104">
        <f>IF($AM357&gt;E$5,0,IF($AM357=E$5,IFERROR($AJ357/$AK357*$AL357, 0),IF(IFERROR((SUM($B357:D357)+$AJ357/$AK357*(1-$AL357)),0)&lt;=$AJ357, $AJ357-SUM($B357:D357), IFERROR($AJ357/$AK357, 0))))</f>
        <v>0</v>
      </c>
      <c r="F357" s="104">
        <f>IF($AM357&gt;F$5,0,IF($AM357=F$5,IFERROR($AJ357/$AK357*$AL357, 0),IF(IFERROR((SUM($B357:E357)+$AJ357/$AK357*(1-$AL357)),0)&lt;=$AJ357, $AJ357-SUM($B357:E357), IFERROR($AJ357/$AK357, 0))))</f>
        <v>0</v>
      </c>
      <c r="G357" s="104">
        <f>IF($AM357&gt;G$5,0,IF($AM357=G$5,IFERROR($AJ357/$AK357*$AL357, 0),IF(IFERROR((SUM($B357:F357)+$AJ357/$AK357*(1-$AL357)),0)&lt;=$AJ357, $AJ357-SUM($B357:F357), IFERROR($AJ357/$AK357, 0))))</f>
        <v>0</v>
      </c>
      <c r="H357" s="104">
        <f>IF($AM357&gt;H$5,0,IF($AM357=H$5,IFERROR($AJ357/$AK357*$AL357, 0),IF(IFERROR((SUM($B357:G357)+$AJ357/$AK357*(1-$AL357)),0)&lt;=$AJ357, $AJ357-SUM($B357:G357), IFERROR($AJ357/$AK357, 0))))</f>
        <v>0</v>
      </c>
      <c r="I357" s="104">
        <f>IF($AM357&gt;I$5,0,IF($AM357=I$5,IFERROR($AJ357/$AK357*$AL357, 0),IF(IFERROR((SUM($B357:H357)+$AJ357/$AK357*(1-$AL357)),0)&lt;=$AJ357, $AJ357-SUM($B357:H357), IFERROR($AJ357/$AK357, 0))))</f>
        <v>0</v>
      </c>
      <c r="J357" s="104">
        <f>IF($AM357&gt;J$5,0,IF($AM357=J$5,IFERROR($AJ357/$AK357*$AL357, 0),IF(IFERROR((SUM($B357:I357)+$AJ357/$AK357*(1-$AL357)),0)&lt;=$AJ357, $AJ357-SUM($B357:I357), IFERROR($AJ357/$AK357, 0))))</f>
        <v>0</v>
      </c>
      <c r="K357" s="104">
        <f>IF($AM357&gt;K$5,0,IF($AM357=K$5,IFERROR($AJ357/$AK357*$AL357, 0),IF(IFERROR((SUM($B357:J357)+$AJ357/$AK357*(1-$AL357)),0)&lt;=$AJ357, $AJ357-SUM($B357:J357), IFERROR($AJ357/$AK357, 0))))</f>
        <v>0</v>
      </c>
      <c r="L357" s="104">
        <f>IF($AM357&gt;L$5,0,IF($AM357=L$5,IFERROR($AJ357/$AK357*$AL357, 0),IF(IFERROR((SUM($B357:K357)+$AJ357/$AK357*(1-$AL357)),0)&lt;=$AJ357, $AJ357-SUM($B357:K357), IFERROR($AJ357/$AK357, 0))))</f>
        <v>0</v>
      </c>
      <c r="M357" s="104">
        <f>IF($AM357&gt;M$5,0,IF($AM357=M$5,IFERROR($AJ357/$AK357*$AL357, 0),IF(IFERROR((SUM($B357:L357)+$AJ357/$AK357*(1-$AL357)),0)&lt;=$AJ357, $AJ357-SUM($B357:L357), IFERROR($AJ357/$AK357, 0))))</f>
        <v>0</v>
      </c>
      <c r="N357" s="104">
        <f>IF($AM357&gt;N$5,0,IF($AM357=N$5,IFERROR($AJ357/$AK357*$AL357, 0),IF(IFERROR((SUM($B357:M357)+$AJ357/$AK357*(1-$AL357)),0)&lt;=$AJ357, $AJ357-SUM($B357:M357), IFERROR($AJ357/$AK357, 0))))</f>
        <v>0</v>
      </c>
      <c r="O357" s="104">
        <f>IF($AM357&gt;O$5,0,IF($AM357=O$5,IFERROR($AJ357/$AK357*$AL357, 0),IF(IFERROR((SUM($B357:N357)+$AJ357/$AK357*(1-$AL357)),0)&lt;=$AJ357, $AJ357-SUM($B357:N357), IFERROR($AJ357/$AK357, 0))))</f>
        <v>0</v>
      </c>
      <c r="P357" s="104">
        <f>IF($AM357&gt;P$5,0,IF($AM357=P$5,IFERROR($AJ357/$AK357*$AL357, 0),IF(IFERROR((SUM($B357:O357)+$AJ357/$AK357*(1-$AL357)),0)&lt;=$AJ357, $AJ357-SUM($B357:O357), IFERROR($AJ357/$AK357, 0))))</f>
        <v>0</v>
      </c>
      <c r="Q357" s="104">
        <f>IF($AM357&gt;Q$5,0,IF($AM357=Q$5,IFERROR($AJ357/$AK357*$AL357, 0),IF(IFERROR((SUM($B357:P357)+$AJ357/$AK357*(1-$AL357)),0)&lt;=$AJ357, $AJ357-SUM($B357:P357), IFERROR($AJ357/$AK357, 0))))</f>
        <v>0</v>
      </c>
      <c r="R357" s="104">
        <f>IF($AM357&gt;R$5,0,IF($AM357=R$5,IFERROR($AJ357/$AK357*$AL357, 0),IF(IFERROR((SUM($B357:Q357)+$AJ357/$AK357*(1-$AL357)),0)&lt;=$AJ357, $AJ357-SUM($B357:Q357), IFERROR($AJ357/$AK357, 0))))</f>
        <v>0</v>
      </c>
      <c r="S357" s="104">
        <f>IF($AM357&gt;S$5,0,IF($AM357=S$5,IFERROR($AJ357/$AK357*$AL357, 0),IF(IFERROR((SUM($B357:R357)+$AJ357/$AK357*(1-$AL357)),0)&lt;=$AJ357, $AJ357-SUM($B357:R357), IFERROR($AJ357/$AK357, 0))))</f>
        <v>0</v>
      </c>
      <c r="T357" s="104">
        <f>IF($AM357&gt;T$5,0,IF($AM357=T$5,IFERROR($AJ357/$AK357*$AL357, 0),IF(IFERROR((SUM($B357:S357)+$AJ357/$AK357*(1-$AL357)),0)&lt;=$AJ357, $AJ357-SUM($B357:S357), IFERROR($AJ357/$AK357, 0))))</f>
        <v>0</v>
      </c>
      <c r="U357" s="104">
        <f>IF($AM357&gt;U$5,0,IF($AM357=U$5,IFERROR($AJ357/$AK357*$AL357, 0),IF(IFERROR((SUM($B357:T357)+$AJ357/$AK357*(1-$AL357)),0)&lt;=$AJ357, $AJ357-SUM($B357:T357), IFERROR($AJ357/$AK357, 0))))</f>
        <v>0</v>
      </c>
      <c r="V357" s="104">
        <f>IF($AM357&gt;V$5,0,IF($AM357=V$5,IFERROR($AJ357/$AK357*$AL357, 0),IF(IFERROR((SUM($B357:U357)+$AJ357/$AK357*(1-$AL357)),0)&lt;=$AJ357, $AJ357-SUM($B357:U357), IFERROR($AJ357/$AK357, 0))))</f>
        <v>0</v>
      </c>
      <c r="W357" s="104">
        <f>IF($AM357&gt;W$5,0,IF($AM357=W$5,IFERROR($AJ357/$AK357*$AL357, 0),IF(IFERROR((SUM($B357:V357)+$AJ357/$AK357*(1-$AL357)),0)&lt;=$AJ357, $AJ357-SUM($B357:V357), IFERROR($AJ357/$AK357, 0))))</f>
        <v>0</v>
      </c>
      <c r="X357" s="104">
        <f>IF($AM357&gt;X$5,0,IF($AM357=X$5,IFERROR($AJ357/$AK357*$AL357, 0),IF(IFERROR((SUM($B357:W357)+$AJ357/$AK357*(1-$AL357)),0)&lt;=$AJ357, $AJ357-SUM($B357:W357), IFERROR($AJ357/$AK357, 0))))</f>
        <v>0</v>
      </c>
      <c r="Y357" s="104">
        <f>IF($AM357&gt;Y$5,0,IF($AM357=Y$5,IFERROR($AJ357/$AK357*$AL357, 0),IF(IFERROR((SUM($B357:X357)+$AJ357/$AK357*(1-$AL357)),0)&lt;=$AJ357, $AJ357-SUM($B357:X357), IFERROR($AJ357/$AK357, 0))))</f>
        <v>0</v>
      </c>
      <c r="Z357" s="104">
        <f>IF($AM357&gt;Z$5,0,IF($AM357=Z$5,IFERROR($AJ357/$AK357*$AL357, 0),IF(IFERROR((SUM($B357:Y357)+$AJ357/$AK357*(1-$AL357)),0)&lt;=$AJ357, $AJ357-SUM($B357:Y357), IFERROR($AJ357/$AK357, 0))))</f>
        <v>0</v>
      </c>
      <c r="AA357" s="104">
        <f>IF($AM357&gt;AA$5,0,IF($AM357=AA$5,IFERROR($AJ357/$AK357*$AL357, 0),IF(IFERROR((SUM($B357:Z357)+$AJ357/$AK357*(1-$AL357)),0)&lt;=$AJ357, $AJ357-SUM($B357:Z357), IFERROR($AJ357/$AK357, 0))))</f>
        <v>0</v>
      </c>
      <c r="AB357" s="104">
        <f>IF($AM357&gt;AB$5,0,IF($AM357=AB$5,IFERROR($AJ357/$AK357*$AL357, 0),IF(IFERROR((SUM($B357:AA357)+$AJ357/$AK357*(1-$AL357)),0)&lt;=$AJ357, $AJ357-SUM($B357:AA357), IFERROR($AJ357/$AK357, 0))))</f>
        <v>0</v>
      </c>
      <c r="AC357" s="104">
        <f>IF($AM357&gt;AC$5,0,IF($AM357=AC$5,IFERROR($AJ357/$AK357*$AL357, 0),IF(IFERROR((SUM($B357:AB357)+$AJ357/$AK357*(1-$AL357)),0)&lt;=$AJ357, $AJ357-SUM($B357:AB357), IFERROR($AJ357/$AK357, 0))))</f>
        <v>0</v>
      </c>
      <c r="AD357" s="104">
        <f>IF($AM357&gt;AD$5,0,IF($AM357=AD$5,IFERROR($AJ357/$AK357*$AL357, 0),IF(IFERROR((SUM($B357:AC357)+$AJ357/$AK357*(1-$AL357)),0)&lt;=$AJ357, $AJ357-SUM($B357:AC357), IFERROR($AJ357/$AK357, 0))))</f>
        <v>0</v>
      </c>
      <c r="AE357" s="104">
        <f>IF($AM357&gt;AE$5,0,IF($AM357=AE$5,IFERROR($AJ357/$AK357*$AL357, 0),IF(IFERROR((SUM($B357:AD357)+$AJ357/$AK357*(1-$AL357)),0)&lt;=$AJ357, $AJ357-SUM($B357:AD357), IFERROR($AJ357/$AK357, 0))))</f>
        <v>0</v>
      </c>
      <c r="AF357" s="104">
        <f>IF($AM357&gt;AF$5,0,IF($AM357=AF$5,IFERROR($AJ357/$AK357*$AL357, 0),IF(IFERROR((SUM($B357:AE357)+$AJ357/$AK357*(1-$AL357)),0)&lt;=$AJ357, $AJ357-SUM($B357:AE357), IFERROR($AJ357/$AK357, 0))))</f>
        <v>0</v>
      </c>
      <c r="AG357" s="104">
        <f>IF($AM357&gt;AG$5,0,IF($AM357=AG$5,IFERROR($AJ357/$AK357*$AL357, 0),IF(IFERROR((SUM($B357:AF357)+$AJ357/$AK357*(1-$AL357)),0)&lt;=$AJ357, $AJ357-SUM($B357:AF357), IFERROR($AJ357/$AK357, 0))))</f>
        <v>0</v>
      </c>
      <c r="AH357" s="104">
        <f>IF($AM357&gt;AH$5,0,IF($AM357=AH$5,IFERROR($AJ357/$AK357*$AL357, 0),IF(IFERROR((SUM($B357:AG357)+$AJ357/$AK357*(1-$AL357)),0)&lt;=$AJ357, $AJ357-SUM($B357:AG357), IFERROR($AJ357/$AK357, 0))))</f>
        <v>0</v>
      </c>
      <c r="AI357" s="20"/>
      <c r="AJ357" s="105" cm="1">
        <f t="array" ref="AJ357">INDEX(Calculations!$B$322:$AN$322, 1, AN357)</f>
        <v>0</v>
      </c>
      <c r="AK357" s="84">
        <f>INDEX(Drivers!$B$41:$AI$41, 1, MATCH($B357, Drivers!$B$4:$AI$4, 0))</f>
        <v>0</v>
      </c>
      <c r="AL357" s="85">
        <f>INDEX(Drivers!$B$42:$AI$42, 1,  MATCH($B357, Drivers!$B$4:$AI$4, 0))</f>
        <v>0</v>
      </c>
      <c r="AM357" s="86" cm="1">
        <f t="array" ref="AM357">INDEX(Drivers!$B$12:$AI$12, 1, AN357)</f>
        <v>48395</v>
      </c>
      <c r="AN357" s="83">
        <f t="shared" si="461"/>
        <v>27</v>
      </c>
      <c r="AO357" s="146">
        <f t="shared" si="459"/>
        <v>0</v>
      </c>
      <c r="AP357" s="152">
        <f t="shared" si="460"/>
        <v>0</v>
      </c>
      <c r="AQ357" s="152">
        <f t="shared" si="460"/>
        <v>0</v>
      </c>
      <c r="AR357" s="152">
        <f t="shared" si="460"/>
        <v>0</v>
      </c>
      <c r="AS357" s="152">
        <f t="shared" si="460"/>
        <v>0</v>
      </c>
      <c r="AT357" s="152">
        <f t="shared" si="460"/>
        <v>0</v>
      </c>
      <c r="AU357" s="152">
        <f t="shared" si="460"/>
        <v>0</v>
      </c>
      <c r="AV357" s="152">
        <f t="shared" si="460"/>
        <v>0</v>
      </c>
      <c r="AW357" s="152">
        <f t="shared" si="460"/>
        <v>0</v>
      </c>
    </row>
    <row r="358" spans="2:49" hidden="1" outlineLevel="1" x14ac:dyDescent="0.2">
      <c r="B358" s="52" t="str" cm="1">
        <f t="array" ref="B358">INDEX($B$4:$AI$4, 1, AN358)</f>
        <v>FQ3'32E</v>
      </c>
      <c r="C358" s="104">
        <f>IF($AM358&gt;C$5,0,IF($AM358=C$5,IFERROR($AJ358/$AK358*$AL358, 0),IF(IFERROR((SUM($B358:B358)+$AJ358/$AK358*(1-$AL358)),0)&lt;=$AJ358, $AJ358-SUM($B358:B358), IFERROR($AJ358/$AK358, 0))))</f>
        <v>0</v>
      </c>
      <c r="D358" s="104">
        <f>IF($AM358&gt;D$5,0,IF($AM358=D$5,IFERROR($AJ358/$AK358*$AL358, 0),IF(IFERROR((SUM($B358:C358)+$AJ358/$AK358*(1-$AL358)),0)&lt;=$AJ358, $AJ358-SUM($B358:C358), IFERROR($AJ358/$AK358, 0))))</f>
        <v>0</v>
      </c>
      <c r="E358" s="104">
        <f>IF($AM358&gt;E$5,0,IF($AM358=E$5,IFERROR($AJ358/$AK358*$AL358, 0),IF(IFERROR((SUM($B358:D358)+$AJ358/$AK358*(1-$AL358)),0)&lt;=$AJ358, $AJ358-SUM($B358:D358), IFERROR($AJ358/$AK358, 0))))</f>
        <v>0</v>
      </c>
      <c r="F358" s="104">
        <f>IF($AM358&gt;F$5,0,IF($AM358=F$5,IFERROR($AJ358/$AK358*$AL358, 0),IF(IFERROR((SUM($B358:E358)+$AJ358/$AK358*(1-$AL358)),0)&lt;=$AJ358, $AJ358-SUM($B358:E358), IFERROR($AJ358/$AK358, 0))))</f>
        <v>0</v>
      </c>
      <c r="G358" s="104">
        <f>IF($AM358&gt;G$5,0,IF($AM358=G$5,IFERROR($AJ358/$AK358*$AL358, 0),IF(IFERROR((SUM($B358:F358)+$AJ358/$AK358*(1-$AL358)),0)&lt;=$AJ358, $AJ358-SUM($B358:F358), IFERROR($AJ358/$AK358, 0))))</f>
        <v>0</v>
      </c>
      <c r="H358" s="104">
        <f>IF($AM358&gt;H$5,0,IF($AM358=H$5,IFERROR($AJ358/$AK358*$AL358, 0),IF(IFERROR((SUM($B358:G358)+$AJ358/$AK358*(1-$AL358)),0)&lt;=$AJ358, $AJ358-SUM($B358:G358), IFERROR($AJ358/$AK358, 0))))</f>
        <v>0</v>
      </c>
      <c r="I358" s="104">
        <f>IF($AM358&gt;I$5,0,IF($AM358=I$5,IFERROR($AJ358/$AK358*$AL358, 0),IF(IFERROR((SUM($B358:H358)+$AJ358/$AK358*(1-$AL358)),0)&lt;=$AJ358, $AJ358-SUM($B358:H358), IFERROR($AJ358/$AK358, 0))))</f>
        <v>0</v>
      </c>
      <c r="J358" s="104">
        <f>IF($AM358&gt;J$5,0,IF($AM358=J$5,IFERROR($AJ358/$AK358*$AL358, 0),IF(IFERROR((SUM($B358:I358)+$AJ358/$AK358*(1-$AL358)),0)&lt;=$AJ358, $AJ358-SUM($B358:I358), IFERROR($AJ358/$AK358, 0))))</f>
        <v>0</v>
      </c>
      <c r="K358" s="104">
        <f>IF($AM358&gt;K$5,0,IF($AM358=K$5,IFERROR($AJ358/$AK358*$AL358, 0),IF(IFERROR((SUM($B358:J358)+$AJ358/$AK358*(1-$AL358)),0)&lt;=$AJ358, $AJ358-SUM($B358:J358), IFERROR($AJ358/$AK358, 0))))</f>
        <v>0</v>
      </c>
      <c r="L358" s="104">
        <f>IF($AM358&gt;L$5,0,IF($AM358=L$5,IFERROR($AJ358/$AK358*$AL358, 0),IF(IFERROR((SUM($B358:K358)+$AJ358/$AK358*(1-$AL358)),0)&lt;=$AJ358, $AJ358-SUM($B358:K358), IFERROR($AJ358/$AK358, 0))))</f>
        <v>0</v>
      </c>
      <c r="M358" s="104">
        <f>IF($AM358&gt;M$5,0,IF($AM358=M$5,IFERROR($AJ358/$AK358*$AL358, 0),IF(IFERROR((SUM($B358:L358)+$AJ358/$AK358*(1-$AL358)),0)&lt;=$AJ358, $AJ358-SUM($B358:L358), IFERROR($AJ358/$AK358, 0))))</f>
        <v>0</v>
      </c>
      <c r="N358" s="104">
        <f>IF($AM358&gt;N$5,0,IF($AM358=N$5,IFERROR($AJ358/$AK358*$AL358, 0),IF(IFERROR((SUM($B358:M358)+$AJ358/$AK358*(1-$AL358)),0)&lt;=$AJ358, $AJ358-SUM($B358:M358), IFERROR($AJ358/$AK358, 0))))</f>
        <v>0</v>
      </c>
      <c r="O358" s="104">
        <f>IF($AM358&gt;O$5,0,IF($AM358=O$5,IFERROR($AJ358/$AK358*$AL358, 0),IF(IFERROR((SUM($B358:N358)+$AJ358/$AK358*(1-$AL358)),0)&lt;=$AJ358, $AJ358-SUM($B358:N358), IFERROR($AJ358/$AK358, 0))))</f>
        <v>0</v>
      </c>
      <c r="P358" s="104">
        <f>IF($AM358&gt;P$5,0,IF($AM358=P$5,IFERROR($AJ358/$AK358*$AL358, 0),IF(IFERROR((SUM($B358:O358)+$AJ358/$AK358*(1-$AL358)),0)&lt;=$AJ358, $AJ358-SUM($B358:O358), IFERROR($AJ358/$AK358, 0))))</f>
        <v>0</v>
      </c>
      <c r="Q358" s="104">
        <f>IF($AM358&gt;Q$5,0,IF($AM358=Q$5,IFERROR($AJ358/$AK358*$AL358, 0),IF(IFERROR((SUM($B358:P358)+$AJ358/$AK358*(1-$AL358)),0)&lt;=$AJ358, $AJ358-SUM($B358:P358), IFERROR($AJ358/$AK358, 0))))</f>
        <v>0</v>
      </c>
      <c r="R358" s="104">
        <f>IF($AM358&gt;R$5,0,IF($AM358=R$5,IFERROR($AJ358/$AK358*$AL358, 0),IF(IFERROR((SUM($B358:Q358)+$AJ358/$AK358*(1-$AL358)),0)&lt;=$AJ358, $AJ358-SUM($B358:Q358), IFERROR($AJ358/$AK358, 0))))</f>
        <v>0</v>
      </c>
      <c r="S358" s="104">
        <f>IF($AM358&gt;S$5,0,IF($AM358=S$5,IFERROR($AJ358/$AK358*$AL358, 0),IF(IFERROR((SUM($B358:R358)+$AJ358/$AK358*(1-$AL358)),0)&lt;=$AJ358, $AJ358-SUM($B358:R358), IFERROR($AJ358/$AK358, 0))))</f>
        <v>0</v>
      </c>
      <c r="T358" s="104">
        <f>IF($AM358&gt;T$5,0,IF($AM358=T$5,IFERROR($AJ358/$AK358*$AL358, 0),IF(IFERROR((SUM($B358:S358)+$AJ358/$AK358*(1-$AL358)),0)&lt;=$AJ358, $AJ358-SUM($B358:S358), IFERROR($AJ358/$AK358, 0))))</f>
        <v>0</v>
      </c>
      <c r="U358" s="104">
        <f>IF($AM358&gt;U$5,0,IF($AM358=U$5,IFERROR($AJ358/$AK358*$AL358, 0),IF(IFERROR((SUM($B358:T358)+$AJ358/$AK358*(1-$AL358)),0)&lt;=$AJ358, $AJ358-SUM($B358:T358), IFERROR($AJ358/$AK358, 0))))</f>
        <v>0</v>
      </c>
      <c r="V358" s="104">
        <f>IF($AM358&gt;V$5,0,IF($AM358=V$5,IFERROR($AJ358/$AK358*$AL358, 0),IF(IFERROR((SUM($B358:U358)+$AJ358/$AK358*(1-$AL358)),0)&lt;=$AJ358, $AJ358-SUM($B358:U358), IFERROR($AJ358/$AK358, 0))))</f>
        <v>0</v>
      </c>
      <c r="W358" s="104">
        <f>IF($AM358&gt;W$5,0,IF($AM358=W$5,IFERROR($AJ358/$AK358*$AL358, 0),IF(IFERROR((SUM($B358:V358)+$AJ358/$AK358*(1-$AL358)),0)&lt;=$AJ358, $AJ358-SUM($B358:V358), IFERROR($AJ358/$AK358, 0))))</f>
        <v>0</v>
      </c>
      <c r="X358" s="104">
        <f>IF($AM358&gt;X$5,0,IF($AM358=X$5,IFERROR($AJ358/$AK358*$AL358, 0),IF(IFERROR((SUM($B358:W358)+$AJ358/$AK358*(1-$AL358)),0)&lt;=$AJ358, $AJ358-SUM($B358:W358), IFERROR($AJ358/$AK358, 0))))</f>
        <v>0</v>
      </c>
      <c r="Y358" s="104">
        <f>IF($AM358&gt;Y$5,0,IF($AM358=Y$5,IFERROR($AJ358/$AK358*$AL358, 0),IF(IFERROR((SUM($B358:X358)+$AJ358/$AK358*(1-$AL358)),0)&lt;=$AJ358, $AJ358-SUM($B358:X358), IFERROR($AJ358/$AK358, 0))))</f>
        <v>0</v>
      </c>
      <c r="Z358" s="104">
        <f>IF($AM358&gt;Z$5,0,IF($AM358=Z$5,IFERROR($AJ358/$AK358*$AL358, 0),IF(IFERROR((SUM($B358:Y358)+$AJ358/$AK358*(1-$AL358)),0)&lt;=$AJ358, $AJ358-SUM($B358:Y358), IFERROR($AJ358/$AK358, 0))))</f>
        <v>0</v>
      </c>
      <c r="AA358" s="104">
        <f>IF($AM358&gt;AA$5,0,IF($AM358=AA$5,IFERROR($AJ358/$AK358*$AL358, 0),IF(IFERROR((SUM($B358:Z358)+$AJ358/$AK358*(1-$AL358)),0)&lt;=$AJ358, $AJ358-SUM($B358:Z358), IFERROR($AJ358/$AK358, 0))))</f>
        <v>0</v>
      </c>
      <c r="AB358" s="104">
        <f>IF($AM358&gt;AB$5,0,IF($AM358=AB$5,IFERROR($AJ358/$AK358*$AL358, 0),IF(IFERROR((SUM($B358:AA358)+$AJ358/$AK358*(1-$AL358)),0)&lt;=$AJ358, $AJ358-SUM($B358:AA358), IFERROR($AJ358/$AK358, 0))))</f>
        <v>0</v>
      </c>
      <c r="AC358" s="104">
        <f>IF($AM358&gt;AC$5,0,IF($AM358=AC$5,IFERROR($AJ358/$AK358*$AL358, 0),IF(IFERROR((SUM($B358:AB358)+$AJ358/$AK358*(1-$AL358)),0)&lt;=$AJ358, $AJ358-SUM($B358:AB358), IFERROR($AJ358/$AK358, 0))))</f>
        <v>0</v>
      </c>
      <c r="AD358" s="104">
        <f>IF($AM358&gt;AD$5,0,IF($AM358=AD$5,IFERROR($AJ358/$AK358*$AL358, 0),IF(IFERROR((SUM($B358:AC358)+$AJ358/$AK358*(1-$AL358)),0)&lt;=$AJ358, $AJ358-SUM($B358:AC358), IFERROR($AJ358/$AK358, 0))))</f>
        <v>0</v>
      </c>
      <c r="AE358" s="104">
        <f>IF($AM358&gt;AE$5,0,IF($AM358=AE$5,IFERROR($AJ358/$AK358*$AL358, 0),IF(IFERROR((SUM($B358:AD358)+$AJ358/$AK358*(1-$AL358)),0)&lt;=$AJ358, $AJ358-SUM($B358:AD358), IFERROR($AJ358/$AK358, 0))))</f>
        <v>0</v>
      </c>
      <c r="AF358" s="104">
        <f>IF($AM358&gt;AF$5,0,IF($AM358=AF$5,IFERROR($AJ358/$AK358*$AL358, 0),IF(IFERROR((SUM($B358:AE358)+$AJ358/$AK358*(1-$AL358)),0)&lt;=$AJ358, $AJ358-SUM($B358:AE358), IFERROR($AJ358/$AK358, 0))))</f>
        <v>0</v>
      </c>
      <c r="AG358" s="104">
        <f>IF($AM358&gt;AG$5,0,IF($AM358=AG$5,IFERROR($AJ358/$AK358*$AL358, 0),IF(IFERROR((SUM($B358:AF358)+$AJ358/$AK358*(1-$AL358)),0)&lt;=$AJ358, $AJ358-SUM($B358:AF358), IFERROR($AJ358/$AK358, 0))))</f>
        <v>0</v>
      </c>
      <c r="AH358" s="104">
        <f>IF($AM358&gt;AH$5,0,IF($AM358=AH$5,IFERROR($AJ358/$AK358*$AL358, 0),IF(IFERROR((SUM($B358:AG358)+$AJ358/$AK358*(1-$AL358)),0)&lt;=$AJ358, $AJ358-SUM($B358:AG358), IFERROR($AJ358/$AK358, 0))))</f>
        <v>0</v>
      </c>
      <c r="AI358" s="20"/>
      <c r="AJ358" s="105" cm="1">
        <f t="array" ref="AJ358">INDEX(Calculations!$B$322:$AN$322, 1, AN358)</f>
        <v>0</v>
      </c>
      <c r="AK358" s="84">
        <f>INDEX(Drivers!$B$41:$AI$41, 1, MATCH($B358, Drivers!$B$4:$AI$4, 0))</f>
        <v>0</v>
      </c>
      <c r="AL358" s="85">
        <f>INDEX(Drivers!$B$42:$AI$42, 1,  MATCH($B358, Drivers!$B$4:$AI$4, 0))</f>
        <v>0</v>
      </c>
      <c r="AM358" s="86" cm="1">
        <f t="array" ref="AM358">INDEX(Drivers!$B$12:$AI$12, 1, AN358)</f>
        <v>48487</v>
      </c>
      <c r="AN358" s="83">
        <f t="shared" si="461"/>
        <v>28</v>
      </c>
      <c r="AO358" s="146">
        <f t="shared" si="459"/>
        <v>0</v>
      </c>
      <c r="AP358" s="152">
        <f t="shared" si="460"/>
        <v>0</v>
      </c>
      <c r="AQ358" s="152">
        <f t="shared" si="460"/>
        <v>0</v>
      </c>
      <c r="AR358" s="152">
        <f t="shared" si="460"/>
        <v>0</v>
      </c>
      <c r="AS358" s="152">
        <f t="shared" si="460"/>
        <v>0</v>
      </c>
      <c r="AT358" s="152">
        <f t="shared" si="460"/>
        <v>0</v>
      </c>
      <c r="AU358" s="152">
        <f t="shared" si="460"/>
        <v>0</v>
      </c>
      <c r="AV358" s="152">
        <f t="shared" si="460"/>
        <v>0</v>
      </c>
      <c r="AW358" s="152">
        <f t="shared" si="460"/>
        <v>0</v>
      </c>
    </row>
    <row r="359" spans="2:49" hidden="1" outlineLevel="1" x14ac:dyDescent="0.2">
      <c r="B359" s="52" t="str" cm="1">
        <f t="array" ref="B359">INDEX($B$4:$AI$4, 1, AN359)</f>
        <v>FQ4'32E</v>
      </c>
      <c r="C359" s="104">
        <f>IF($AM359&gt;C$5,0,IF($AM359=C$5,IFERROR($AJ359/$AK359*$AL359, 0),IF(IFERROR((SUM($B359:B359)+$AJ359/$AK359*(1-$AL359)),0)&lt;=$AJ359, $AJ359-SUM($B359:B359), IFERROR($AJ359/$AK359, 0))))</f>
        <v>0</v>
      </c>
      <c r="D359" s="104">
        <f>IF($AM359&gt;D$5,0,IF($AM359=D$5,IFERROR($AJ359/$AK359*$AL359, 0),IF(IFERROR((SUM($B359:C359)+$AJ359/$AK359*(1-$AL359)),0)&lt;=$AJ359, $AJ359-SUM($B359:C359), IFERROR($AJ359/$AK359, 0))))</f>
        <v>0</v>
      </c>
      <c r="E359" s="104">
        <f>IF($AM359&gt;E$5,0,IF($AM359=E$5,IFERROR($AJ359/$AK359*$AL359, 0),IF(IFERROR((SUM($B359:D359)+$AJ359/$AK359*(1-$AL359)),0)&lt;=$AJ359, $AJ359-SUM($B359:D359), IFERROR($AJ359/$AK359, 0))))</f>
        <v>0</v>
      </c>
      <c r="F359" s="104">
        <f>IF($AM359&gt;F$5,0,IF($AM359=F$5,IFERROR($AJ359/$AK359*$AL359, 0),IF(IFERROR((SUM($B359:E359)+$AJ359/$AK359*(1-$AL359)),0)&lt;=$AJ359, $AJ359-SUM($B359:E359), IFERROR($AJ359/$AK359, 0))))</f>
        <v>0</v>
      </c>
      <c r="G359" s="104">
        <f>IF($AM359&gt;G$5,0,IF($AM359=G$5,IFERROR($AJ359/$AK359*$AL359, 0),IF(IFERROR((SUM($B359:F359)+$AJ359/$AK359*(1-$AL359)),0)&lt;=$AJ359, $AJ359-SUM($B359:F359), IFERROR($AJ359/$AK359, 0))))</f>
        <v>0</v>
      </c>
      <c r="H359" s="104">
        <f>IF($AM359&gt;H$5,0,IF($AM359=H$5,IFERROR($AJ359/$AK359*$AL359, 0),IF(IFERROR((SUM($B359:G359)+$AJ359/$AK359*(1-$AL359)),0)&lt;=$AJ359, $AJ359-SUM($B359:G359), IFERROR($AJ359/$AK359, 0))))</f>
        <v>0</v>
      </c>
      <c r="I359" s="104">
        <f>IF($AM359&gt;I$5,0,IF($AM359=I$5,IFERROR($AJ359/$AK359*$AL359, 0),IF(IFERROR((SUM($B359:H359)+$AJ359/$AK359*(1-$AL359)),0)&lt;=$AJ359, $AJ359-SUM($B359:H359), IFERROR($AJ359/$AK359, 0))))</f>
        <v>0</v>
      </c>
      <c r="J359" s="104">
        <f>IF($AM359&gt;J$5,0,IF($AM359=J$5,IFERROR($AJ359/$AK359*$AL359, 0),IF(IFERROR((SUM($B359:I359)+$AJ359/$AK359*(1-$AL359)),0)&lt;=$AJ359, $AJ359-SUM($B359:I359), IFERROR($AJ359/$AK359, 0))))</f>
        <v>0</v>
      </c>
      <c r="K359" s="104">
        <f>IF($AM359&gt;K$5,0,IF($AM359=K$5,IFERROR($AJ359/$AK359*$AL359, 0),IF(IFERROR((SUM($B359:J359)+$AJ359/$AK359*(1-$AL359)),0)&lt;=$AJ359, $AJ359-SUM($B359:J359), IFERROR($AJ359/$AK359, 0))))</f>
        <v>0</v>
      </c>
      <c r="L359" s="104">
        <f>IF($AM359&gt;L$5,0,IF($AM359=L$5,IFERROR($AJ359/$AK359*$AL359, 0),IF(IFERROR((SUM($B359:K359)+$AJ359/$AK359*(1-$AL359)),0)&lt;=$AJ359, $AJ359-SUM($B359:K359), IFERROR($AJ359/$AK359, 0))))</f>
        <v>0</v>
      </c>
      <c r="M359" s="104">
        <f>IF($AM359&gt;M$5,0,IF($AM359=M$5,IFERROR($AJ359/$AK359*$AL359, 0),IF(IFERROR((SUM($B359:L359)+$AJ359/$AK359*(1-$AL359)),0)&lt;=$AJ359, $AJ359-SUM($B359:L359), IFERROR($AJ359/$AK359, 0))))</f>
        <v>0</v>
      </c>
      <c r="N359" s="104">
        <f>IF($AM359&gt;N$5,0,IF($AM359=N$5,IFERROR($AJ359/$AK359*$AL359, 0),IF(IFERROR((SUM($B359:M359)+$AJ359/$AK359*(1-$AL359)),0)&lt;=$AJ359, $AJ359-SUM($B359:M359), IFERROR($AJ359/$AK359, 0))))</f>
        <v>0</v>
      </c>
      <c r="O359" s="104">
        <f>IF($AM359&gt;O$5,0,IF($AM359=O$5,IFERROR($AJ359/$AK359*$AL359, 0),IF(IFERROR((SUM($B359:N359)+$AJ359/$AK359*(1-$AL359)),0)&lt;=$AJ359, $AJ359-SUM($B359:N359), IFERROR($AJ359/$AK359, 0))))</f>
        <v>0</v>
      </c>
      <c r="P359" s="104">
        <f>IF($AM359&gt;P$5,0,IF($AM359=P$5,IFERROR($AJ359/$AK359*$AL359, 0),IF(IFERROR((SUM($B359:O359)+$AJ359/$AK359*(1-$AL359)),0)&lt;=$AJ359, $AJ359-SUM($B359:O359), IFERROR($AJ359/$AK359, 0))))</f>
        <v>0</v>
      </c>
      <c r="Q359" s="104">
        <f>IF($AM359&gt;Q$5,0,IF($AM359=Q$5,IFERROR($AJ359/$AK359*$AL359, 0),IF(IFERROR((SUM($B359:P359)+$AJ359/$AK359*(1-$AL359)),0)&lt;=$AJ359, $AJ359-SUM($B359:P359), IFERROR($AJ359/$AK359, 0))))</f>
        <v>0</v>
      </c>
      <c r="R359" s="104">
        <f>IF($AM359&gt;R$5,0,IF($AM359=R$5,IFERROR($AJ359/$AK359*$AL359, 0),IF(IFERROR((SUM($B359:Q359)+$AJ359/$AK359*(1-$AL359)),0)&lt;=$AJ359, $AJ359-SUM($B359:Q359), IFERROR($AJ359/$AK359, 0))))</f>
        <v>0</v>
      </c>
      <c r="S359" s="104">
        <f>IF($AM359&gt;S$5,0,IF($AM359=S$5,IFERROR($AJ359/$AK359*$AL359, 0),IF(IFERROR((SUM($B359:R359)+$AJ359/$AK359*(1-$AL359)),0)&lt;=$AJ359, $AJ359-SUM($B359:R359), IFERROR($AJ359/$AK359, 0))))</f>
        <v>0</v>
      </c>
      <c r="T359" s="104">
        <f>IF($AM359&gt;T$5,0,IF($AM359=T$5,IFERROR($AJ359/$AK359*$AL359, 0),IF(IFERROR((SUM($B359:S359)+$AJ359/$AK359*(1-$AL359)),0)&lt;=$AJ359, $AJ359-SUM($B359:S359), IFERROR($AJ359/$AK359, 0))))</f>
        <v>0</v>
      </c>
      <c r="U359" s="104">
        <f>IF($AM359&gt;U$5,0,IF($AM359=U$5,IFERROR($AJ359/$AK359*$AL359, 0),IF(IFERROR((SUM($B359:T359)+$AJ359/$AK359*(1-$AL359)),0)&lt;=$AJ359, $AJ359-SUM($B359:T359), IFERROR($AJ359/$AK359, 0))))</f>
        <v>0</v>
      </c>
      <c r="V359" s="104">
        <f>IF($AM359&gt;V$5,0,IF($AM359=V$5,IFERROR($AJ359/$AK359*$AL359, 0),IF(IFERROR((SUM($B359:U359)+$AJ359/$AK359*(1-$AL359)),0)&lt;=$AJ359, $AJ359-SUM($B359:U359), IFERROR($AJ359/$AK359, 0))))</f>
        <v>0</v>
      </c>
      <c r="W359" s="104">
        <f>IF($AM359&gt;W$5,0,IF($AM359=W$5,IFERROR($AJ359/$AK359*$AL359, 0),IF(IFERROR((SUM($B359:V359)+$AJ359/$AK359*(1-$AL359)),0)&lt;=$AJ359, $AJ359-SUM($B359:V359), IFERROR($AJ359/$AK359, 0))))</f>
        <v>0</v>
      </c>
      <c r="X359" s="104">
        <f>IF($AM359&gt;X$5,0,IF($AM359=X$5,IFERROR($AJ359/$AK359*$AL359, 0),IF(IFERROR((SUM($B359:W359)+$AJ359/$AK359*(1-$AL359)),0)&lt;=$AJ359, $AJ359-SUM($B359:W359), IFERROR($AJ359/$AK359, 0))))</f>
        <v>0</v>
      </c>
      <c r="Y359" s="104">
        <f>IF($AM359&gt;Y$5,0,IF($AM359=Y$5,IFERROR($AJ359/$AK359*$AL359, 0),IF(IFERROR((SUM($B359:X359)+$AJ359/$AK359*(1-$AL359)),0)&lt;=$AJ359, $AJ359-SUM($B359:X359), IFERROR($AJ359/$AK359, 0))))</f>
        <v>0</v>
      </c>
      <c r="Z359" s="104">
        <f>IF($AM359&gt;Z$5,0,IF($AM359=Z$5,IFERROR($AJ359/$AK359*$AL359, 0),IF(IFERROR((SUM($B359:Y359)+$AJ359/$AK359*(1-$AL359)),0)&lt;=$AJ359, $AJ359-SUM($B359:Y359), IFERROR($AJ359/$AK359, 0))))</f>
        <v>0</v>
      </c>
      <c r="AA359" s="104">
        <f>IF($AM359&gt;AA$5,0,IF($AM359=AA$5,IFERROR($AJ359/$AK359*$AL359, 0),IF(IFERROR((SUM($B359:Z359)+$AJ359/$AK359*(1-$AL359)),0)&lt;=$AJ359, $AJ359-SUM($B359:Z359), IFERROR($AJ359/$AK359, 0))))</f>
        <v>0</v>
      </c>
      <c r="AB359" s="104">
        <f>IF($AM359&gt;AB$5,0,IF($AM359=AB$5,IFERROR($AJ359/$AK359*$AL359, 0),IF(IFERROR((SUM($B359:AA359)+$AJ359/$AK359*(1-$AL359)),0)&lt;=$AJ359, $AJ359-SUM($B359:AA359), IFERROR($AJ359/$AK359, 0))))</f>
        <v>0</v>
      </c>
      <c r="AC359" s="104">
        <f>IF($AM359&gt;AC$5,0,IF($AM359=AC$5,IFERROR($AJ359/$AK359*$AL359, 0),IF(IFERROR((SUM($B359:AB359)+$AJ359/$AK359*(1-$AL359)),0)&lt;=$AJ359, $AJ359-SUM($B359:AB359), IFERROR($AJ359/$AK359, 0))))</f>
        <v>0</v>
      </c>
      <c r="AD359" s="104">
        <f>IF($AM359&gt;AD$5,0,IF($AM359=AD$5,IFERROR($AJ359/$AK359*$AL359, 0),IF(IFERROR((SUM($B359:AC359)+$AJ359/$AK359*(1-$AL359)),0)&lt;=$AJ359, $AJ359-SUM($B359:AC359), IFERROR($AJ359/$AK359, 0))))</f>
        <v>0</v>
      </c>
      <c r="AE359" s="104">
        <f>IF($AM359&gt;AE$5,0,IF($AM359=AE$5,IFERROR($AJ359/$AK359*$AL359, 0),IF(IFERROR((SUM($B359:AD359)+$AJ359/$AK359*(1-$AL359)),0)&lt;=$AJ359, $AJ359-SUM($B359:AD359), IFERROR($AJ359/$AK359, 0))))</f>
        <v>0</v>
      </c>
      <c r="AF359" s="104">
        <f>IF($AM359&gt;AF$5,0,IF($AM359=AF$5,IFERROR($AJ359/$AK359*$AL359, 0),IF(IFERROR((SUM($B359:AE359)+$AJ359/$AK359*(1-$AL359)),0)&lt;=$AJ359, $AJ359-SUM($B359:AE359), IFERROR($AJ359/$AK359, 0))))</f>
        <v>0</v>
      </c>
      <c r="AG359" s="104">
        <f>IF($AM359&gt;AG$5,0,IF($AM359=AG$5,IFERROR($AJ359/$AK359*$AL359, 0),IF(IFERROR((SUM($B359:AF359)+$AJ359/$AK359*(1-$AL359)),0)&lt;=$AJ359, $AJ359-SUM($B359:AF359), IFERROR($AJ359/$AK359, 0))))</f>
        <v>0</v>
      </c>
      <c r="AH359" s="104">
        <f>IF($AM359&gt;AH$5,0,IF($AM359=AH$5,IFERROR($AJ359/$AK359*$AL359, 0),IF(IFERROR((SUM($B359:AG359)+$AJ359/$AK359*(1-$AL359)),0)&lt;=$AJ359, $AJ359-SUM($B359:AG359), IFERROR($AJ359/$AK359, 0))))</f>
        <v>0</v>
      </c>
      <c r="AI359" s="20"/>
      <c r="AJ359" s="105" cm="1">
        <f t="array" ref="AJ359">INDEX(Calculations!$B$322:$AN$322, 1, AN359)</f>
        <v>0</v>
      </c>
      <c r="AK359" s="84">
        <f>INDEX(Drivers!$B$41:$AI$41, 1, MATCH($B359, Drivers!$B$4:$AI$4, 0))</f>
        <v>0</v>
      </c>
      <c r="AL359" s="85">
        <f>INDEX(Drivers!$B$42:$AI$42, 1,  MATCH($B359, Drivers!$B$4:$AI$4, 0))</f>
        <v>0</v>
      </c>
      <c r="AM359" s="86" cm="1">
        <f t="array" ref="AM359">INDEX(Drivers!$B$12:$AI$12, 1, AN359)</f>
        <v>48579</v>
      </c>
      <c r="AN359" s="83">
        <f t="shared" si="461"/>
        <v>29</v>
      </c>
      <c r="AO359" s="146">
        <f t="shared" si="459"/>
        <v>0</v>
      </c>
      <c r="AP359" s="152">
        <f t="shared" si="460"/>
        <v>0</v>
      </c>
      <c r="AQ359" s="152">
        <f t="shared" si="460"/>
        <v>0</v>
      </c>
      <c r="AR359" s="152">
        <f t="shared" si="460"/>
        <v>0</v>
      </c>
      <c r="AS359" s="152">
        <f t="shared" si="460"/>
        <v>0</v>
      </c>
      <c r="AT359" s="152">
        <f t="shared" si="460"/>
        <v>0</v>
      </c>
      <c r="AU359" s="152">
        <f t="shared" si="460"/>
        <v>0</v>
      </c>
      <c r="AV359" s="152">
        <f t="shared" si="460"/>
        <v>0</v>
      </c>
      <c r="AW359" s="152">
        <f t="shared" si="460"/>
        <v>0</v>
      </c>
    </row>
    <row r="360" spans="2:49" hidden="1" outlineLevel="1" x14ac:dyDescent="0.2">
      <c r="B360" s="52" t="str" cm="1">
        <f t="array" ref="B360">INDEX($B$4:$AI$4, 1, AN360)</f>
        <v>FQ1'33E</v>
      </c>
      <c r="C360" s="104">
        <f>IF($AM360&gt;C$5,0,IF($AM360=C$5,IFERROR($AJ360/$AK360*$AL360, 0),IF(IFERROR((SUM($B360:B360)+$AJ360/$AK360*(1-$AL360)),0)&lt;=$AJ360, $AJ360-SUM($B360:B360), IFERROR($AJ360/$AK360, 0))))</f>
        <v>0</v>
      </c>
      <c r="D360" s="104">
        <f>IF($AM360&gt;D$5,0,IF($AM360=D$5,IFERROR($AJ360/$AK360*$AL360, 0),IF(IFERROR((SUM($B360:C360)+$AJ360/$AK360*(1-$AL360)),0)&lt;=$AJ360, $AJ360-SUM($B360:C360), IFERROR($AJ360/$AK360, 0))))</f>
        <v>0</v>
      </c>
      <c r="E360" s="104">
        <f>IF($AM360&gt;E$5,0,IF($AM360=E$5,IFERROR($AJ360/$AK360*$AL360, 0),IF(IFERROR((SUM($B360:D360)+$AJ360/$AK360*(1-$AL360)),0)&lt;=$AJ360, $AJ360-SUM($B360:D360), IFERROR($AJ360/$AK360, 0))))</f>
        <v>0</v>
      </c>
      <c r="F360" s="104">
        <f>IF($AM360&gt;F$5,0,IF($AM360=F$5,IFERROR($AJ360/$AK360*$AL360, 0),IF(IFERROR((SUM($B360:E360)+$AJ360/$AK360*(1-$AL360)),0)&lt;=$AJ360, $AJ360-SUM($B360:E360), IFERROR($AJ360/$AK360, 0))))</f>
        <v>0</v>
      </c>
      <c r="G360" s="104">
        <f>IF($AM360&gt;G$5,0,IF($AM360=G$5,IFERROR($AJ360/$AK360*$AL360, 0),IF(IFERROR((SUM($B360:F360)+$AJ360/$AK360*(1-$AL360)),0)&lt;=$AJ360, $AJ360-SUM($B360:F360), IFERROR($AJ360/$AK360, 0))))</f>
        <v>0</v>
      </c>
      <c r="H360" s="104">
        <f>IF($AM360&gt;H$5,0,IF($AM360=H$5,IFERROR($AJ360/$AK360*$AL360, 0),IF(IFERROR((SUM($B360:G360)+$AJ360/$AK360*(1-$AL360)),0)&lt;=$AJ360, $AJ360-SUM($B360:G360), IFERROR($AJ360/$AK360, 0))))</f>
        <v>0</v>
      </c>
      <c r="I360" s="104">
        <f>IF($AM360&gt;I$5,0,IF($AM360=I$5,IFERROR($AJ360/$AK360*$AL360, 0),IF(IFERROR((SUM($B360:H360)+$AJ360/$AK360*(1-$AL360)),0)&lt;=$AJ360, $AJ360-SUM($B360:H360), IFERROR($AJ360/$AK360, 0))))</f>
        <v>0</v>
      </c>
      <c r="J360" s="104">
        <f>IF($AM360&gt;J$5,0,IF($AM360=J$5,IFERROR($AJ360/$AK360*$AL360, 0),IF(IFERROR((SUM($B360:I360)+$AJ360/$AK360*(1-$AL360)),0)&lt;=$AJ360, $AJ360-SUM($B360:I360), IFERROR($AJ360/$AK360, 0))))</f>
        <v>0</v>
      </c>
      <c r="K360" s="104">
        <f>IF($AM360&gt;K$5,0,IF($AM360=K$5,IFERROR($AJ360/$AK360*$AL360, 0),IF(IFERROR((SUM($B360:J360)+$AJ360/$AK360*(1-$AL360)),0)&lt;=$AJ360, $AJ360-SUM($B360:J360), IFERROR($AJ360/$AK360, 0))))</f>
        <v>0</v>
      </c>
      <c r="L360" s="104">
        <f>IF($AM360&gt;L$5,0,IF($AM360=L$5,IFERROR($AJ360/$AK360*$AL360, 0),IF(IFERROR((SUM($B360:K360)+$AJ360/$AK360*(1-$AL360)),0)&lt;=$AJ360, $AJ360-SUM($B360:K360), IFERROR($AJ360/$AK360, 0))))</f>
        <v>0</v>
      </c>
      <c r="M360" s="104">
        <f>IF($AM360&gt;M$5,0,IF($AM360=M$5,IFERROR($AJ360/$AK360*$AL360, 0),IF(IFERROR((SUM($B360:L360)+$AJ360/$AK360*(1-$AL360)),0)&lt;=$AJ360, $AJ360-SUM($B360:L360), IFERROR($AJ360/$AK360, 0))))</f>
        <v>0</v>
      </c>
      <c r="N360" s="104">
        <f>IF($AM360&gt;N$5,0,IF($AM360=N$5,IFERROR($AJ360/$AK360*$AL360, 0),IF(IFERROR((SUM($B360:M360)+$AJ360/$AK360*(1-$AL360)),0)&lt;=$AJ360, $AJ360-SUM($B360:M360), IFERROR($AJ360/$AK360, 0))))</f>
        <v>0</v>
      </c>
      <c r="O360" s="104">
        <f>IF($AM360&gt;O$5,0,IF($AM360=O$5,IFERROR($AJ360/$AK360*$AL360, 0),IF(IFERROR((SUM($B360:N360)+$AJ360/$AK360*(1-$AL360)),0)&lt;=$AJ360, $AJ360-SUM($B360:N360), IFERROR($AJ360/$AK360, 0))))</f>
        <v>0</v>
      </c>
      <c r="P360" s="104">
        <f>IF($AM360&gt;P$5,0,IF($AM360=P$5,IFERROR($AJ360/$AK360*$AL360, 0),IF(IFERROR((SUM($B360:O360)+$AJ360/$AK360*(1-$AL360)),0)&lt;=$AJ360, $AJ360-SUM($B360:O360), IFERROR($AJ360/$AK360, 0))))</f>
        <v>0</v>
      </c>
      <c r="Q360" s="104">
        <f>IF($AM360&gt;Q$5,0,IF($AM360=Q$5,IFERROR($AJ360/$AK360*$AL360, 0),IF(IFERROR((SUM($B360:P360)+$AJ360/$AK360*(1-$AL360)),0)&lt;=$AJ360, $AJ360-SUM($B360:P360), IFERROR($AJ360/$AK360, 0))))</f>
        <v>0</v>
      </c>
      <c r="R360" s="104">
        <f>IF($AM360&gt;R$5,0,IF($AM360=R$5,IFERROR($AJ360/$AK360*$AL360, 0),IF(IFERROR((SUM($B360:Q360)+$AJ360/$AK360*(1-$AL360)),0)&lt;=$AJ360, $AJ360-SUM($B360:Q360), IFERROR($AJ360/$AK360, 0))))</f>
        <v>0</v>
      </c>
      <c r="S360" s="104">
        <f>IF($AM360&gt;S$5,0,IF($AM360=S$5,IFERROR($AJ360/$AK360*$AL360, 0),IF(IFERROR((SUM($B360:R360)+$AJ360/$AK360*(1-$AL360)),0)&lt;=$AJ360, $AJ360-SUM($B360:R360), IFERROR($AJ360/$AK360, 0))))</f>
        <v>0</v>
      </c>
      <c r="T360" s="104">
        <f>IF($AM360&gt;T$5,0,IF($AM360=T$5,IFERROR($AJ360/$AK360*$AL360, 0),IF(IFERROR((SUM($B360:S360)+$AJ360/$AK360*(1-$AL360)),0)&lt;=$AJ360, $AJ360-SUM($B360:S360), IFERROR($AJ360/$AK360, 0))))</f>
        <v>0</v>
      </c>
      <c r="U360" s="104">
        <f>IF($AM360&gt;U$5,0,IF($AM360=U$5,IFERROR($AJ360/$AK360*$AL360, 0),IF(IFERROR((SUM($B360:T360)+$AJ360/$AK360*(1-$AL360)),0)&lt;=$AJ360, $AJ360-SUM($B360:T360), IFERROR($AJ360/$AK360, 0))))</f>
        <v>0</v>
      </c>
      <c r="V360" s="104">
        <f>IF($AM360&gt;V$5,0,IF($AM360=V$5,IFERROR($AJ360/$AK360*$AL360, 0),IF(IFERROR((SUM($B360:U360)+$AJ360/$AK360*(1-$AL360)),0)&lt;=$AJ360, $AJ360-SUM($B360:U360), IFERROR($AJ360/$AK360, 0))))</f>
        <v>0</v>
      </c>
      <c r="W360" s="104">
        <f>IF($AM360&gt;W$5,0,IF($AM360=W$5,IFERROR($AJ360/$AK360*$AL360, 0),IF(IFERROR((SUM($B360:V360)+$AJ360/$AK360*(1-$AL360)),0)&lt;=$AJ360, $AJ360-SUM($B360:V360), IFERROR($AJ360/$AK360, 0))))</f>
        <v>0</v>
      </c>
      <c r="X360" s="104">
        <f>IF($AM360&gt;X$5,0,IF($AM360=X$5,IFERROR($AJ360/$AK360*$AL360, 0),IF(IFERROR((SUM($B360:W360)+$AJ360/$AK360*(1-$AL360)),0)&lt;=$AJ360, $AJ360-SUM($B360:W360), IFERROR($AJ360/$AK360, 0))))</f>
        <v>0</v>
      </c>
      <c r="Y360" s="104">
        <f>IF($AM360&gt;Y$5,0,IF($AM360=Y$5,IFERROR($AJ360/$AK360*$AL360, 0),IF(IFERROR((SUM($B360:X360)+$AJ360/$AK360*(1-$AL360)),0)&lt;=$AJ360, $AJ360-SUM($B360:X360), IFERROR($AJ360/$AK360, 0))))</f>
        <v>0</v>
      </c>
      <c r="Z360" s="104">
        <f>IF($AM360&gt;Z$5,0,IF($AM360=Z$5,IFERROR($AJ360/$AK360*$AL360, 0),IF(IFERROR((SUM($B360:Y360)+$AJ360/$AK360*(1-$AL360)),0)&lt;=$AJ360, $AJ360-SUM($B360:Y360), IFERROR($AJ360/$AK360, 0))))</f>
        <v>0</v>
      </c>
      <c r="AA360" s="104">
        <f>IF($AM360&gt;AA$5,0,IF($AM360=AA$5,IFERROR($AJ360/$AK360*$AL360, 0),IF(IFERROR((SUM($B360:Z360)+$AJ360/$AK360*(1-$AL360)),0)&lt;=$AJ360, $AJ360-SUM($B360:Z360), IFERROR($AJ360/$AK360, 0))))</f>
        <v>0</v>
      </c>
      <c r="AB360" s="104">
        <f>IF($AM360&gt;AB$5,0,IF($AM360=AB$5,IFERROR($AJ360/$AK360*$AL360, 0),IF(IFERROR((SUM($B360:AA360)+$AJ360/$AK360*(1-$AL360)),0)&lt;=$AJ360, $AJ360-SUM($B360:AA360), IFERROR($AJ360/$AK360, 0))))</f>
        <v>0</v>
      </c>
      <c r="AC360" s="104">
        <f>IF($AM360&gt;AC$5,0,IF($AM360=AC$5,IFERROR($AJ360/$AK360*$AL360, 0),IF(IFERROR((SUM($B360:AB360)+$AJ360/$AK360*(1-$AL360)),0)&lt;=$AJ360, $AJ360-SUM($B360:AB360), IFERROR($AJ360/$AK360, 0))))</f>
        <v>0</v>
      </c>
      <c r="AD360" s="104">
        <f>IF($AM360&gt;AD$5,0,IF($AM360=AD$5,IFERROR($AJ360/$AK360*$AL360, 0),IF(IFERROR((SUM($B360:AC360)+$AJ360/$AK360*(1-$AL360)),0)&lt;=$AJ360, $AJ360-SUM($B360:AC360), IFERROR($AJ360/$AK360, 0))))</f>
        <v>0</v>
      </c>
      <c r="AE360" s="104">
        <f>IF($AM360&gt;AE$5,0,IF($AM360=AE$5,IFERROR($AJ360/$AK360*$AL360, 0),IF(IFERROR((SUM($B360:AD360)+$AJ360/$AK360*(1-$AL360)),0)&lt;=$AJ360, $AJ360-SUM($B360:AD360), IFERROR($AJ360/$AK360, 0))))</f>
        <v>0</v>
      </c>
      <c r="AF360" s="104">
        <f>IF($AM360&gt;AF$5,0,IF($AM360=AF$5,IFERROR($AJ360/$AK360*$AL360, 0),IF(IFERROR((SUM($B360:AE360)+$AJ360/$AK360*(1-$AL360)),0)&lt;=$AJ360, $AJ360-SUM($B360:AE360), IFERROR($AJ360/$AK360, 0))))</f>
        <v>0</v>
      </c>
      <c r="AG360" s="104">
        <f>IF($AM360&gt;AG$5,0,IF($AM360=AG$5,IFERROR($AJ360/$AK360*$AL360, 0),IF(IFERROR((SUM($B360:AF360)+$AJ360/$AK360*(1-$AL360)),0)&lt;=$AJ360, $AJ360-SUM($B360:AF360), IFERROR($AJ360/$AK360, 0))))</f>
        <v>0</v>
      </c>
      <c r="AH360" s="104">
        <f>IF($AM360&gt;AH$5,0,IF($AM360=AH$5,IFERROR($AJ360/$AK360*$AL360, 0),IF(IFERROR((SUM($B360:AG360)+$AJ360/$AK360*(1-$AL360)),0)&lt;=$AJ360, $AJ360-SUM($B360:AG360), IFERROR($AJ360/$AK360, 0))))</f>
        <v>0</v>
      </c>
      <c r="AI360" s="20"/>
      <c r="AJ360" s="105" cm="1">
        <f t="array" ref="AJ360">INDEX(Calculations!$B$322:$AN$322, 1, AN360)</f>
        <v>0</v>
      </c>
      <c r="AK360" s="84">
        <f>INDEX(Drivers!$B$41:$AI$41, 1, MATCH($B360, Drivers!$B$4:$AI$4, 0))</f>
        <v>0</v>
      </c>
      <c r="AL360" s="85">
        <f>INDEX(Drivers!$B$42:$AI$42, 1,  MATCH($B360, Drivers!$B$4:$AI$4, 0))</f>
        <v>0</v>
      </c>
      <c r="AM360" s="86" cm="1">
        <f t="array" ref="AM360">INDEX(Drivers!$B$12:$AI$12, 1, AN360)</f>
        <v>48669</v>
      </c>
      <c r="AN360" s="83">
        <f t="shared" si="461"/>
        <v>30</v>
      </c>
      <c r="AO360" s="146">
        <f t="shared" si="459"/>
        <v>0</v>
      </c>
      <c r="AP360" s="152">
        <f t="shared" si="460"/>
        <v>0</v>
      </c>
      <c r="AQ360" s="152">
        <f t="shared" si="460"/>
        <v>0</v>
      </c>
      <c r="AR360" s="152">
        <f t="shared" si="460"/>
        <v>0</v>
      </c>
      <c r="AS360" s="152">
        <f t="shared" si="460"/>
        <v>0</v>
      </c>
      <c r="AT360" s="152">
        <f t="shared" si="460"/>
        <v>0</v>
      </c>
      <c r="AU360" s="152">
        <f t="shared" si="460"/>
        <v>0</v>
      </c>
      <c r="AV360" s="152">
        <f t="shared" si="460"/>
        <v>0</v>
      </c>
      <c r="AW360" s="152">
        <f t="shared" si="460"/>
        <v>0</v>
      </c>
    </row>
    <row r="361" spans="2:49" hidden="1" outlineLevel="1" x14ac:dyDescent="0.2">
      <c r="B361" s="52" t="str" cm="1">
        <f t="array" ref="B361">INDEX($B$4:$AI$4, 1, AN361)</f>
        <v>FQ2'33E</v>
      </c>
      <c r="C361" s="104">
        <f>IF($AM361&gt;C$5,0,IF($AM361=C$5,IFERROR($AJ361/$AK361*$AL361, 0),IF(IFERROR((SUM($B361:B361)+$AJ361/$AK361*(1-$AL361)),0)&lt;=$AJ361, $AJ361-SUM($B361:B361), IFERROR($AJ361/$AK361, 0))))</f>
        <v>0</v>
      </c>
      <c r="D361" s="104">
        <f>IF($AM361&gt;D$5,0,IF($AM361=D$5,IFERROR($AJ361/$AK361*$AL361, 0),IF(IFERROR((SUM($B361:C361)+$AJ361/$AK361*(1-$AL361)),0)&lt;=$AJ361, $AJ361-SUM($B361:C361), IFERROR($AJ361/$AK361, 0))))</f>
        <v>0</v>
      </c>
      <c r="E361" s="104">
        <f>IF($AM361&gt;E$5,0,IF($AM361=E$5,IFERROR($AJ361/$AK361*$AL361, 0),IF(IFERROR((SUM($B361:D361)+$AJ361/$AK361*(1-$AL361)),0)&lt;=$AJ361, $AJ361-SUM($B361:D361), IFERROR($AJ361/$AK361, 0))))</f>
        <v>0</v>
      </c>
      <c r="F361" s="104">
        <f>IF($AM361&gt;F$5,0,IF($AM361=F$5,IFERROR($AJ361/$AK361*$AL361, 0),IF(IFERROR((SUM($B361:E361)+$AJ361/$AK361*(1-$AL361)),0)&lt;=$AJ361, $AJ361-SUM($B361:E361), IFERROR($AJ361/$AK361, 0))))</f>
        <v>0</v>
      </c>
      <c r="G361" s="104">
        <f>IF($AM361&gt;G$5,0,IF($AM361=G$5,IFERROR($AJ361/$AK361*$AL361, 0),IF(IFERROR((SUM($B361:F361)+$AJ361/$AK361*(1-$AL361)),0)&lt;=$AJ361, $AJ361-SUM($B361:F361), IFERROR($AJ361/$AK361, 0))))</f>
        <v>0</v>
      </c>
      <c r="H361" s="104">
        <f>IF($AM361&gt;H$5,0,IF($AM361=H$5,IFERROR($AJ361/$AK361*$AL361, 0),IF(IFERROR((SUM($B361:G361)+$AJ361/$AK361*(1-$AL361)),0)&lt;=$AJ361, $AJ361-SUM($B361:G361), IFERROR($AJ361/$AK361, 0))))</f>
        <v>0</v>
      </c>
      <c r="I361" s="104">
        <f>IF($AM361&gt;I$5,0,IF($AM361=I$5,IFERROR($AJ361/$AK361*$AL361, 0),IF(IFERROR((SUM($B361:H361)+$AJ361/$AK361*(1-$AL361)),0)&lt;=$AJ361, $AJ361-SUM($B361:H361), IFERROR($AJ361/$AK361, 0))))</f>
        <v>0</v>
      </c>
      <c r="J361" s="104">
        <f>IF($AM361&gt;J$5,0,IF($AM361=J$5,IFERROR($AJ361/$AK361*$AL361, 0),IF(IFERROR((SUM($B361:I361)+$AJ361/$AK361*(1-$AL361)),0)&lt;=$AJ361, $AJ361-SUM($B361:I361), IFERROR($AJ361/$AK361, 0))))</f>
        <v>0</v>
      </c>
      <c r="K361" s="104">
        <f>IF($AM361&gt;K$5,0,IF($AM361=K$5,IFERROR($AJ361/$AK361*$AL361, 0),IF(IFERROR((SUM($B361:J361)+$AJ361/$AK361*(1-$AL361)),0)&lt;=$AJ361, $AJ361-SUM($B361:J361), IFERROR($AJ361/$AK361, 0))))</f>
        <v>0</v>
      </c>
      <c r="L361" s="104">
        <f>IF($AM361&gt;L$5,0,IF($AM361=L$5,IFERROR($AJ361/$AK361*$AL361, 0),IF(IFERROR((SUM($B361:K361)+$AJ361/$AK361*(1-$AL361)),0)&lt;=$AJ361, $AJ361-SUM($B361:K361), IFERROR($AJ361/$AK361, 0))))</f>
        <v>0</v>
      </c>
      <c r="M361" s="104">
        <f>IF($AM361&gt;M$5,0,IF($AM361=M$5,IFERROR($AJ361/$AK361*$AL361, 0),IF(IFERROR((SUM($B361:L361)+$AJ361/$AK361*(1-$AL361)),0)&lt;=$AJ361, $AJ361-SUM($B361:L361), IFERROR($AJ361/$AK361, 0))))</f>
        <v>0</v>
      </c>
      <c r="N361" s="104">
        <f>IF($AM361&gt;N$5,0,IF($AM361=N$5,IFERROR($AJ361/$AK361*$AL361, 0),IF(IFERROR((SUM($B361:M361)+$AJ361/$AK361*(1-$AL361)),0)&lt;=$AJ361, $AJ361-SUM($B361:M361), IFERROR($AJ361/$AK361, 0))))</f>
        <v>0</v>
      </c>
      <c r="O361" s="104">
        <f>IF($AM361&gt;O$5,0,IF($AM361=O$5,IFERROR($AJ361/$AK361*$AL361, 0),IF(IFERROR((SUM($B361:N361)+$AJ361/$AK361*(1-$AL361)),0)&lt;=$AJ361, $AJ361-SUM($B361:N361), IFERROR($AJ361/$AK361, 0))))</f>
        <v>0</v>
      </c>
      <c r="P361" s="104">
        <f>IF($AM361&gt;P$5,0,IF($AM361=P$5,IFERROR($AJ361/$AK361*$AL361, 0),IF(IFERROR((SUM($B361:O361)+$AJ361/$AK361*(1-$AL361)),0)&lt;=$AJ361, $AJ361-SUM($B361:O361), IFERROR($AJ361/$AK361, 0))))</f>
        <v>0</v>
      </c>
      <c r="Q361" s="104">
        <f>IF($AM361&gt;Q$5,0,IF($AM361=Q$5,IFERROR($AJ361/$AK361*$AL361, 0),IF(IFERROR((SUM($B361:P361)+$AJ361/$AK361*(1-$AL361)),0)&lt;=$AJ361, $AJ361-SUM($B361:P361), IFERROR($AJ361/$AK361, 0))))</f>
        <v>0</v>
      </c>
      <c r="R361" s="104">
        <f>IF($AM361&gt;R$5,0,IF($AM361=R$5,IFERROR($AJ361/$AK361*$AL361, 0),IF(IFERROR((SUM($B361:Q361)+$AJ361/$AK361*(1-$AL361)),0)&lt;=$AJ361, $AJ361-SUM($B361:Q361), IFERROR($AJ361/$AK361, 0))))</f>
        <v>0</v>
      </c>
      <c r="S361" s="104">
        <f>IF($AM361&gt;S$5,0,IF($AM361=S$5,IFERROR($AJ361/$AK361*$AL361, 0),IF(IFERROR((SUM($B361:R361)+$AJ361/$AK361*(1-$AL361)),0)&lt;=$AJ361, $AJ361-SUM($B361:R361), IFERROR($AJ361/$AK361, 0))))</f>
        <v>0</v>
      </c>
      <c r="T361" s="104">
        <f>IF($AM361&gt;T$5,0,IF($AM361=T$5,IFERROR($AJ361/$AK361*$AL361, 0),IF(IFERROR((SUM($B361:S361)+$AJ361/$AK361*(1-$AL361)),0)&lt;=$AJ361, $AJ361-SUM($B361:S361), IFERROR($AJ361/$AK361, 0))))</f>
        <v>0</v>
      </c>
      <c r="U361" s="104">
        <f>IF($AM361&gt;U$5,0,IF($AM361=U$5,IFERROR($AJ361/$AK361*$AL361, 0),IF(IFERROR((SUM($B361:T361)+$AJ361/$AK361*(1-$AL361)),0)&lt;=$AJ361, $AJ361-SUM($B361:T361), IFERROR($AJ361/$AK361, 0))))</f>
        <v>0</v>
      </c>
      <c r="V361" s="104">
        <f>IF($AM361&gt;V$5,0,IF($AM361=V$5,IFERROR($AJ361/$AK361*$AL361, 0),IF(IFERROR((SUM($B361:U361)+$AJ361/$AK361*(1-$AL361)),0)&lt;=$AJ361, $AJ361-SUM($B361:U361), IFERROR($AJ361/$AK361, 0))))</f>
        <v>0</v>
      </c>
      <c r="W361" s="104">
        <f>IF($AM361&gt;W$5,0,IF($AM361=W$5,IFERROR($AJ361/$AK361*$AL361, 0),IF(IFERROR((SUM($B361:V361)+$AJ361/$AK361*(1-$AL361)),0)&lt;=$AJ361, $AJ361-SUM($B361:V361), IFERROR($AJ361/$AK361, 0))))</f>
        <v>0</v>
      </c>
      <c r="X361" s="104">
        <f>IF($AM361&gt;X$5,0,IF($AM361=X$5,IFERROR($AJ361/$AK361*$AL361, 0),IF(IFERROR((SUM($B361:W361)+$AJ361/$AK361*(1-$AL361)),0)&lt;=$AJ361, $AJ361-SUM($B361:W361), IFERROR($AJ361/$AK361, 0))))</f>
        <v>0</v>
      </c>
      <c r="Y361" s="104">
        <f>IF($AM361&gt;Y$5,0,IF($AM361=Y$5,IFERROR($AJ361/$AK361*$AL361, 0),IF(IFERROR((SUM($B361:X361)+$AJ361/$AK361*(1-$AL361)),0)&lt;=$AJ361, $AJ361-SUM($B361:X361), IFERROR($AJ361/$AK361, 0))))</f>
        <v>0</v>
      </c>
      <c r="Z361" s="104">
        <f>IF($AM361&gt;Z$5,0,IF($AM361=Z$5,IFERROR($AJ361/$AK361*$AL361, 0),IF(IFERROR((SUM($B361:Y361)+$AJ361/$AK361*(1-$AL361)),0)&lt;=$AJ361, $AJ361-SUM($B361:Y361), IFERROR($AJ361/$AK361, 0))))</f>
        <v>0</v>
      </c>
      <c r="AA361" s="104">
        <f>IF($AM361&gt;AA$5,0,IF($AM361=AA$5,IFERROR($AJ361/$AK361*$AL361, 0),IF(IFERROR((SUM($B361:Z361)+$AJ361/$AK361*(1-$AL361)),0)&lt;=$AJ361, $AJ361-SUM($B361:Z361), IFERROR($AJ361/$AK361, 0))))</f>
        <v>0</v>
      </c>
      <c r="AB361" s="104">
        <f>IF($AM361&gt;AB$5,0,IF($AM361=AB$5,IFERROR($AJ361/$AK361*$AL361, 0),IF(IFERROR((SUM($B361:AA361)+$AJ361/$AK361*(1-$AL361)),0)&lt;=$AJ361, $AJ361-SUM($B361:AA361), IFERROR($AJ361/$AK361, 0))))</f>
        <v>0</v>
      </c>
      <c r="AC361" s="104">
        <f>IF($AM361&gt;AC$5,0,IF($AM361=AC$5,IFERROR($AJ361/$AK361*$AL361, 0),IF(IFERROR((SUM($B361:AB361)+$AJ361/$AK361*(1-$AL361)),0)&lt;=$AJ361, $AJ361-SUM($B361:AB361), IFERROR($AJ361/$AK361, 0))))</f>
        <v>0</v>
      </c>
      <c r="AD361" s="104">
        <f>IF($AM361&gt;AD$5,0,IF($AM361=AD$5,IFERROR($AJ361/$AK361*$AL361, 0),IF(IFERROR((SUM($B361:AC361)+$AJ361/$AK361*(1-$AL361)),0)&lt;=$AJ361, $AJ361-SUM($B361:AC361), IFERROR($AJ361/$AK361, 0))))</f>
        <v>0</v>
      </c>
      <c r="AE361" s="104">
        <f>IF($AM361&gt;AE$5,0,IF($AM361=AE$5,IFERROR($AJ361/$AK361*$AL361, 0),IF(IFERROR((SUM($B361:AD361)+$AJ361/$AK361*(1-$AL361)),0)&lt;=$AJ361, $AJ361-SUM($B361:AD361), IFERROR($AJ361/$AK361, 0))))</f>
        <v>0</v>
      </c>
      <c r="AF361" s="104">
        <f>IF($AM361&gt;AF$5,0,IF($AM361=AF$5,IFERROR($AJ361/$AK361*$AL361, 0),IF(IFERROR((SUM($B361:AE361)+$AJ361/$AK361*(1-$AL361)),0)&lt;=$AJ361, $AJ361-SUM($B361:AE361), IFERROR($AJ361/$AK361, 0))))</f>
        <v>0</v>
      </c>
      <c r="AG361" s="104">
        <f>IF($AM361&gt;AG$5,0,IF($AM361=AG$5,IFERROR($AJ361/$AK361*$AL361, 0),IF(IFERROR((SUM($B361:AF361)+$AJ361/$AK361*(1-$AL361)),0)&lt;=$AJ361, $AJ361-SUM($B361:AF361), IFERROR($AJ361/$AK361, 0))))</f>
        <v>0</v>
      </c>
      <c r="AH361" s="104">
        <f>IF($AM361&gt;AH$5,0,IF($AM361=AH$5,IFERROR($AJ361/$AK361*$AL361, 0),IF(IFERROR((SUM($B361:AG361)+$AJ361/$AK361*(1-$AL361)),0)&lt;=$AJ361, $AJ361-SUM($B361:AG361), IFERROR($AJ361/$AK361, 0))))</f>
        <v>0</v>
      </c>
      <c r="AI361" s="20"/>
      <c r="AJ361" s="105" cm="1">
        <f t="array" ref="AJ361">INDEX(Calculations!$B$322:$AN$322, 1, AN361)</f>
        <v>0</v>
      </c>
      <c r="AK361" s="84">
        <f>INDEX(Drivers!$B$41:$AI$41, 1, MATCH($B361, Drivers!$B$4:$AI$4, 0))</f>
        <v>0</v>
      </c>
      <c r="AL361" s="85">
        <f>INDEX(Drivers!$B$42:$AI$42, 1,  MATCH($B361, Drivers!$B$4:$AI$4, 0))</f>
        <v>0</v>
      </c>
      <c r="AM361" s="86" cm="1">
        <f t="array" ref="AM361">INDEX(Drivers!$B$12:$AI$12, 1, AN361)</f>
        <v>48760</v>
      </c>
      <c r="AN361" s="83">
        <f t="shared" si="461"/>
        <v>31</v>
      </c>
      <c r="AO361" s="146">
        <f t="shared" si="459"/>
        <v>0</v>
      </c>
      <c r="AP361" s="152">
        <f t="shared" si="460"/>
        <v>0</v>
      </c>
      <c r="AQ361" s="152">
        <f t="shared" si="460"/>
        <v>0</v>
      </c>
      <c r="AR361" s="152">
        <f t="shared" si="460"/>
        <v>0</v>
      </c>
      <c r="AS361" s="152">
        <f t="shared" si="460"/>
        <v>0</v>
      </c>
      <c r="AT361" s="152">
        <f t="shared" si="460"/>
        <v>0</v>
      </c>
      <c r="AU361" s="152">
        <f t="shared" si="460"/>
        <v>0</v>
      </c>
      <c r="AV361" s="152">
        <f t="shared" si="460"/>
        <v>0</v>
      </c>
      <c r="AW361" s="152">
        <f t="shared" si="460"/>
        <v>0</v>
      </c>
    </row>
    <row r="362" spans="2:49" hidden="1" outlineLevel="1" x14ac:dyDescent="0.2">
      <c r="B362" s="52" t="str" cm="1">
        <f t="array" ref="B362">INDEX($B$4:$AI$4, 1, AN362)</f>
        <v>FQ3'33E</v>
      </c>
      <c r="C362" s="104">
        <f>IF($AM362&gt;C$5,0,IF($AM362=C$5,IFERROR($AJ362/$AK362*$AL362, 0),IF(IFERROR((SUM($B362:B362)+$AJ362/$AK362*(1-$AL362)),0)&lt;=$AJ362, $AJ362-SUM($B362:B362), IFERROR($AJ362/$AK362, 0))))</f>
        <v>0</v>
      </c>
      <c r="D362" s="104">
        <f>IF($AM362&gt;D$5,0,IF($AM362=D$5,IFERROR($AJ362/$AK362*$AL362, 0),IF(IFERROR((SUM($B362:C362)+$AJ362/$AK362*(1-$AL362)),0)&lt;=$AJ362, $AJ362-SUM($B362:C362), IFERROR($AJ362/$AK362, 0))))</f>
        <v>0</v>
      </c>
      <c r="E362" s="104">
        <f>IF($AM362&gt;E$5,0,IF($AM362=E$5,IFERROR($AJ362/$AK362*$AL362, 0),IF(IFERROR((SUM($B362:D362)+$AJ362/$AK362*(1-$AL362)),0)&lt;=$AJ362, $AJ362-SUM($B362:D362), IFERROR($AJ362/$AK362, 0))))</f>
        <v>0</v>
      </c>
      <c r="F362" s="104">
        <f>IF($AM362&gt;F$5,0,IF($AM362=F$5,IFERROR($AJ362/$AK362*$AL362, 0),IF(IFERROR((SUM($B362:E362)+$AJ362/$AK362*(1-$AL362)),0)&lt;=$AJ362, $AJ362-SUM($B362:E362), IFERROR($AJ362/$AK362, 0))))</f>
        <v>0</v>
      </c>
      <c r="G362" s="104">
        <f>IF($AM362&gt;G$5,0,IF($AM362=G$5,IFERROR($AJ362/$AK362*$AL362, 0),IF(IFERROR((SUM($B362:F362)+$AJ362/$AK362*(1-$AL362)),0)&lt;=$AJ362, $AJ362-SUM($B362:F362), IFERROR($AJ362/$AK362, 0))))</f>
        <v>0</v>
      </c>
      <c r="H362" s="104">
        <f>IF($AM362&gt;H$5,0,IF($AM362=H$5,IFERROR($AJ362/$AK362*$AL362, 0),IF(IFERROR((SUM($B362:G362)+$AJ362/$AK362*(1-$AL362)),0)&lt;=$AJ362, $AJ362-SUM($B362:G362), IFERROR($AJ362/$AK362, 0))))</f>
        <v>0</v>
      </c>
      <c r="I362" s="104">
        <f>IF($AM362&gt;I$5,0,IF($AM362=I$5,IFERROR($AJ362/$AK362*$AL362, 0),IF(IFERROR((SUM($B362:H362)+$AJ362/$AK362*(1-$AL362)),0)&lt;=$AJ362, $AJ362-SUM($B362:H362), IFERROR($AJ362/$AK362, 0))))</f>
        <v>0</v>
      </c>
      <c r="J362" s="104">
        <f>IF($AM362&gt;J$5,0,IF($AM362=J$5,IFERROR($AJ362/$AK362*$AL362, 0),IF(IFERROR((SUM($B362:I362)+$AJ362/$AK362*(1-$AL362)),0)&lt;=$AJ362, $AJ362-SUM($B362:I362), IFERROR($AJ362/$AK362, 0))))</f>
        <v>0</v>
      </c>
      <c r="K362" s="104">
        <f>IF($AM362&gt;K$5,0,IF($AM362=K$5,IFERROR($AJ362/$AK362*$AL362, 0),IF(IFERROR((SUM($B362:J362)+$AJ362/$AK362*(1-$AL362)),0)&lt;=$AJ362, $AJ362-SUM($B362:J362), IFERROR($AJ362/$AK362, 0))))</f>
        <v>0</v>
      </c>
      <c r="L362" s="104">
        <f>IF($AM362&gt;L$5,0,IF($AM362=L$5,IFERROR($AJ362/$AK362*$AL362, 0),IF(IFERROR((SUM($B362:K362)+$AJ362/$AK362*(1-$AL362)),0)&lt;=$AJ362, $AJ362-SUM($B362:K362), IFERROR($AJ362/$AK362, 0))))</f>
        <v>0</v>
      </c>
      <c r="M362" s="104">
        <f>IF($AM362&gt;M$5,0,IF($AM362=M$5,IFERROR($AJ362/$AK362*$AL362, 0),IF(IFERROR((SUM($B362:L362)+$AJ362/$AK362*(1-$AL362)),0)&lt;=$AJ362, $AJ362-SUM($B362:L362), IFERROR($AJ362/$AK362, 0))))</f>
        <v>0</v>
      </c>
      <c r="N362" s="104">
        <f>IF($AM362&gt;N$5,0,IF($AM362=N$5,IFERROR($AJ362/$AK362*$AL362, 0),IF(IFERROR((SUM($B362:M362)+$AJ362/$AK362*(1-$AL362)),0)&lt;=$AJ362, $AJ362-SUM($B362:M362), IFERROR($AJ362/$AK362, 0))))</f>
        <v>0</v>
      </c>
      <c r="O362" s="104">
        <f>IF($AM362&gt;O$5,0,IF($AM362=O$5,IFERROR($AJ362/$AK362*$AL362, 0),IF(IFERROR((SUM($B362:N362)+$AJ362/$AK362*(1-$AL362)),0)&lt;=$AJ362, $AJ362-SUM($B362:N362), IFERROR($AJ362/$AK362, 0))))</f>
        <v>0</v>
      </c>
      <c r="P362" s="104">
        <f>IF($AM362&gt;P$5,0,IF($AM362=P$5,IFERROR($AJ362/$AK362*$AL362, 0),IF(IFERROR((SUM($B362:O362)+$AJ362/$AK362*(1-$AL362)),0)&lt;=$AJ362, $AJ362-SUM($B362:O362), IFERROR($AJ362/$AK362, 0))))</f>
        <v>0</v>
      </c>
      <c r="Q362" s="104">
        <f>IF($AM362&gt;Q$5,0,IF($AM362=Q$5,IFERROR($AJ362/$AK362*$AL362, 0),IF(IFERROR((SUM($B362:P362)+$AJ362/$AK362*(1-$AL362)),0)&lt;=$AJ362, $AJ362-SUM($B362:P362), IFERROR($AJ362/$AK362, 0))))</f>
        <v>0</v>
      </c>
      <c r="R362" s="104">
        <f>IF($AM362&gt;R$5,0,IF($AM362=R$5,IFERROR($AJ362/$AK362*$AL362, 0),IF(IFERROR((SUM($B362:Q362)+$AJ362/$AK362*(1-$AL362)),0)&lt;=$AJ362, $AJ362-SUM($B362:Q362), IFERROR($AJ362/$AK362, 0))))</f>
        <v>0</v>
      </c>
      <c r="S362" s="104">
        <f>IF($AM362&gt;S$5,0,IF($AM362=S$5,IFERROR($AJ362/$AK362*$AL362, 0),IF(IFERROR((SUM($B362:R362)+$AJ362/$AK362*(1-$AL362)),0)&lt;=$AJ362, $AJ362-SUM($B362:R362), IFERROR($AJ362/$AK362, 0))))</f>
        <v>0</v>
      </c>
      <c r="T362" s="104">
        <f>IF($AM362&gt;T$5,0,IF($AM362=T$5,IFERROR($AJ362/$AK362*$AL362, 0),IF(IFERROR((SUM($B362:S362)+$AJ362/$AK362*(1-$AL362)),0)&lt;=$AJ362, $AJ362-SUM($B362:S362), IFERROR($AJ362/$AK362, 0))))</f>
        <v>0</v>
      </c>
      <c r="U362" s="104">
        <f>IF($AM362&gt;U$5,0,IF($AM362=U$5,IFERROR($AJ362/$AK362*$AL362, 0),IF(IFERROR((SUM($B362:T362)+$AJ362/$AK362*(1-$AL362)),0)&lt;=$AJ362, $AJ362-SUM($B362:T362), IFERROR($AJ362/$AK362, 0))))</f>
        <v>0</v>
      </c>
      <c r="V362" s="104">
        <f>IF($AM362&gt;V$5,0,IF($AM362=V$5,IFERROR($AJ362/$AK362*$AL362, 0),IF(IFERROR((SUM($B362:U362)+$AJ362/$AK362*(1-$AL362)),0)&lt;=$AJ362, $AJ362-SUM($B362:U362), IFERROR($AJ362/$AK362, 0))))</f>
        <v>0</v>
      </c>
      <c r="W362" s="104">
        <f>IF($AM362&gt;W$5,0,IF($AM362=W$5,IFERROR($AJ362/$AK362*$AL362, 0),IF(IFERROR((SUM($B362:V362)+$AJ362/$AK362*(1-$AL362)),0)&lt;=$AJ362, $AJ362-SUM($B362:V362), IFERROR($AJ362/$AK362, 0))))</f>
        <v>0</v>
      </c>
      <c r="X362" s="104">
        <f>IF($AM362&gt;X$5,0,IF($AM362=X$5,IFERROR($AJ362/$AK362*$AL362, 0),IF(IFERROR((SUM($B362:W362)+$AJ362/$AK362*(1-$AL362)),0)&lt;=$AJ362, $AJ362-SUM($B362:W362), IFERROR($AJ362/$AK362, 0))))</f>
        <v>0</v>
      </c>
      <c r="Y362" s="104">
        <f>IF($AM362&gt;Y$5,0,IF($AM362=Y$5,IFERROR($AJ362/$AK362*$AL362, 0),IF(IFERROR((SUM($B362:X362)+$AJ362/$AK362*(1-$AL362)),0)&lt;=$AJ362, $AJ362-SUM($B362:X362), IFERROR($AJ362/$AK362, 0))))</f>
        <v>0</v>
      </c>
      <c r="Z362" s="104">
        <f>IF($AM362&gt;Z$5,0,IF($AM362=Z$5,IFERROR($AJ362/$AK362*$AL362, 0),IF(IFERROR((SUM($B362:Y362)+$AJ362/$AK362*(1-$AL362)),0)&lt;=$AJ362, $AJ362-SUM($B362:Y362), IFERROR($AJ362/$AK362, 0))))</f>
        <v>0</v>
      </c>
      <c r="AA362" s="104">
        <f>IF($AM362&gt;AA$5,0,IF($AM362=AA$5,IFERROR($AJ362/$AK362*$AL362, 0),IF(IFERROR((SUM($B362:Z362)+$AJ362/$AK362*(1-$AL362)),0)&lt;=$AJ362, $AJ362-SUM($B362:Z362), IFERROR($AJ362/$AK362, 0))))</f>
        <v>0</v>
      </c>
      <c r="AB362" s="104">
        <f>IF($AM362&gt;AB$5,0,IF($AM362=AB$5,IFERROR($AJ362/$AK362*$AL362, 0),IF(IFERROR((SUM($B362:AA362)+$AJ362/$AK362*(1-$AL362)),0)&lt;=$AJ362, $AJ362-SUM($B362:AA362), IFERROR($AJ362/$AK362, 0))))</f>
        <v>0</v>
      </c>
      <c r="AC362" s="104">
        <f>IF($AM362&gt;AC$5,0,IF($AM362=AC$5,IFERROR($AJ362/$AK362*$AL362, 0),IF(IFERROR((SUM($B362:AB362)+$AJ362/$AK362*(1-$AL362)),0)&lt;=$AJ362, $AJ362-SUM($B362:AB362), IFERROR($AJ362/$AK362, 0))))</f>
        <v>0</v>
      </c>
      <c r="AD362" s="104">
        <f>IF($AM362&gt;AD$5,0,IF($AM362=AD$5,IFERROR($AJ362/$AK362*$AL362, 0),IF(IFERROR((SUM($B362:AC362)+$AJ362/$AK362*(1-$AL362)),0)&lt;=$AJ362, $AJ362-SUM($B362:AC362), IFERROR($AJ362/$AK362, 0))))</f>
        <v>0</v>
      </c>
      <c r="AE362" s="104">
        <f>IF($AM362&gt;AE$5,0,IF($AM362=AE$5,IFERROR($AJ362/$AK362*$AL362, 0),IF(IFERROR((SUM($B362:AD362)+$AJ362/$AK362*(1-$AL362)),0)&lt;=$AJ362, $AJ362-SUM($B362:AD362), IFERROR($AJ362/$AK362, 0))))</f>
        <v>0</v>
      </c>
      <c r="AF362" s="104">
        <f>IF($AM362&gt;AF$5,0,IF($AM362=AF$5,IFERROR($AJ362/$AK362*$AL362, 0),IF(IFERROR((SUM($B362:AE362)+$AJ362/$AK362*(1-$AL362)),0)&lt;=$AJ362, $AJ362-SUM($B362:AE362), IFERROR($AJ362/$AK362, 0))))</f>
        <v>0</v>
      </c>
      <c r="AG362" s="104">
        <f>IF($AM362&gt;AG$5,0,IF($AM362=AG$5,IFERROR($AJ362/$AK362*$AL362, 0),IF(IFERROR((SUM($B362:AF362)+$AJ362/$AK362*(1-$AL362)),0)&lt;=$AJ362, $AJ362-SUM($B362:AF362), IFERROR($AJ362/$AK362, 0))))</f>
        <v>0</v>
      </c>
      <c r="AH362" s="104">
        <f>IF($AM362&gt;AH$5,0,IF($AM362=AH$5,IFERROR($AJ362/$AK362*$AL362, 0),IF(IFERROR((SUM($B362:AG362)+$AJ362/$AK362*(1-$AL362)),0)&lt;=$AJ362, $AJ362-SUM($B362:AG362), IFERROR($AJ362/$AK362, 0))))</f>
        <v>0</v>
      </c>
      <c r="AI362" s="20"/>
      <c r="AJ362" s="105" cm="1">
        <f t="array" ref="AJ362">INDEX(Calculations!$B$322:$AN$322, 1, AN362)</f>
        <v>0</v>
      </c>
      <c r="AK362" s="84">
        <f>INDEX(Drivers!$B$41:$AI$41, 1, MATCH($B362, Drivers!$B$4:$AI$4, 0))</f>
        <v>0</v>
      </c>
      <c r="AL362" s="85">
        <f>INDEX(Drivers!$B$42:$AI$42, 1,  MATCH($B362, Drivers!$B$4:$AI$4, 0))</f>
        <v>0</v>
      </c>
      <c r="AM362" s="86" cm="1">
        <f t="array" ref="AM362">INDEX(Drivers!$B$12:$AI$12, 1, AN362)</f>
        <v>48852</v>
      </c>
      <c r="AN362" s="83">
        <f t="shared" si="461"/>
        <v>32</v>
      </c>
      <c r="AO362" s="146">
        <f t="shared" si="459"/>
        <v>0</v>
      </c>
      <c r="AP362" s="152">
        <f t="shared" si="460"/>
        <v>0</v>
      </c>
      <c r="AQ362" s="152">
        <f t="shared" si="460"/>
        <v>0</v>
      </c>
      <c r="AR362" s="152">
        <f t="shared" si="460"/>
        <v>0</v>
      </c>
      <c r="AS362" s="152">
        <f t="shared" si="460"/>
        <v>0</v>
      </c>
      <c r="AT362" s="152">
        <f t="shared" si="460"/>
        <v>0</v>
      </c>
      <c r="AU362" s="152">
        <f t="shared" si="460"/>
        <v>0</v>
      </c>
      <c r="AV362" s="152">
        <f t="shared" si="460"/>
        <v>0</v>
      </c>
      <c r="AW362" s="152">
        <f t="shared" si="460"/>
        <v>0</v>
      </c>
    </row>
    <row r="363" spans="2:49" hidden="1" outlineLevel="1" x14ac:dyDescent="0.2">
      <c r="B363" s="52" t="str" cm="1">
        <f t="array" ref="B363">INDEX($B$4:$AI$4, 1, AN363)</f>
        <v>FQ4'33E</v>
      </c>
      <c r="C363" s="104">
        <f>IF($AM363&gt;C$5,0,IF($AM363=C$5,IFERROR($AJ363/$AK363*$AL363, 0),IF(IFERROR((SUM($B363:B363)+$AJ363/$AK363*(1-$AL363)),0)&lt;=$AJ363, $AJ363-SUM($B363:B363), IFERROR($AJ363/$AK363, 0))))</f>
        <v>0</v>
      </c>
      <c r="D363" s="104">
        <f>IF($AM363&gt;D$5,0,IF($AM363=D$5,IFERROR($AJ363/$AK363*$AL363, 0),IF(IFERROR((SUM($B363:C363)+$AJ363/$AK363*(1-$AL363)),0)&lt;=$AJ363, $AJ363-SUM($B363:C363), IFERROR($AJ363/$AK363, 0))))</f>
        <v>0</v>
      </c>
      <c r="E363" s="104">
        <f>IF($AM363&gt;E$5,0,IF($AM363=E$5,IFERROR($AJ363/$AK363*$AL363, 0),IF(IFERROR((SUM($B363:D363)+$AJ363/$AK363*(1-$AL363)),0)&lt;=$AJ363, $AJ363-SUM($B363:D363), IFERROR($AJ363/$AK363, 0))))</f>
        <v>0</v>
      </c>
      <c r="F363" s="104">
        <f>IF($AM363&gt;F$5,0,IF($AM363=F$5,IFERROR($AJ363/$AK363*$AL363, 0),IF(IFERROR((SUM($B363:E363)+$AJ363/$AK363*(1-$AL363)),0)&lt;=$AJ363, $AJ363-SUM($B363:E363), IFERROR($AJ363/$AK363, 0))))</f>
        <v>0</v>
      </c>
      <c r="G363" s="104">
        <f>IF($AM363&gt;G$5,0,IF($AM363=G$5,IFERROR($AJ363/$AK363*$AL363, 0),IF(IFERROR((SUM($B363:F363)+$AJ363/$AK363*(1-$AL363)),0)&lt;=$AJ363, $AJ363-SUM($B363:F363), IFERROR($AJ363/$AK363, 0))))</f>
        <v>0</v>
      </c>
      <c r="H363" s="104">
        <f>IF($AM363&gt;H$5,0,IF($AM363=H$5,IFERROR($AJ363/$AK363*$AL363, 0),IF(IFERROR((SUM($B363:G363)+$AJ363/$AK363*(1-$AL363)),0)&lt;=$AJ363, $AJ363-SUM($B363:G363), IFERROR($AJ363/$AK363, 0))))</f>
        <v>0</v>
      </c>
      <c r="I363" s="104">
        <f>IF($AM363&gt;I$5,0,IF($AM363=I$5,IFERROR($AJ363/$AK363*$AL363, 0),IF(IFERROR((SUM($B363:H363)+$AJ363/$AK363*(1-$AL363)),0)&lt;=$AJ363, $AJ363-SUM($B363:H363), IFERROR($AJ363/$AK363, 0))))</f>
        <v>0</v>
      </c>
      <c r="J363" s="104">
        <f>IF($AM363&gt;J$5,0,IF($AM363=J$5,IFERROR($AJ363/$AK363*$AL363, 0),IF(IFERROR((SUM($B363:I363)+$AJ363/$AK363*(1-$AL363)),0)&lt;=$AJ363, $AJ363-SUM($B363:I363), IFERROR($AJ363/$AK363, 0))))</f>
        <v>0</v>
      </c>
      <c r="K363" s="104">
        <f>IF($AM363&gt;K$5,0,IF($AM363=K$5,IFERROR($AJ363/$AK363*$AL363, 0),IF(IFERROR((SUM($B363:J363)+$AJ363/$AK363*(1-$AL363)),0)&lt;=$AJ363, $AJ363-SUM($B363:J363), IFERROR($AJ363/$AK363, 0))))</f>
        <v>0</v>
      </c>
      <c r="L363" s="104">
        <f>IF($AM363&gt;L$5,0,IF($AM363=L$5,IFERROR($AJ363/$AK363*$AL363, 0),IF(IFERROR((SUM($B363:K363)+$AJ363/$AK363*(1-$AL363)),0)&lt;=$AJ363, $AJ363-SUM($B363:K363), IFERROR($AJ363/$AK363, 0))))</f>
        <v>0</v>
      </c>
      <c r="M363" s="104">
        <f>IF($AM363&gt;M$5,0,IF($AM363=M$5,IFERROR($AJ363/$AK363*$AL363, 0),IF(IFERROR((SUM($B363:L363)+$AJ363/$AK363*(1-$AL363)),0)&lt;=$AJ363, $AJ363-SUM($B363:L363), IFERROR($AJ363/$AK363, 0))))</f>
        <v>0</v>
      </c>
      <c r="N363" s="104">
        <f>IF($AM363&gt;N$5,0,IF($AM363=N$5,IFERROR($AJ363/$AK363*$AL363, 0),IF(IFERROR((SUM($B363:M363)+$AJ363/$AK363*(1-$AL363)),0)&lt;=$AJ363, $AJ363-SUM($B363:M363), IFERROR($AJ363/$AK363, 0))))</f>
        <v>0</v>
      </c>
      <c r="O363" s="104">
        <f>IF($AM363&gt;O$5,0,IF($AM363=O$5,IFERROR($AJ363/$AK363*$AL363, 0),IF(IFERROR((SUM($B363:N363)+$AJ363/$AK363*(1-$AL363)),0)&lt;=$AJ363, $AJ363-SUM($B363:N363), IFERROR($AJ363/$AK363, 0))))</f>
        <v>0</v>
      </c>
      <c r="P363" s="104">
        <f>IF($AM363&gt;P$5,0,IF($AM363=P$5,IFERROR($AJ363/$AK363*$AL363, 0),IF(IFERROR((SUM($B363:O363)+$AJ363/$AK363*(1-$AL363)),0)&lt;=$AJ363, $AJ363-SUM($B363:O363), IFERROR($AJ363/$AK363, 0))))</f>
        <v>0</v>
      </c>
      <c r="Q363" s="104">
        <f>IF($AM363&gt;Q$5,0,IF($AM363=Q$5,IFERROR($AJ363/$AK363*$AL363, 0),IF(IFERROR((SUM($B363:P363)+$AJ363/$AK363*(1-$AL363)),0)&lt;=$AJ363, $AJ363-SUM($B363:P363), IFERROR($AJ363/$AK363, 0))))</f>
        <v>0</v>
      </c>
      <c r="R363" s="104">
        <f>IF($AM363&gt;R$5,0,IF($AM363=R$5,IFERROR($AJ363/$AK363*$AL363, 0),IF(IFERROR((SUM($B363:Q363)+$AJ363/$AK363*(1-$AL363)),0)&lt;=$AJ363, $AJ363-SUM($B363:Q363), IFERROR($AJ363/$AK363, 0))))</f>
        <v>0</v>
      </c>
      <c r="S363" s="104">
        <f>IF($AM363&gt;S$5,0,IF($AM363=S$5,IFERROR($AJ363/$AK363*$AL363, 0),IF(IFERROR((SUM($B363:R363)+$AJ363/$AK363*(1-$AL363)),0)&lt;=$AJ363, $AJ363-SUM($B363:R363), IFERROR($AJ363/$AK363, 0))))</f>
        <v>0</v>
      </c>
      <c r="T363" s="104">
        <f>IF($AM363&gt;T$5,0,IF($AM363=T$5,IFERROR($AJ363/$AK363*$AL363, 0),IF(IFERROR((SUM($B363:S363)+$AJ363/$AK363*(1-$AL363)),0)&lt;=$AJ363, $AJ363-SUM($B363:S363), IFERROR($AJ363/$AK363, 0))))</f>
        <v>0</v>
      </c>
      <c r="U363" s="104">
        <f>IF($AM363&gt;U$5,0,IF($AM363=U$5,IFERROR($AJ363/$AK363*$AL363, 0),IF(IFERROR((SUM($B363:T363)+$AJ363/$AK363*(1-$AL363)),0)&lt;=$AJ363, $AJ363-SUM($B363:T363), IFERROR($AJ363/$AK363, 0))))</f>
        <v>0</v>
      </c>
      <c r="V363" s="104">
        <f>IF($AM363&gt;V$5,0,IF($AM363=V$5,IFERROR($AJ363/$AK363*$AL363, 0),IF(IFERROR((SUM($B363:U363)+$AJ363/$AK363*(1-$AL363)),0)&lt;=$AJ363, $AJ363-SUM($B363:U363), IFERROR($AJ363/$AK363, 0))))</f>
        <v>0</v>
      </c>
      <c r="W363" s="104">
        <f>IF($AM363&gt;W$5,0,IF($AM363=W$5,IFERROR($AJ363/$AK363*$AL363, 0),IF(IFERROR((SUM($B363:V363)+$AJ363/$AK363*(1-$AL363)),0)&lt;=$AJ363, $AJ363-SUM($B363:V363), IFERROR($AJ363/$AK363, 0))))</f>
        <v>0</v>
      </c>
      <c r="X363" s="104">
        <f>IF($AM363&gt;X$5,0,IF($AM363=X$5,IFERROR($AJ363/$AK363*$AL363, 0),IF(IFERROR((SUM($B363:W363)+$AJ363/$AK363*(1-$AL363)),0)&lt;=$AJ363, $AJ363-SUM($B363:W363), IFERROR($AJ363/$AK363, 0))))</f>
        <v>0</v>
      </c>
      <c r="Y363" s="104">
        <f>IF($AM363&gt;Y$5,0,IF($AM363=Y$5,IFERROR($AJ363/$AK363*$AL363, 0),IF(IFERROR((SUM($B363:X363)+$AJ363/$AK363*(1-$AL363)),0)&lt;=$AJ363, $AJ363-SUM($B363:X363), IFERROR($AJ363/$AK363, 0))))</f>
        <v>0</v>
      </c>
      <c r="Z363" s="104">
        <f>IF($AM363&gt;Z$5,0,IF($AM363=Z$5,IFERROR($AJ363/$AK363*$AL363, 0),IF(IFERROR((SUM($B363:Y363)+$AJ363/$AK363*(1-$AL363)),0)&lt;=$AJ363, $AJ363-SUM($B363:Y363), IFERROR($AJ363/$AK363, 0))))</f>
        <v>0</v>
      </c>
      <c r="AA363" s="104">
        <f>IF($AM363&gt;AA$5,0,IF($AM363=AA$5,IFERROR($AJ363/$AK363*$AL363, 0),IF(IFERROR((SUM($B363:Z363)+$AJ363/$AK363*(1-$AL363)),0)&lt;=$AJ363, $AJ363-SUM($B363:Z363), IFERROR($AJ363/$AK363, 0))))</f>
        <v>0</v>
      </c>
      <c r="AB363" s="104">
        <f>IF($AM363&gt;AB$5,0,IF($AM363=AB$5,IFERROR($AJ363/$AK363*$AL363, 0),IF(IFERROR((SUM($B363:AA363)+$AJ363/$AK363*(1-$AL363)),0)&lt;=$AJ363, $AJ363-SUM($B363:AA363), IFERROR($AJ363/$AK363, 0))))</f>
        <v>0</v>
      </c>
      <c r="AC363" s="104">
        <f>IF($AM363&gt;AC$5,0,IF($AM363=AC$5,IFERROR($AJ363/$AK363*$AL363, 0),IF(IFERROR((SUM($B363:AB363)+$AJ363/$AK363*(1-$AL363)),0)&lt;=$AJ363, $AJ363-SUM($B363:AB363), IFERROR($AJ363/$AK363, 0))))</f>
        <v>0</v>
      </c>
      <c r="AD363" s="104">
        <f>IF($AM363&gt;AD$5,0,IF($AM363=AD$5,IFERROR($AJ363/$AK363*$AL363, 0),IF(IFERROR((SUM($B363:AC363)+$AJ363/$AK363*(1-$AL363)),0)&lt;=$AJ363, $AJ363-SUM($B363:AC363), IFERROR($AJ363/$AK363, 0))))</f>
        <v>0</v>
      </c>
      <c r="AE363" s="104">
        <f>IF($AM363&gt;AE$5,0,IF($AM363=AE$5,IFERROR($AJ363/$AK363*$AL363, 0),IF(IFERROR((SUM($B363:AD363)+$AJ363/$AK363*(1-$AL363)),0)&lt;=$AJ363, $AJ363-SUM($B363:AD363), IFERROR($AJ363/$AK363, 0))))</f>
        <v>0</v>
      </c>
      <c r="AF363" s="104">
        <f>IF($AM363&gt;AF$5,0,IF($AM363=AF$5,IFERROR($AJ363/$AK363*$AL363, 0),IF(IFERROR((SUM($B363:AE363)+$AJ363/$AK363*(1-$AL363)),0)&lt;=$AJ363, $AJ363-SUM($B363:AE363), IFERROR($AJ363/$AK363, 0))))</f>
        <v>0</v>
      </c>
      <c r="AG363" s="104">
        <f>IF($AM363&gt;AG$5,0,IF($AM363=AG$5,IFERROR($AJ363/$AK363*$AL363, 0),IF(IFERROR((SUM($B363:AF363)+$AJ363/$AK363*(1-$AL363)),0)&lt;=$AJ363, $AJ363-SUM($B363:AF363), IFERROR($AJ363/$AK363, 0))))</f>
        <v>0</v>
      </c>
      <c r="AH363" s="104">
        <f>IF($AM363&gt;AH$5,0,IF($AM363=AH$5,IFERROR($AJ363/$AK363*$AL363, 0),IF(IFERROR((SUM($B363:AG363)+$AJ363/$AK363*(1-$AL363)),0)&lt;=$AJ363, $AJ363-SUM($B363:AG363), IFERROR($AJ363/$AK363, 0))))</f>
        <v>0</v>
      </c>
      <c r="AI363" s="20"/>
      <c r="AJ363" s="105" cm="1">
        <f t="array" ref="AJ363">INDEX(Calculations!$B$322:$AN$322, 1, AN363)</f>
        <v>0</v>
      </c>
      <c r="AK363" s="84">
        <f>INDEX(Drivers!$B$41:$AI$41, 1, MATCH($B363, Drivers!$B$4:$AI$4, 0))</f>
        <v>0</v>
      </c>
      <c r="AL363" s="85">
        <f>INDEX(Drivers!$B$42:$AI$42, 1,  MATCH($B363, Drivers!$B$4:$AI$4, 0))</f>
        <v>0</v>
      </c>
      <c r="AM363" s="86" cm="1">
        <f t="array" ref="AM363">INDEX(Drivers!$B$12:$AI$12, 1, AN363)</f>
        <v>48944</v>
      </c>
      <c r="AN363" s="83">
        <f t="shared" si="461"/>
        <v>33</v>
      </c>
      <c r="AO363" s="146">
        <f t="shared" si="459"/>
        <v>0</v>
      </c>
      <c r="AP363" s="152">
        <f t="shared" si="460"/>
        <v>0</v>
      </c>
      <c r="AQ363" s="152">
        <f t="shared" si="460"/>
        <v>0</v>
      </c>
      <c r="AR363" s="152">
        <f t="shared" si="460"/>
        <v>0</v>
      </c>
      <c r="AS363" s="152">
        <f t="shared" si="460"/>
        <v>0</v>
      </c>
      <c r="AT363" s="152">
        <f t="shared" si="460"/>
        <v>0</v>
      </c>
      <c r="AU363" s="152">
        <f t="shared" si="460"/>
        <v>0</v>
      </c>
      <c r="AV363" s="152">
        <f t="shared" si="460"/>
        <v>0</v>
      </c>
      <c r="AW363" s="152">
        <f t="shared" ref="AW363" si="462">SUMIFS($B363:$AI363, $B$6:$AI$6, AW$6)</f>
        <v>0</v>
      </c>
    </row>
    <row r="364" spans="2:49" ht="5.0999999999999996" hidden="1" customHeight="1" outlineLevel="1" x14ac:dyDescent="0.2">
      <c r="C364" s="65"/>
      <c r="D364" s="65"/>
      <c r="E364" s="65"/>
      <c r="F364" s="65"/>
      <c r="G364" s="65"/>
      <c r="H364" s="65"/>
      <c r="I364" s="65"/>
      <c r="J364" s="65"/>
      <c r="K364" s="65"/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  <c r="AA364" s="65"/>
      <c r="AB364" s="65"/>
      <c r="AC364" s="65"/>
      <c r="AD364" s="65"/>
      <c r="AE364" s="65"/>
      <c r="AF364" s="65"/>
      <c r="AG364" s="65"/>
      <c r="AH364" s="65"/>
      <c r="AI364" s="20"/>
      <c r="AJ364" s="34"/>
      <c r="AK364" s="34"/>
      <c r="AL364" s="34"/>
      <c r="AM364" s="34"/>
      <c r="AN364" s="34"/>
      <c r="AO364" s="34"/>
      <c r="AP364" s="65"/>
      <c r="AQ364" s="65"/>
      <c r="AR364" s="65"/>
      <c r="AS364" s="65"/>
      <c r="AT364" s="65"/>
      <c r="AU364" s="65"/>
      <c r="AV364" s="65"/>
      <c r="AW364" s="65"/>
    </row>
    <row r="365" spans="2:49" hidden="1" outlineLevel="1" x14ac:dyDescent="0.2">
      <c r="B365" s="38" t="s">
        <v>216</v>
      </c>
      <c r="C365" s="106">
        <f t="shared" ref="C365:AH365" si="463">SUM(C331:C364)</f>
        <v>-2.0559824999999998</v>
      </c>
      <c r="D365" s="106">
        <f t="shared" si="463"/>
        <v>-14.454179999999999</v>
      </c>
      <c r="E365" s="106">
        <f t="shared" si="463"/>
        <v>-45.543127499999997</v>
      </c>
      <c r="F365" s="106">
        <f t="shared" si="463"/>
        <v>-91.553523750000011</v>
      </c>
      <c r="G365" s="106">
        <f t="shared" si="463"/>
        <v>-141.91884877499999</v>
      </c>
      <c r="H365" s="106">
        <f t="shared" si="463"/>
        <v>-187.28781682499999</v>
      </c>
      <c r="I365" s="106">
        <f t="shared" si="463"/>
        <v>-220.685119875</v>
      </c>
      <c r="J365" s="106">
        <f t="shared" si="463"/>
        <v>-244.95223117500001</v>
      </c>
      <c r="K365" s="106">
        <f t="shared" si="463"/>
        <v>-267.21348505200001</v>
      </c>
      <c r="L365" s="106">
        <f t="shared" si="463"/>
        <v>-290.32468560899997</v>
      </c>
      <c r="M365" s="106">
        <f t="shared" si="463"/>
        <v>-314.49732906600002</v>
      </c>
      <c r="N365" s="106">
        <f t="shared" si="463"/>
        <v>-339.63631305299998</v>
      </c>
      <c r="O365" s="106">
        <f t="shared" si="463"/>
        <v>-366.37274097414007</v>
      </c>
      <c r="P365" s="106">
        <f t="shared" si="463"/>
        <v>-395.36860314843</v>
      </c>
      <c r="Q365" s="106">
        <f t="shared" si="463"/>
        <v>-424.20688422290993</v>
      </c>
      <c r="R365" s="106">
        <f t="shared" si="463"/>
        <v>-452.02556398959001</v>
      </c>
      <c r="S365" s="106">
        <f t="shared" si="463"/>
        <v>-478.8978128244234</v>
      </c>
      <c r="T365" s="106">
        <f t="shared" si="463"/>
        <v>-505.57501461329639</v>
      </c>
      <c r="U365" s="106">
        <f t="shared" si="463"/>
        <v>-532.5085431381475</v>
      </c>
      <c r="V365" s="106">
        <f t="shared" si="463"/>
        <v>-560.10063713850093</v>
      </c>
      <c r="W365" s="106">
        <f t="shared" si="463"/>
        <v>-534.57007224300673</v>
      </c>
      <c r="X365" s="106">
        <f t="shared" si="463"/>
        <v>-398.01864217284367</v>
      </c>
      <c r="Y365" s="106">
        <f t="shared" si="463"/>
        <v>-253.58793856651263</v>
      </c>
      <c r="Z365" s="106">
        <f t="shared" si="463"/>
        <v>-102.76067326247914</v>
      </c>
      <c r="AA365" s="106">
        <f t="shared" si="463"/>
        <v>0</v>
      </c>
      <c r="AB365" s="106">
        <f t="shared" si="463"/>
        <v>0</v>
      </c>
      <c r="AC365" s="106">
        <f t="shared" si="463"/>
        <v>0</v>
      </c>
      <c r="AD365" s="106">
        <f t="shared" si="463"/>
        <v>0</v>
      </c>
      <c r="AE365" s="106">
        <f t="shared" si="463"/>
        <v>0</v>
      </c>
      <c r="AF365" s="106">
        <f t="shared" si="463"/>
        <v>0</v>
      </c>
      <c r="AG365" s="106">
        <f t="shared" si="463"/>
        <v>0</v>
      </c>
      <c r="AH365" s="106">
        <f t="shared" si="463"/>
        <v>0</v>
      </c>
      <c r="AI365" s="40"/>
      <c r="AJ365" s="54"/>
      <c r="AK365" s="54"/>
      <c r="AL365" s="54"/>
      <c r="AM365" s="54"/>
      <c r="AN365" s="54"/>
      <c r="AO365" s="54"/>
      <c r="AP365" s="106">
        <f t="shared" ref="AP365:AW365" si="464">SUM(AP331:AP364)</f>
        <v>-153.60681375000001</v>
      </c>
      <c r="AQ365" s="106">
        <f t="shared" si="464"/>
        <v>-794.84401665000007</v>
      </c>
      <c r="AR365" s="106">
        <f t="shared" si="464"/>
        <v>-1211.6718127800002</v>
      </c>
      <c r="AS365" s="106">
        <f t="shared" si="464"/>
        <v>-1637.9737923350699</v>
      </c>
      <c r="AT365" s="106">
        <f t="shared" si="464"/>
        <v>-2077.0820077143685</v>
      </c>
      <c r="AU365" s="106">
        <f t="shared" si="464"/>
        <v>-1288.9373262448421</v>
      </c>
      <c r="AV365" s="106">
        <f t="shared" si="464"/>
        <v>0</v>
      </c>
      <c r="AW365" s="106">
        <f t="shared" si="464"/>
        <v>0</v>
      </c>
    </row>
    <row r="366" spans="2:49" hidden="1" outlineLevel="1" x14ac:dyDescent="0.2">
      <c r="B366" s="5" t="s">
        <v>300</v>
      </c>
      <c r="C366" s="101">
        <f t="shared" ref="C366:AD366" si="465">SUMIFS(D$331:D$364, $AM$331:$AM$364, "&lt;="&amp;C$5)+SUMIFS(E$331:E$364, $AM$331:$AM$364, "&lt;="&amp;C$5)+SUMIFS(F$331:F$364, $AM$331:$AM$364, "&lt;="&amp;C$5)+SUMIFS(G$331:G$364, $AM$331:$AM$364, "&lt;="&amp;C$5)</f>
        <v>-22.8650175</v>
      </c>
      <c r="D366" s="101">
        <f t="shared" si="465"/>
        <v>-108.09483749999998</v>
      </c>
      <c r="E366" s="101">
        <f t="shared" si="465"/>
        <v>-236.99871000000002</v>
      </c>
      <c r="F366" s="101">
        <f t="shared" si="465"/>
        <v>-348.96668624999995</v>
      </c>
      <c r="G366" s="101">
        <f t="shared" si="465"/>
        <v>-429.24730747499996</v>
      </c>
      <c r="H366" s="101">
        <f t="shared" si="465"/>
        <v>-491.03530065000001</v>
      </c>
      <c r="I366" s="101">
        <f t="shared" si="465"/>
        <v>-546.30233077499997</v>
      </c>
      <c r="J366" s="101">
        <f t="shared" si="465"/>
        <v>-592.93218960000002</v>
      </c>
      <c r="K366" s="101">
        <f t="shared" si="465"/>
        <v>-638.961872148</v>
      </c>
      <c r="L366" s="101">
        <f t="shared" si="465"/>
        <v>-693.00246573899994</v>
      </c>
      <c r="M366" s="101">
        <f t="shared" si="465"/>
        <v>-753.99252747300011</v>
      </c>
      <c r="N366" s="101">
        <f t="shared" si="465"/>
        <v>-808.56656082000018</v>
      </c>
      <c r="O366" s="101">
        <f t="shared" si="465"/>
        <v>-871.14844167785998</v>
      </c>
      <c r="P366" s="101">
        <f t="shared" si="465"/>
        <v>-936.68079761342995</v>
      </c>
      <c r="Q366" s="101">
        <f t="shared" si="465"/>
        <v>-1000.91348229852</v>
      </c>
      <c r="R366" s="101">
        <f t="shared" si="465"/>
        <v>-1050.9672336009298</v>
      </c>
      <c r="S366" s="101">
        <f t="shared" si="465"/>
        <v>-1107.7415764924267</v>
      </c>
      <c r="T366" s="101">
        <f t="shared" si="465"/>
        <v>-1169.7586102154505</v>
      </c>
      <c r="U366" s="101">
        <f t="shared" si="465"/>
        <v>-1235.5414065924228</v>
      </c>
      <c r="V366" s="101">
        <f t="shared" si="465"/>
        <v>-1288.9373262448421</v>
      </c>
      <c r="W366" s="101">
        <f t="shared" si="465"/>
        <v>-754.36725400183548</v>
      </c>
      <c r="X366" s="101">
        <f t="shared" si="465"/>
        <v>-356.34861182899181</v>
      </c>
      <c r="Y366" s="101">
        <f t="shared" si="465"/>
        <v>-102.76067326247914</v>
      </c>
      <c r="Z366" s="101">
        <f t="shared" si="465"/>
        <v>0</v>
      </c>
      <c r="AA366" s="101">
        <f t="shared" si="465"/>
        <v>0</v>
      </c>
      <c r="AB366" s="101">
        <f t="shared" si="465"/>
        <v>0</v>
      </c>
      <c r="AC366" s="101">
        <f t="shared" si="465"/>
        <v>0</v>
      </c>
      <c r="AD366" s="101">
        <f t="shared" si="465"/>
        <v>0</v>
      </c>
      <c r="AE366" s="101"/>
      <c r="AF366" s="101"/>
      <c r="AG366" s="101"/>
      <c r="AH366" s="101"/>
      <c r="AI366" s="20"/>
      <c r="AJ366" s="34"/>
      <c r="AK366" s="34"/>
      <c r="AL366" s="34"/>
      <c r="AM366" s="34"/>
      <c r="AN366" s="34"/>
      <c r="AO366" s="34"/>
      <c r="AP366" s="101"/>
      <c r="AQ366" s="101"/>
      <c r="AR366" s="101"/>
      <c r="AS366" s="101"/>
      <c r="AT366" s="101"/>
      <c r="AU366" s="101"/>
      <c r="AV366" s="101"/>
      <c r="AW366" s="101"/>
    </row>
    <row r="367" spans="2:49" hidden="1" outlineLevel="1" x14ac:dyDescent="0.2">
      <c r="B367" s="4"/>
      <c r="AI367" s="20"/>
      <c r="AJ367" s="34"/>
      <c r="AK367" s="34"/>
      <c r="AL367" s="34"/>
      <c r="AM367" s="34"/>
      <c r="AN367" s="34"/>
      <c r="AO367" s="34"/>
    </row>
    <row r="368" spans="2:49" hidden="1" outlineLevel="1" x14ac:dyDescent="0.2">
      <c r="B368" s="19" t="s">
        <v>356</v>
      </c>
      <c r="AI368" s="20"/>
      <c r="AJ368" s="34"/>
      <c r="AK368" s="34"/>
      <c r="AL368" s="34"/>
      <c r="AM368" s="34"/>
      <c r="AN368" s="34"/>
      <c r="AO368" s="34"/>
    </row>
    <row r="369" spans="2:49" hidden="1" outlineLevel="1" x14ac:dyDescent="0.2">
      <c r="B369" s="4" t="s">
        <v>357</v>
      </c>
      <c r="C369" s="8">
        <f t="shared" ref="C369:AH369" si="466">C75</f>
        <v>188</v>
      </c>
      <c r="D369" s="8">
        <f t="shared" si="466"/>
        <v>735</v>
      </c>
      <c r="E369" s="8">
        <f t="shared" si="466"/>
        <v>1298</v>
      </c>
      <c r="F369" s="8">
        <f t="shared" si="466"/>
        <v>1530</v>
      </c>
      <c r="G369" s="8">
        <f t="shared" si="466"/>
        <v>1590</v>
      </c>
      <c r="H369" s="8">
        <f t="shared" si="466"/>
        <v>1650</v>
      </c>
      <c r="I369" s="8">
        <f t="shared" si="466"/>
        <v>1710</v>
      </c>
      <c r="J369" s="8">
        <f t="shared" si="466"/>
        <v>1770</v>
      </c>
      <c r="K369" s="8">
        <f t="shared" si="466"/>
        <v>1830</v>
      </c>
      <c r="L369" s="8">
        <f t="shared" si="466"/>
        <v>1890</v>
      </c>
      <c r="M369" s="8">
        <f t="shared" si="466"/>
        <v>1950</v>
      </c>
      <c r="N369" s="8">
        <f t="shared" si="466"/>
        <v>2010</v>
      </c>
      <c r="O369" s="8">
        <f t="shared" si="466"/>
        <v>2063</v>
      </c>
      <c r="P369" s="8">
        <f t="shared" si="466"/>
        <v>2093</v>
      </c>
      <c r="Q369" s="8">
        <f t="shared" si="466"/>
        <v>2100</v>
      </c>
      <c r="R369" s="8">
        <f t="shared" si="466"/>
        <v>2100</v>
      </c>
      <c r="S369" s="8">
        <f t="shared" si="466"/>
        <v>2100</v>
      </c>
      <c r="T369" s="8">
        <f t="shared" si="466"/>
        <v>2100</v>
      </c>
      <c r="U369" s="8">
        <f t="shared" si="466"/>
        <v>2100</v>
      </c>
      <c r="V369" s="8">
        <f t="shared" si="466"/>
        <v>2100</v>
      </c>
      <c r="W369" s="8">
        <f t="shared" si="466"/>
        <v>0</v>
      </c>
      <c r="X369" s="8">
        <f t="shared" si="466"/>
        <v>0</v>
      </c>
      <c r="Y369" s="8">
        <f t="shared" si="466"/>
        <v>0</v>
      </c>
      <c r="Z369" s="8">
        <f t="shared" si="466"/>
        <v>0</v>
      </c>
      <c r="AA369" s="8">
        <f t="shared" si="466"/>
        <v>0</v>
      </c>
      <c r="AB369" s="8">
        <f t="shared" si="466"/>
        <v>0</v>
      </c>
      <c r="AC369" s="8">
        <f t="shared" si="466"/>
        <v>0</v>
      </c>
      <c r="AD369" s="8">
        <f t="shared" si="466"/>
        <v>0</v>
      </c>
      <c r="AE369" s="8">
        <f t="shared" si="466"/>
        <v>0</v>
      </c>
      <c r="AF369" s="8">
        <f t="shared" si="466"/>
        <v>0</v>
      </c>
      <c r="AG369" s="8">
        <f t="shared" si="466"/>
        <v>0</v>
      </c>
      <c r="AH369" s="8">
        <f t="shared" si="466"/>
        <v>0</v>
      </c>
      <c r="AI369" s="20"/>
      <c r="AJ369" s="34"/>
      <c r="AK369" s="34"/>
      <c r="AL369" s="34"/>
      <c r="AM369" s="34"/>
      <c r="AN369" s="34"/>
      <c r="AO369" s="34"/>
      <c r="AP369" s="8"/>
      <c r="AQ369" s="8"/>
      <c r="AR369" s="8"/>
      <c r="AS369" s="8"/>
      <c r="AT369" s="8"/>
      <c r="AU369" s="8"/>
      <c r="AV369" s="8"/>
      <c r="AW369" s="8"/>
    </row>
    <row r="370" spans="2:49" hidden="1" outlineLevel="1" x14ac:dyDescent="0.2">
      <c r="B370" s="4" t="s">
        <v>355</v>
      </c>
      <c r="C370" s="92">
        <f>Drivers!C80</f>
        <v>-0.1</v>
      </c>
      <c r="D370" s="92">
        <f>Drivers!D80</f>
        <v>-0.1</v>
      </c>
      <c r="E370" s="92">
        <f>Drivers!E80</f>
        <v>-0.1</v>
      </c>
      <c r="F370" s="92">
        <f>Drivers!F80</f>
        <v>-0.1</v>
      </c>
      <c r="G370" s="92">
        <f>Drivers!G80</f>
        <v>-0.10200000000000001</v>
      </c>
      <c r="H370" s="92">
        <f>Drivers!H80</f>
        <v>-0.10200000000000001</v>
      </c>
      <c r="I370" s="92">
        <f>Drivers!I80</f>
        <v>-0.10200000000000001</v>
      </c>
      <c r="J370" s="92">
        <f>Drivers!J80</f>
        <v>-0.10200000000000001</v>
      </c>
      <c r="K370" s="92">
        <f>Drivers!K80</f>
        <v>-0.10404000000000001</v>
      </c>
      <c r="L370" s="92">
        <f>Drivers!L80</f>
        <v>-0.10404000000000001</v>
      </c>
      <c r="M370" s="92">
        <f>Drivers!M80</f>
        <v>-0.10404000000000001</v>
      </c>
      <c r="N370" s="92">
        <f>Drivers!N80</f>
        <v>-0.10404000000000001</v>
      </c>
      <c r="O370" s="92">
        <f>Drivers!O80</f>
        <v>-0.10612080000000002</v>
      </c>
      <c r="P370" s="92">
        <f>Drivers!P80</f>
        <v>-0.10612080000000002</v>
      </c>
      <c r="Q370" s="92">
        <f>Drivers!Q80</f>
        <v>-0.10612080000000002</v>
      </c>
      <c r="R370" s="92">
        <f>Drivers!R80</f>
        <v>-0.10612080000000002</v>
      </c>
      <c r="S370" s="92">
        <f>Drivers!S80</f>
        <v>-0.10824321600000002</v>
      </c>
      <c r="T370" s="92">
        <f>Drivers!T80</f>
        <v>-0.10824321600000002</v>
      </c>
      <c r="U370" s="92">
        <f>Drivers!U80</f>
        <v>-0.10824321600000002</v>
      </c>
      <c r="V370" s="92">
        <f>Drivers!V80</f>
        <v>-0.10824321600000002</v>
      </c>
      <c r="W370" s="92">
        <f>Drivers!W80</f>
        <v>0</v>
      </c>
      <c r="X370" s="92">
        <f>Drivers!X80</f>
        <v>0</v>
      </c>
      <c r="Y370" s="92">
        <f>Drivers!Y80</f>
        <v>0</v>
      </c>
      <c r="Z370" s="92">
        <f>Drivers!Z80</f>
        <v>0</v>
      </c>
      <c r="AA370" s="92">
        <f>Drivers!AA80</f>
        <v>0</v>
      </c>
      <c r="AB370" s="92">
        <f>Drivers!AB80</f>
        <v>0</v>
      </c>
      <c r="AC370" s="92">
        <f>Drivers!AC80</f>
        <v>0</v>
      </c>
      <c r="AD370" s="92">
        <f>Drivers!AD80</f>
        <v>0</v>
      </c>
      <c r="AE370" s="92">
        <f>Drivers!AE80</f>
        <v>0</v>
      </c>
      <c r="AF370" s="92">
        <f>Drivers!AF80</f>
        <v>0</v>
      </c>
      <c r="AG370" s="92">
        <f>Drivers!AG80</f>
        <v>0</v>
      </c>
      <c r="AH370" s="92">
        <f>Drivers!AH80</f>
        <v>0</v>
      </c>
      <c r="AI370" s="20"/>
      <c r="AJ370" s="34"/>
      <c r="AK370" s="34"/>
      <c r="AL370" s="34"/>
      <c r="AM370" s="34"/>
      <c r="AN370" s="34"/>
      <c r="AO370" s="34"/>
      <c r="AP370" s="92"/>
      <c r="AQ370" s="92"/>
      <c r="AR370" s="92"/>
      <c r="AS370" s="92"/>
      <c r="AT370" s="92"/>
      <c r="AU370" s="92"/>
      <c r="AV370" s="92"/>
      <c r="AW370" s="92"/>
    </row>
    <row r="371" spans="2:49" hidden="1" outlineLevel="1" x14ac:dyDescent="0.2">
      <c r="B371" s="38" t="s">
        <v>358</v>
      </c>
      <c r="C371" s="39">
        <f>C369*C370</f>
        <v>-18.8</v>
      </c>
      <c r="D371" s="39">
        <f t="shared" ref="D371:AH371" si="467">D369*D370</f>
        <v>-73.5</v>
      </c>
      <c r="E371" s="39">
        <f t="shared" si="467"/>
        <v>-129.80000000000001</v>
      </c>
      <c r="F371" s="39">
        <f t="shared" si="467"/>
        <v>-153</v>
      </c>
      <c r="G371" s="39">
        <f t="shared" si="467"/>
        <v>-162.18</v>
      </c>
      <c r="H371" s="39">
        <f t="shared" si="467"/>
        <v>-168.3</v>
      </c>
      <c r="I371" s="39">
        <f t="shared" si="467"/>
        <v>-174.42000000000002</v>
      </c>
      <c r="J371" s="39">
        <f t="shared" si="467"/>
        <v>-180.54000000000002</v>
      </c>
      <c r="K371" s="39">
        <f t="shared" si="467"/>
        <v>-190.39320000000001</v>
      </c>
      <c r="L371" s="39">
        <f t="shared" si="467"/>
        <v>-196.63560000000001</v>
      </c>
      <c r="M371" s="39">
        <f t="shared" si="467"/>
        <v>-202.87800000000001</v>
      </c>
      <c r="N371" s="39">
        <f t="shared" si="467"/>
        <v>-209.12040000000002</v>
      </c>
      <c r="O371" s="39">
        <f t="shared" si="467"/>
        <v>-218.92721040000004</v>
      </c>
      <c r="P371" s="39">
        <f t="shared" si="467"/>
        <v>-222.11083440000004</v>
      </c>
      <c r="Q371" s="39">
        <f t="shared" si="467"/>
        <v>-222.85368000000003</v>
      </c>
      <c r="R371" s="39">
        <f t="shared" si="467"/>
        <v>-222.85368000000003</v>
      </c>
      <c r="S371" s="39">
        <f t="shared" si="467"/>
        <v>-227.31075360000003</v>
      </c>
      <c r="T371" s="39">
        <f t="shared" si="467"/>
        <v>-227.31075360000003</v>
      </c>
      <c r="U371" s="39">
        <f t="shared" si="467"/>
        <v>-227.31075360000003</v>
      </c>
      <c r="V371" s="39">
        <f t="shared" si="467"/>
        <v>-227.31075360000003</v>
      </c>
      <c r="W371" s="39">
        <f t="shared" si="467"/>
        <v>0</v>
      </c>
      <c r="X371" s="39">
        <f t="shared" si="467"/>
        <v>0</v>
      </c>
      <c r="Y371" s="39">
        <f t="shared" si="467"/>
        <v>0</v>
      </c>
      <c r="Z371" s="39">
        <f t="shared" si="467"/>
        <v>0</v>
      </c>
      <c r="AA371" s="39">
        <f t="shared" si="467"/>
        <v>0</v>
      </c>
      <c r="AB371" s="39">
        <f t="shared" si="467"/>
        <v>0</v>
      </c>
      <c r="AC371" s="39">
        <f t="shared" si="467"/>
        <v>0</v>
      </c>
      <c r="AD371" s="39">
        <f t="shared" si="467"/>
        <v>0</v>
      </c>
      <c r="AE371" s="39">
        <f t="shared" si="467"/>
        <v>0</v>
      </c>
      <c r="AF371" s="39">
        <f t="shared" si="467"/>
        <v>0</v>
      </c>
      <c r="AG371" s="39">
        <f t="shared" si="467"/>
        <v>0</v>
      </c>
      <c r="AH371" s="39">
        <f t="shared" si="467"/>
        <v>0</v>
      </c>
      <c r="AI371" s="40"/>
      <c r="AJ371" s="54"/>
      <c r="AK371" s="54"/>
      <c r="AL371" s="54"/>
      <c r="AM371" s="54"/>
      <c r="AN371" s="54"/>
      <c r="AO371" s="54"/>
      <c r="AP371" s="39"/>
      <c r="AQ371" s="39"/>
      <c r="AR371" s="39"/>
      <c r="AS371" s="39"/>
      <c r="AT371" s="39"/>
      <c r="AU371" s="39"/>
      <c r="AV371" s="39"/>
      <c r="AW371" s="39"/>
    </row>
    <row r="372" spans="2:49" hidden="1" outlineLevel="1" x14ac:dyDescent="0.2">
      <c r="B372" s="4"/>
      <c r="AI372" s="20"/>
      <c r="AJ372" s="34"/>
      <c r="AK372" s="34"/>
      <c r="AL372" s="34"/>
      <c r="AM372" s="34"/>
      <c r="AN372" s="34"/>
      <c r="AO372" s="34"/>
    </row>
    <row r="373" spans="2:49" s="2" customFormat="1" hidden="1" outlineLevel="1" x14ac:dyDescent="0.2">
      <c r="B373" s="2" t="s">
        <v>143</v>
      </c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25"/>
      <c r="AJ373" s="3"/>
      <c r="AK373" s="3"/>
      <c r="AL373" s="3"/>
      <c r="AM373" s="3"/>
      <c r="AN373" s="3"/>
      <c r="AO373" s="3"/>
      <c r="AP373" s="14"/>
      <c r="AQ373" s="14"/>
      <c r="AR373" s="14"/>
      <c r="AS373" s="14"/>
      <c r="AT373" s="14"/>
      <c r="AU373" s="14"/>
      <c r="AV373" s="14"/>
      <c r="AW373" s="14"/>
    </row>
    <row r="374" spans="2:49" hidden="1" outlineLevel="1" x14ac:dyDescent="0.2">
      <c r="B374" s="4" t="s">
        <v>107</v>
      </c>
      <c r="C374" s="9">
        <f t="shared" ref="C374:AH374" si="468">C311</f>
        <v>-378.79348250000004</v>
      </c>
      <c r="D374" s="9">
        <f t="shared" si="468"/>
        <v>-816.76667999999995</v>
      </c>
      <c r="E374" s="9">
        <f t="shared" si="468"/>
        <v>-930.03062750000004</v>
      </c>
      <c r="F374" s="9">
        <f t="shared" si="468"/>
        <v>-1025.1160237500001</v>
      </c>
      <c r="G374" s="9">
        <f t="shared" si="468"/>
        <v>-1126.6650987750002</v>
      </c>
      <c r="H374" s="9">
        <f t="shared" si="468"/>
        <v>-1204.5465668249999</v>
      </c>
      <c r="I374" s="9">
        <f t="shared" si="468"/>
        <v>-1305.6463698750001</v>
      </c>
      <c r="J374" s="9">
        <f t="shared" si="468"/>
        <v>-1362.4259811749998</v>
      </c>
      <c r="K374" s="9">
        <f t="shared" si="468"/>
        <v>-1440.1994600519999</v>
      </c>
      <c r="L374" s="9">
        <f t="shared" si="468"/>
        <v>-1496.473410609</v>
      </c>
      <c r="M374" s="9">
        <f t="shared" si="468"/>
        <v>-1553.8088040659998</v>
      </c>
      <c r="N374" s="9">
        <f t="shared" si="468"/>
        <v>-1612.110538053</v>
      </c>
      <c r="O374" s="9">
        <f t="shared" si="468"/>
        <v>-1683.6502313741403</v>
      </c>
      <c r="P374" s="9">
        <f t="shared" si="468"/>
        <v>-1715.8297175484299</v>
      </c>
      <c r="Q374" s="9">
        <f t="shared" si="468"/>
        <v>-1745.4108442229101</v>
      </c>
      <c r="R374" s="9">
        <f t="shared" si="468"/>
        <v>-1773.22952398959</v>
      </c>
      <c r="S374" s="9">
        <f t="shared" si="468"/>
        <v>-1826.5258520244238</v>
      </c>
      <c r="T374" s="9">
        <f t="shared" si="468"/>
        <v>-1853.2030538132967</v>
      </c>
      <c r="U374" s="9">
        <f t="shared" si="468"/>
        <v>-1880.1365823381477</v>
      </c>
      <c r="V374" s="9">
        <f t="shared" si="468"/>
        <v>-1907.7286763385011</v>
      </c>
      <c r="W374" s="9">
        <f t="shared" si="468"/>
        <v>-534.57007224300673</v>
      </c>
      <c r="X374" s="9">
        <f t="shared" si="468"/>
        <v>-398.01864217284367</v>
      </c>
      <c r="Y374" s="9">
        <f t="shared" si="468"/>
        <v>-253.58793856651263</v>
      </c>
      <c r="Z374" s="9">
        <f t="shared" si="468"/>
        <v>-102.76067326247914</v>
      </c>
      <c r="AA374" s="9">
        <f t="shared" si="468"/>
        <v>0</v>
      </c>
      <c r="AB374" s="9">
        <f t="shared" si="468"/>
        <v>0</v>
      </c>
      <c r="AC374" s="9">
        <f t="shared" si="468"/>
        <v>0</v>
      </c>
      <c r="AD374" s="9">
        <f t="shared" si="468"/>
        <v>0</v>
      </c>
      <c r="AE374" s="9">
        <f t="shared" si="468"/>
        <v>0</v>
      </c>
      <c r="AF374" s="9">
        <f t="shared" si="468"/>
        <v>0</v>
      </c>
      <c r="AG374" s="9">
        <f t="shared" si="468"/>
        <v>0</v>
      </c>
      <c r="AH374" s="9">
        <f t="shared" si="468"/>
        <v>0</v>
      </c>
      <c r="AI374" s="20"/>
      <c r="AJ374" s="34"/>
      <c r="AK374" s="34"/>
      <c r="AL374" s="34"/>
      <c r="AM374" s="34"/>
      <c r="AN374" s="34"/>
      <c r="AO374" s="34"/>
      <c r="AP374" s="9">
        <f t="shared" ref="AP374:AW377" si="469">SUMIFS($B374:$AI374, $B$6:$AI$6, AP$6)</f>
        <v>-3150.70681375</v>
      </c>
      <c r="AQ374" s="9">
        <f t="shared" si="469"/>
        <v>-4999.28401665</v>
      </c>
      <c r="AR374" s="9">
        <f t="shared" si="469"/>
        <v>-6102.5922127799995</v>
      </c>
      <c r="AS374" s="9">
        <f t="shared" si="469"/>
        <v>-6918.1203171350708</v>
      </c>
      <c r="AT374" s="9">
        <f t="shared" si="469"/>
        <v>-7467.5941645143694</v>
      </c>
      <c r="AU374" s="9">
        <f t="shared" si="469"/>
        <v>-1288.9373262448421</v>
      </c>
      <c r="AV374" s="9">
        <f t="shared" si="469"/>
        <v>0</v>
      </c>
      <c r="AW374" s="9">
        <f t="shared" si="469"/>
        <v>0</v>
      </c>
    </row>
    <row r="375" spans="2:49" hidden="1" outlineLevel="1" x14ac:dyDescent="0.2">
      <c r="B375" s="4" t="s">
        <v>108</v>
      </c>
      <c r="C375" s="9">
        <f>C$257*C383</f>
        <v>-1.6425000000000001</v>
      </c>
      <c r="D375" s="9">
        <f t="shared" ref="D375:AH377" si="470">D$257*D383</f>
        <v>-8.82</v>
      </c>
      <c r="E375" s="9">
        <f t="shared" si="470"/>
        <v>-22.747500000000002</v>
      </c>
      <c r="F375" s="9">
        <f t="shared" si="470"/>
        <v>-40.41375</v>
      </c>
      <c r="G375" s="9">
        <f t="shared" si="470"/>
        <v>-59.6526</v>
      </c>
      <c r="H375" s="9">
        <f t="shared" si="470"/>
        <v>-79.942425000000014</v>
      </c>
      <c r="I375" s="9">
        <f t="shared" si="470"/>
        <v>-101.33475</v>
      </c>
      <c r="J375" s="9">
        <f t="shared" si="470"/>
        <v>-123.76151250000001</v>
      </c>
      <c r="K375" s="9">
        <f t="shared" si="470"/>
        <v>-147.28789800000001</v>
      </c>
      <c r="L375" s="9">
        <f t="shared" si="470"/>
        <v>-172.19850975</v>
      </c>
      <c r="M375" s="9">
        <f t="shared" si="470"/>
        <v>-198.43909650000001</v>
      </c>
      <c r="N375" s="9">
        <f t="shared" si="470"/>
        <v>-225.90960637500004</v>
      </c>
      <c r="O375" s="9">
        <f t="shared" si="470"/>
        <v>-255.11926716000005</v>
      </c>
      <c r="P375" s="9">
        <f t="shared" si="470"/>
        <v>-286.09005435750004</v>
      </c>
      <c r="Q375" s="9">
        <f t="shared" si="470"/>
        <v>-317.99471161499997</v>
      </c>
      <c r="R375" s="9">
        <f t="shared" si="470"/>
        <v>-350.58814882875004</v>
      </c>
      <c r="S375" s="9">
        <f t="shared" si="470"/>
        <v>-384.31994182559998</v>
      </c>
      <c r="T375" s="9">
        <f t="shared" si="470"/>
        <v>-419.50319212035004</v>
      </c>
      <c r="U375" s="9">
        <f t="shared" si="470"/>
        <v>-455.71399504110013</v>
      </c>
      <c r="V375" s="9">
        <f t="shared" si="470"/>
        <v>-492.75898701997517</v>
      </c>
      <c r="W375" s="9">
        <f t="shared" si="470"/>
        <v>0</v>
      </c>
      <c r="X375" s="9">
        <f t="shared" si="470"/>
        <v>0</v>
      </c>
      <c r="Y375" s="9">
        <f t="shared" si="470"/>
        <v>0</v>
      </c>
      <c r="Z375" s="9">
        <f t="shared" si="470"/>
        <v>0</v>
      </c>
      <c r="AA375" s="9">
        <f t="shared" si="470"/>
        <v>0</v>
      </c>
      <c r="AB375" s="9">
        <f t="shared" si="470"/>
        <v>0</v>
      </c>
      <c r="AC375" s="9">
        <f t="shared" si="470"/>
        <v>0</v>
      </c>
      <c r="AD375" s="9">
        <f t="shared" si="470"/>
        <v>0</v>
      </c>
      <c r="AE375" s="9">
        <f t="shared" si="470"/>
        <v>0</v>
      </c>
      <c r="AF375" s="9">
        <f t="shared" si="470"/>
        <v>0</v>
      </c>
      <c r="AG375" s="9">
        <f t="shared" si="470"/>
        <v>0</v>
      </c>
      <c r="AH375" s="9">
        <f t="shared" si="470"/>
        <v>0</v>
      </c>
      <c r="AI375" s="20"/>
      <c r="AJ375" s="34"/>
      <c r="AK375" s="34"/>
      <c r="AL375" s="34"/>
      <c r="AM375" s="34"/>
      <c r="AN375" s="34"/>
      <c r="AO375" s="34"/>
      <c r="AP375" s="9">
        <f t="shared" si="469"/>
        <v>-73.623750000000001</v>
      </c>
      <c r="AQ375" s="9">
        <f t="shared" si="469"/>
        <v>-364.69128750000004</v>
      </c>
      <c r="AR375" s="9">
        <f t="shared" si="469"/>
        <v>-743.83511062500008</v>
      </c>
      <c r="AS375" s="9">
        <f t="shared" si="469"/>
        <v>-1209.79218196125</v>
      </c>
      <c r="AT375" s="9">
        <f t="shared" si="469"/>
        <v>-1752.2961160070254</v>
      </c>
      <c r="AU375" s="9">
        <f t="shared" si="469"/>
        <v>0</v>
      </c>
      <c r="AV375" s="9">
        <f t="shared" si="469"/>
        <v>0</v>
      </c>
      <c r="AW375" s="9">
        <f t="shared" si="469"/>
        <v>0</v>
      </c>
    </row>
    <row r="376" spans="2:49" hidden="1" outlineLevel="1" x14ac:dyDescent="0.2">
      <c r="B376" s="4" t="s">
        <v>104</v>
      </c>
      <c r="C376" s="9">
        <f t="shared" ref="C376:R377" si="471">C$257*C384</f>
        <v>-6.57</v>
      </c>
      <c r="D376" s="9">
        <f t="shared" si="471"/>
        <v>-35.28</v>
      </c>
      <c r="E376" s="9">
        <f t="shared" si="471"/>
        <v>-90.990000000000009</v>
      </c>
      <c r="F376" s="9">
        <f t="shared" si="471"/>
        <v>-161.655</v>
      </c>
      <c r="G376" s="9">
        <f t="shared" si="471"/>
        <v>-238.6104</v>
      </c>
      <c r="H376" s="9">
        <f t="shared" si="471"/>
        <v>-319.76970000000006</v>
      </c>
      <c r="I376" s="9">
        <f t="shared" si="471"/>
        <v>-405.339</v>
      </c>
      <c r="J376" s="9">
        <f t="shared" si="471"/>
        <v>-495.04605000000004</v>
      </c>
      <c r="K376" s="9">
        <f t="shared" si="471"/>
        <v>-589.15159200000005</v>
      </c>
      <c r="L376" s="9">
        <f t="shared" si="471"/>
        <v>-688.794039</v>
      </c>
      <c r="M376" s="9">
        <f t="shared" si="471"/>
        <v>-793.75638600000002</v>
      </c>
      <c r="N376" s="9">
        <f t="shared" si="471"/>
        <v>-903.63842550000015</v>
      </c>
      <c r="O376" s="9">
        <f t="shared" si="471"/>
        <v>-1020.4770686400002</v>
      </c>
      <c r="P376" s="9">
        <f t="shared" si="471"/>
        <v>-1144.3602174300001</v>
      </c>
      <c r="Q376" s="9">
        <f t="shared" si="471"/>
        <v>-1271.9788464599999</v>
      </c>
      <c r="R376" s="9">
        <f t="shared" si="471"/>
        <v>-1402.3525953150001</v>
      </c>
      <c r="S376" s="9">
        <f t="shared" si="470"/>
        <v>-1537.2797673023999</v>
      </c>
      <c r="T376" s="9">
        <f t="shared" si="470"/>
        <v>-1678.0127684814001</v>
      </c>
      <c r="U376" s="9">
        <f t="shared" si="470"/>
        <v>-1822.8559801644005</v>
      </c>
      <c r="V376" s="9">
        <f t="shared" si="470"/>
        <v>-1971.0359480799007</v>
      </c>
      <c r="W376" s="9">
        <f t="shared" si="470"/>
        <v>0</v>
      </c>
      <c r="X376" s="9">
        <f t="shared" si="470"/>
        <v>0</v>
      </c>
      <c r="Y376" s="9">
        <f t="shared" si="470"/>
        <v>0</v>
      </c>
      <c r="Z376" s="9">
        <f t="shared" si="470"/>
        <v>0</v>
      </c>
      <c r="AA376" s="9">
        <f t="shared" si="470"/>
        <v>0</v>
      </c>
      <c r="AB376" s="9">
        <f t="shared" si="470"/>
        <v>0</v>
      </c>
      <c r="AC376" s="9">
        <f t="shared" si="470"/>
        <v>0</v>
      </c>
      <c r="AD376" s="9">
        <f t="shared" si="470"/>
        <v>0</v>
      </c>
      <c r="AE376" s="9">
        <f t="shared" si="470"/>
        <v>0</v>
      </c>
      <c r="AF376" s="9">
        <f t="shared" si="470"/>
        <v>0</v>
      </c>
      <c r="AG376" s="9">
        <f t="shared" si="470"/>
        <v>0</v>
      </c>
      <c r="AH376" s="9">
        <f t="shared" si="470"/>
        <v>0</v>
      </c>
      <c r="AI376" s="20"/>
      <c r="AJ376" s="34"/>
      <c r="AK376" s="34"/>
      <c r="AL376" s="34"/>
      <c r="AM376" s="34"/>
      <c r="AN376" s="34"/>
      <c r="AO376" s="34"/>
      <c r="AP376" s="9">
        <f t="shared" si="469"/>
        <v>-294.495</v>
      </c>
      <c r="AQ376" s="9">
        <f t="shared" si="469"/>
        <v>-1458.7651500000002</v>
      </c>
      <c r="AR376" s="9">
        <f t="shared" si="469"/>
        <v>-2975.3404425000003</v>
      </c>
      <c r="AS376" s="9">
        <f t="shared" si="469"/>
        <v>-4839.1687278449999</v>
      </c>
      <c r="AT376" s="9">
        <f t="shared" si="469"/>
        <v>-7009.1844640281015</v>
      </c>
      <c r="AU376" s="9">
        <f t="shared" si="469"/>
        <v>0</v>
      </c>
      <c r="AV376" s="9">
        <f t="shared" si="469"/>
        <v>0</v>
      </c>
      <c r="AW376" s="9">
        <f t="shared" si="469"/>
        <v>0</v>
      </c>
    </row>
    <row r="377" spans="2:49" hidden="1" outlineLevel="1" x14ac:dyDescent="0.2">
      <c r="B377" s="4" t="s">
        <v>105</v>
      </c>
      <c r="C377" s="9">
        <f t="shared" si="471"/>
        <v>-1.6425000000000001</v>
      </c>
      <c r="D377" s="9">
        <f t="shared" si="470"/>
        <v>-8.82</v>
      </c>
      <c r="E377" s="9">
        <f t="shared" si="470"/>
        <v>-22.747500000000002</v>
      </c>
      <c r="F377" s="9">
        <f t="shared" si="470"/>
        <v>-40.41375</v>
      </c>
      <c r="G377" s="9">
        <f t="shared" si="470"/>
        <v>-59.6526</v>
      </c>
      <c r="H377" s="9">
        <f t="shared" si="470"/>
        <v>-79.942425000000014</v>
      </c>
      <c r="I377" s="9">
        <f t="shared" si="470"/>
        <v>-101.33475</v>
      </c>
      <c r="J377" s="9">
        <f t="shared" si="470"/>
        <v>-123.76151250000001</v>
      </c>
      <c r="K377" s="9">
        <f t="shared" si="470"/>
        <v>-147.28789800000001</v>
      </c>
      <c r="L377" s="9">
        <f t="shared" si="470"/>
        <v>-172.19850975</v>
      </c>
      <c r="M377" s="9">
        <f t="shared" si="470"/>
        <v>-198.43909650000001</v>
      </c>
      <c r="N377" s="9">
        <f t="shared" si="470"/>
        <v>-225.90960637500004</v>
      </c>
      <c r="O377" s="9">
        <f t="shared" si="470"/>
        <v>-255.11926716000005</v>
      </c>
      <c r="P377" s="9">
        <f t="shared" si="470"/>
        <v>-286.09005435750004</v>
      </c>
      <c r="Q377" s="9">
        <f t="shared" si="470"/>
        <v>-317.99471161499997</v>
      </c>
      <c r="R377" s="9">
        <f t="shared" si="470"/>
        <v>-350.58814882875004</v>
      </c>
      <c r="S377" s="9">
        <f t="shared" si="470"/>
        <v>-384.31994182559998</v>
      </c>
      <c r="T377" s="9">
        <f t="shared" si="470"/>
        <v>-419.50319212035004</v>
      </c>
      <c r="U377" s="9">
        <f t="shared" si="470"/>
        <v>-455.71399504110013</v>
      </c>
      <c r="V377" s="9">
        <f t="shared" si="470"/>
        <v>-492.75898701997517</v>
      </c>
      <c r="W377" s="9">
        <f t="shared" si="470"/>
        <v>0</v>
      </c>
      <c r="X377" s="9">
        <f t="shared" si="470"/>
        <v>0</v>
      </c>
      <c r="Y377" s="9">
        <f t="shared" si="470"/>
        <v>0</v>
      </c>
      <c r="Z377" s="9">
        <f t="shared" si="470"/>
        <v>0</v>
      </c>
      <c r="AA377" s="9">
        <f t="shared" si="470"/>
        <v>0</v>
      </c>
      <c r="AB377" s="9">
        <f t="shared" si="470"/>
        <v>0</v>
      </c>
      <c r="AC377" s="9">
        <f t="shared" si="470"/>
        <v>0</v>
      </c>
      <c r="AD377" s="9">
        <f t="shared" si="470"/>
        <v>0</v>
      </c>
      <c r="AE377" s="9">
        <f t="shared" si="470"/>
        <v>0</v>
      </c>
      <c r="AF377" s="9">
        <f t="shared" si="470"/>
        <v>0</v>
      </c>
      <c r="AG377" s="9">
        <f t="shared" si="470"/>
        <v>0</v>
      </c>
      <c r="AH377" s="9">
        <f t="shared" si="470"/>
        <v>0</v>
      </c>
      <c r="AI377" s="20"/>
      <c r="AJ377" s="34"/>
      <c r="AK377" s="34"/>
      <c r="AL377" s="34"/>
      <c r="AM377" s="34"/>
      <c r="AN377" s="34"/>
      <c r="AO377" s="34"/>
      <c r="AP377" s="9">
        <f t="shared" si="469"/>
        <v>-73.623750000000001</v>
      </c>
      <c r="AQ377" s="9">
        <f t="shared" si="469"/>
        <v>-364.69128750000004</v>
      </c>
      <c r="AR377" s="9">
        <f t="shared" si="469"/>
        <v>-743.83511062500008</v>
      </c>
      <c r="AS377" s="9">
        <f t="shared" si="469"/>
        <v>-1209.79218196125</v>
      </c>
      <c r="AT377" s="9">
        <f t="shared" si="469"/>
        <v>-1752.2961160070254</v>
      </c>
      <c r="AU377" s="9">
        <f t="shared" si="469"/>
        <v>0</v>
      </c>
      <c r="AV377" s="9">
        <f t="shared" si="469"/>
        <v>0</v>
      </c>
      <c r="AW377" s="9">
        <f t="shared" si="469"/>
        <v>0</v>
      </c>
    </row>
    <row r="378" spans="2:49" ht="5.0999999999999996" hidden="1" customHeight="1" outlineLevel="1" x14ac:dyDescent="0.2">
      <c r="AI378" s="20"/>
      <c r="AJ378" s="34"/>
      <c r="AK378" s="34"/>
      <c r="AL378" s="34"/>
      <c r="AM378" s="34"/>
      <c r="AN378" s="34"/>
      <c r="AO378" s="34"/>
    </row>
    <row r="379" spans="2:49" hidden="1" outlineLevel="1" x14ac:dyDescent="0.2">
      <c r="B379" s="38" t="s">
        <v>139</v>
      </c>
      <c r="C379" s="39">
        <f t="shared" ref="C379:AH379" si="472">SUM(C373:C378)</f>
        <v>-388.6484825</v>
      </c>
      <c r="D379" s="39">
        <f t="shared" si="472"/>
        <v>-869.68668000000002</v>
      </c>
      <c r="E379" s="39">
        <f t="shared" si="472"/>
        <v>-1066.5156274999999</v>
      </c>
      <c r="F379" s="39">
        <f t="shared" si="472"/>
        <v>-1267.5985237499999</v>
      </c>
      <c r="G379" s="39">
        <f t="shared" si="472"/>
        <v>-1484.580698775</v>
      </c>
      <c r="H379" s="39">
        <f t="shared" si="472"/>
        <v>-1684.2011168249999</v>
      </c>
      <c r="I379" s="39">
        <f t="shared" si="472"/>
        <v>-1913.654869875</v>
      </c>
      <c r="J379" s="39">
        <f t="shared" si="472"/>
        <v>-2104.9950561750002</v>
      </c>
      <c r="K379" s="39">
        <f t="shared" si="472"/>
        <v>-2323.926848052</v>
      </c>
      <c r="L379" s="39">
        <f t="shared" si="472"/>
        <v>-2529.664469109</v>
      </c>
      <c r="M379" s="39">
        <f t="shared" si="472"/>
        <v>-2744.443383066</v>
      </c>
      <c r="N379" s="39">
        <f t="shared" si="472"/>
        <v>-2967.5681763030002</v>
      </c>
      <c r="O379" s="39">
        <f t="shared" si="472"/>
        <v>-3214.3658343341408</v>
      </c>
      <c r="P379" s="39">
        <f t="shared" si="472"/>
        <v>-3432.37004369343</v>
      </c>
      <c r="Q379" s="39">
        <f t="shared" si="472"/>
        <v>-3653.3791139129103</v>
      </c>
      <c r="R379" s="39">
        <f t="shared" si="472"/>
        <v>-3876.75841696209</v>
      </c>
      <c r="S379" s="39">
        <f t="shared" si="472"/>
        <v>-4132.4455029780238</v>
      </c>
      <c r="T379" s="39">
        <f t="shared" si="472"/>
        <v>-4370.2222065353972</v>
      </c>
      <c r="U379" s="39">
        <f t="shared" si="472"/>
        <v>-4614.4205525847483</v>
      </c>
      <c r="V379" s="39">
        <f t="shared" si="472"/>
        <v>-4864.2825984583524</v>
      </c>
      <c r="W379" s="39">
        <f t="shared" si="472"/>
        <v>-534.57007224300673</v>
      </c>
      <c r="X379" s="39">
        <f t="shared" si="472"/>
        <v>-398.01864217284367</v>
      </c>
      <c r="Y379" s="39">
        <f t="shared" si="472"/>
        <v>-253.58793856651263</v>
      </c>
      <c r="Z379" s="39">
        <f t="shared" si="472"/>
        <v>-102.76067326247914</v>
      </c>
      <c r="AA379" s="39">
        <f t="shared" si="472"/>
        <v>0</v>
      </c>
      <c r="AB379" s="39">
        <f t="shared" si="472"/>
        <v>0</v>
      </c>
      <c r="AC379" s="39">
        <f t="shared" si="472"/>
        <v>0</v>
      </c>
      <c r="AD379" s="39">
        <f t="shared" si="472"/>
        <v>0</v>
      </c>
      <c r="AE379" s="39">
        <f t="shared" si="472"/>
        <v>0</v>
      </c>
      <c r="AF379" s="39">
        <f t="shared" si="472"/>
        <v>0</v>
      </c>
      <c r="AG379" s="39">
        <f t="shared" si="472"/>
        <v>0</v>
      </c>
      <c r="AH379" s="39">
        <f t="shared" si="472"/>
        <v>0</v>
      </c>
      <c r="AI379" s="40"/>
      <c r="AJ379" s="54"/>
      <c r="AK379" s="54"/>
      <c r="AL379" s="54"/>
      <c r="AM379" s="54"/>
      <c r="AN379" s="54"/>
      <c r="AO379" s="54"/>
      <c r="AP379" s="39">
        <f t="shared" ref="AP379:AW379" si="473">SUM(AP373:AP378)</f>
        <v>-3592.4493137500003</v>
      </c>
      <c r="AQ379" s="39">
        <f t="shared" si="473"/>
        <v>-7187.4317416499998</v>
      </c>
      <c r="AR379" s="39">
        <f t="shared" si="473"/>
        <v>-10565.60287653</v>
      </c>
      <c r="AS379" s="39">
        <f t="shared" si="473"/>
        <v>-14176.873408902571</v>
      </c>
      <c r="AT379" s="39">
        <f t="shared" si="473"/>
        <v>-17981.370860556523</v>
      </c>
      <c r="AU379" s="39">
        <f t="shared" si="473"/>
        <v>-1288.9373262448421</v>
      </c>
      <c r="AV379" s="39">
        <f t="shared" si="473"/>
        <v>0</v>
      </c>
      <c r="AW379" s="39">
        <f t="shared" si="473"/>
        <v>0</v>
      </c>
    </row>
    <row r="380" spans="2:49" hidden="1" outlineLevel="1" x14ac:dyDescent="0.2">
      <c r="AI380" s="20"/>
      <c r="AJ380" s="34"/>
      <c r="AK380" s="34"/>
      <c r="AL380" s="34"/>
      <c r="AM380" s="34"/>
      <c r="AN380" s="34"/>
      <c r="AO380" s="34"/>
    </row>
    <row r="381" spans="2:49" hidden="1" outlineLevel="1" x14ac:dyDescent="0.2">
      <c r="B381" s="2" t="s">
        <v>259</v>
      </c>
      <c r="AI381" s="20"/>
      <c r="AJ381" s="34"/>
      <c r="AK381" s="34"/>
      <c r="AL381" s="34"/>
      <c r="AM381" s="34"/>
      <c r="AN381" s="34"/>
      <c r="AO381" s="34"/>
    </row>
    <row r="382" spans="2:49" hidden="1" outlineLevel="1" x14ac:dyDescent="0.2">
      <c r="B382" s="4" t="s">
        <v>107</v>
      </c>
      <c r="C382" s="103">
        <f t="shared" ref="C382:AH382" si="474">IFERROR(C374/C249, 0)</f>
        <v>-25.507978619528618</v>
      </c>
      <c r="D382" s="103">
        <f t="shared" si="474"/>
        <v>-7.8234356321839069</v>
      </c>
      <c r="E382" s="103">
        <f t="shared" si="474"/>
        <v>-2.8272704894360845</v>
      </c>
      <c r="F382" s="103">
        <f t="shared" si="474"/>
        <v>-1.5502113700805265</v>
      </c>
      <c r="G382" s="103">
        <f t="shared" si="474"/>
        <v>-1.0864742435573276</v>
      </c>
      <c r="H382" s="103">
        <f t="shared" si="474"/>
        <v>-0.83843041510619876</v>
      </c>
      <c r="I382" s="103">
        <f t="shared" si="474"/>
        <v>-0.70256666094936771</v>
      </c>
      <c r="J382" s="103">
        <f t="shared" si="474"/>
        <v>-0.59215051792080631</v>
      </c>
      <c r="K382" s="103">
        <f t="shared" si="474"/>
        <v>-0.52091897377288809</v>
      </c>
      <c r="L382" s="103">
        <f t="shared" si="474"/>
        <v>-0.45950632235634598</v>
      </c>
      <c r="M382" s="103">
        <f t="shared" si="474"/>
        <v>-0.41157581329501164</v>
      </c>
      <c r="N382" s="103">
        <f t="shared" si="474"/>
        <v>-0.37330894543841003</v>
      </c>
      <c r="O382" s="103">
        <f t="shared" si="474"/>
        <v>-0.34414526450242361</v>
      </c>
      <c r="P382" s="103">
        <f t="shared" si="474"/>
        <v>-0.31148774685887609</v>
      </c>
      <c r="Q382" s="103">
        <f t="shared" si="474"/>
        <v>-0.28396402554472461</v>
      </c>
      <c r="R382" s="103">
        <f t="shared" si="474"/>
        <v>-0.26082811107522746</v>
      </c>
      <c r="S382" s="103">
        <f t="shared" si="474"/>
        <v>-0.24455314403806611</v>
      </c>
      <c r="T382" s="103">
        <f t="shared" si="474"/>
        <v>-0.22676099021731166</v>
      </c>
      <c r="U382" s="103">
        <f t="shared" si="474"/>
        <v>-0.21132939741331253</v>
      </c>
      <c r="V382" s="103">
        <f t="shared" si="474"/>
        <v>-0.19794622348177618</v>
      </c>
      <c r="W382" s="103">
        <f t="shared" si="474"/>
        <v>-5.6844747376419279E-2</v>
      </c>
      <c r="X382" s="103">
        <f t="shared" si="474"/>
        <v>-5.6035737130148117E-2</v>
      </c>
      <c r="Y382" s="103">
        <f t="shared" si="474"/>
        <v>-5.5419513596014672E-2</v>
      </c>
      <c r="Z382" s="103">
        <f t="shared" si="474"/>
        <v>-5.5096270208151867E-2</v>
      </c>
      <c r="AA382" s="103">
        <f t="shared" si="474"/>
        <v>0</v>
      </c>
      <c r="AB382" s="103">
        <f t="shared" si="474"/>
        <v>0</v>
      </c>
      <c r="AC382" s="103">
        <f t="shared" si="474"/>
        <v>0</v>
      </c>
      <c r="AD382" s="103">
        <f t="shared" si="474"/>
        <v>0</v>
      </c>
      <c r="AE382" s="103">
        <f t="shared" si="474"/>
        <v>0</v>
      </c>
      <c r="AF382" s="103">
        <f t="shared" si="474"/>
        <v>0</v>
      </c>
      <c r="AG382" s="103">
        <f t="shared" si="474"/>
        <v>0</v>
      </c>
      <c r="AH382" s="103">
        <f t="shared" si="474"/>
        <v>0</v>
      </c>
      <c r="AI382" s="20"/>
      <c r="AJ382" s="34"/>
      <c r="AK382" s="34"/>
      <c r="AL382" s="34"/>
      <c r="AM382" s="34"/>
      <c r="AN382" s="34"/>
      <c r="AO382" s="34"/>
      <c r="AP382" s="103"/>
      <c r="AQ382" s="103"/>
      <c r="AR382" s="103"/>
      <c r="AS382" s="103"/>
      <c r="AT382" s="103"/>
      <c r="AU382" s="103"/>
      <c r="AV382" s="103"/>
      <c r="AW382" s="103"/>
    </row>
    <row r="383" spans="2:49" hidden="1" outlineLevel="1" x14ac:dyDescent="0.2">
      <c r="B383" s="4" t="s">
        <v>108</v>
      </c>
      <c r="C383" s="93">
        <f>Drivers!C84</f>
        <v>-0.05</v>
      </c>
      <c r="D383" s="93">
        <f>Drivers!D84</f>
        <v>-0.05</v>
      </c>
      <c r="E383" s="93">
        <f>Drivers!E84</f>
        <v>-0.05</v>
      </c>
      <c r="F383" s="93">
        <f>Drivers!F84</f>
        <v>-0.05</v>
      </c>
      <c r="G383" s="93">
        <f>Drivers!G84</f>
        <v>-0.05</v>
      </c>
      <c r="H383" s="93">
        <f>Drivers!H84</f>
        <v>-0.05</v>
      </c>
      <c r="I383" s="93">
        <f>Drivers!I84</f>
        <v>-0.05</v>
      </c>
      <c r="J383" s="93">
        <f>Drivers!J84</f>
        <v>-0.05</v>
      </c>
      <c r="K383" s="93">
        <f>Drivers!K84</f>
        <v>-0.05</v>
      </c>
      <c r="L383" s="93">
        <f>Drivers!L84</f>
        <v>-0.05</v>
      </c>
      <c r="M383" s="93">
        <f>Drivers!M84</f>
        <v>-0.05</v>
      </c>
      <c r="N383" s="93">
        <f>Drivers!N84</f>
        <v>-0.05</v>
      </c>
      <c r="O383" s="93">
        <f>Drivers!O84</f>
        <v>-0.05</v>
      </c>
      <c r="P383" s="93">
        <f>Drivers!P84</f>
        <v>-0.05</v>
      </c>
      <c r="Q383" s="93">
        <f>Drivers!Q84</f>
        <v>-0.05</v>
      </c>
      <c r="R383" s="93">
        <f>Drivers!R84</f>
        <v>-0.05</v>
      </c>
      <c r="S383" s="93">
        <f>Drivers!S84</f>
        <v>-0.05</v>
      </c>
      <c r="T383" s="93">
        <f>Drivers!T84</f>
        <v>-0.05</v>
      </c>
      <c r="U383" s="93">
        <f>Drivers!U84</f>
        <v>-0.05</v>
      </c>
      <c r="V383" s="93">
        <f>Drivers!V84</f>
        <v>-0.05</v>
      </c>
      <c r="W383" s="93">
        <f>Drivers!W84</f>
        <v>0</v>
      </c>
      <c r="X383" s="93">
        <f>Drivers!X84</f>
        <v>0</v>
      </c>
      <c r="Y383" s="93">
        <f>Drivers!Y84</f>
        <v>0</v>
      </c>
      <c r="Z383" s="93">
        <f>Drivers!Z84</f>
        <v>0</v>
      </c>
      <c r="AA383" s="93">
        <f>Drivers!AA84</f>
        <v>0</v>
      </c>
      <c r="AB383" s="93">
        <f>Drivers!AB84</f>
        <v>0</v>
      </c>
      <c r="AC383" s="93">
        <f>Drivers!AC84</f>
        <v>0</v>
      </c>
      <c r="AD383" s="93">
        <f>Drivers!AD84</f>
        <v>0</v>
      </c>
      <c r="AE383" s="93">
        <f>Drivers!AE84</f>
        <v>0</v>
      </c>
      <c r="AF383" s="93">
        <f>Drivers!AF84</f>
        <v>0</v>
      </c>
      <c r="AG383" s="93">
        <f>Drivers!AG84</f>
        <v>0</v>
      </c>
      <c r="AH383" s="93">
        <f>Drivers!AH84</f>
        <v>0</v>
      </c>
      <c r="AI383" s="20"/>
      <c r="AJ383" s="34"/>
      <c r="AK383" s="34"/>
      <c r="AL383" s="34"/>
      <c r="AM383" s="34"/>
      <c r="AN383" s="34"/>
      <c r="AO383" s="34"/>
      <c r="AP383" s="93"/>
      <c r="AQ383" s="93"/>
      <c r="AR383" s="93"/>
      <c r="AS383" s="93"/>
      <c r="AT383" s="93"/>
      <c r="AU383" s="93"/>
      <c r="AV383" s="93"/>
      <c r="AW383" s="93"/>
    </row>
    <row r="384" spans="2:49" hidden="1" outlineLevel="1" x14ac:dyDescent="0.2">
      <c r="B384" s="4" t="s">
        <v>104</v>
      </c>
      <c r="C384" s="93">
        <f>Drivers!C85</f>
        <v>-0.2</v>
      </c>
      <c r="D384" s="93">
        <f>Drivers!D85</f>
        <v>-0.2</v>
      </c>
      <c r="E384" s="93">
        <f>Drivers!E85</f>
        <v>-0.2</v>
      </c>
      <c r="F384" s="93">
        <f>Drivers!F85</f>
        <v>-0.2</v>
      </c>
      <c r="G384" s="93">
        <f>Drivers!G85</f>
        <v>-0.2</v>
      </c>
      <c r="H384" s="93">
        <f>Drivers!H85</f>
        <v>-0.2</v>
      </c>
      <c r="I384" s="93">
        <f>Drivers!I85</f>
        <v>-0.2</v>
      </c>
      <c r="J384" s="93">
        <f>Drivers!J85</f>
        <v>-0.2</v>
      </c>
      <c r="K384" s="93">
        <f>Drivers!K85</f>
        <v>-0.2</v>
      </c>
      <c r="L384" s="93">
        <f>Drivers!L85</f>
        <v>-0.2</v>
      </c>
      <c r="M384" s="93">
        <f>Drivers!M85</f>
        <v>-0.2</v>
      </c>
      <c r="N384" s="93">
        <f>Drivers!N85</f>
        <v>-0.2</v>
      </c>
      <c r="O384" s="93">
        <f>Drivers!O85</f>
        <v>-0.2</v>
      </c>
      <c r="P384" s="93">
        <f>Drivers!P85</f>
        <v>-0.2</v>
      </c>
      <c r="Q384" s="93">
        <f>Drivers!Q85</f>
        <v>-0.2</v>
      </c>
      <c r="R384" s="93">
        <f>Drivers!R85</f>
        <v>-0.2</v>
      </c>
      <c r="S384" s="93">
        <f>Drivers!S85</f>
        <v>-0.2</v>
      </c>
      <c r="T384" s="93">
        <f>Drivers!T85</f>
        <v>-0.2</v>
      </c>
      <c r="U384" s="93">
        <f>Drivers!U85</f>
        <v>-0.2</v>
      </c>
      <c r="V384" s="93">
        <f>Drivers!V85</f>
        <v>-0.2</v>
      </c>
      <c r="W384" s="93">
        <f>Drivers!W85</f>
        <v>0</v>
      </c>
      <c r="X384" s="93">
        <f>Drivers!X85</f>
        <v>0</v>
      </c>
      <c r="Y384" s="93">
        <f>Drivers!Y85</f>
        <v>0</v>
      </c>
      <c r="Z384" s="93">
        <f>Drivers!Z85</f>
        <v>0</v>
      </c>
      <c r="AA384" s="93">
        <f>Drivers!AA85</f>
        <v>0</v>
      </c>
      <c r="AB384" s="93">
        <f>Drivers!AB85</f>
        <v>0</v>
      </c>
      <c r="AC384" s="93">
        <f>Drivers!AC85</f>
        <v>0</v>
      </c>
      <c r="AD384" s="93">
        <f>Drivers!AD85</f>
        <v>0</v>
      </c>
      <c r="AE384" s="93">
        <f>Drivers!AE85</f>
        <v>0</v>
      </c>
      <c r="AF384" s="93">
        <f>Drivers!AF85</f>
        <v>0</v>
      </c>
      <c r="AG384" s="93">
        <f>Drivers!AG85</f>
        <v>0</v>
      </c>
      <c r="AH384" s="93">
        <f>Drivers!AH85</f>
        <v>0</v>
      </c>
      <c r="AI384" s="20"/>
      <c r="AJ384" s="34"/>
      <c r="AK384" s="34"/>
      <c r="AL384" s="34"/>
      <c r="AM384" s="34"/>
      <c r="AN384" s="34"/>
      <c r="AO384" s="34"/>
      <c r="AP384" s="93"/>
      <c r="AQ384" s="93"/>
      <c r="AR384" s="93"/>
      <c r="AS384" s="93"/>
      <c r="AT384" s="93"/>
      <c r="AU384" s="93"/>
      <c r="AV384" s="93"/>
      <c r="AW384" s="93"/>
    </row>
    <row r="385" spans="1:49" hidden="1" outlineLevel="1" x14ac:dyDescent="0.2">
      <c r="B385" s="4" t="s">
        <v>105</v>
      </c>
      <c r="C385" s="93">
        <f>Drivers!C86</f>
        <v>-0.05</v>
      </c>
      <c r="D385" s="93">
        <f>Drivers!D86</f>
        <v>-0.05</v>
      </c>
      <c r="E385" s="93">
        <f>Drivers!E86</f>
        <v>-0.05</v>
      </c>
      <c r="F385" s="93">
        <f>Drivers!F86</f>
        <v>-0.05</v>
      </c>
      <c r="G385" s="93">
        <f>Drivers!G86</f>
        <v>-0.05</v>
      </c>
      <c r="H385" s="93">
        <f>Drivers!H86</f>
        <v>-0.05</v>
      </c>
      <c r="I385" s="93">
        <f>Drivers!I86</f>
        <v>-0.05</v>
      </c>
      <c r="J385" s="93">
        <f>Drivers!J86</f>
        <v>-0.05</v>
      </c>
      <c r="K385" s="93">
        <f>Drivers!K86</f>
        <v>-0.05</v>
      </c>
      <c r="L385" s="93">
        <f>Drivers!L86</f>
        <v>-0.05</v>
      </c>
      <c r="M385" s="93">
        <f>Drivers!M86</f>
        <v>-0.05</v>
      </c>
      <c r="N385" s="93">
        <f>Drivers!N86</f>
        <v>-0.05</v>
      </c>
      <c r="O385" s="93">
        <f>Drivers!O86</f>
        <v>-0.05</v>
      </c>
      <c r="P385" s="93">
        <f>Drivers!P86</f>
        <v>-0.05</v>
      </c>
      <c r="Q385" s="93">
        <f>Drivers!Q86</f>
        <v>-0.05</v>
      </c>
      <c r="R385" s="93">
        <f>Drivers!R86</f>
        <v>-0.05</v>
      </c>
      <c r="S385" s="93">
        <f>Drivers!S86</f>
        <v>-0.05</v>
      </c>
      <c r="T385" s="93">
        <f>Drivers!T86</f>
        <v>-0.05</v>
      </c>
      <c r="U385" s="93">
        <f>Drivers!U86</f>
        <v>-0.05</v>
      </c>
      <c r="V385" s="93">
        <f>Drivers!V86</f>
        <v>-0.05</v>
      </c>
      <c r="W385" s="93">
        <f>Drivers!W86</f>
        <v>0</v>
      </c>
      <c r="X385" s="93">
        <f>Drivers!X86</f>
        <v>0</v>
      </c>
      <c r="Y385" s="93">
        <f>Drivers!Y86</f>
        <v>0</v>
      </c>
      <c r="Z385" s="93">
        <f>Drivers!Z86</f>
        <v>0</v>
      </c>
      <c r="AA385" s="93">
        <f>Drivers!AA86</f>
        <v>0</v>
      </c>
      <c r="AB385" s="93">
        <f>Drivers!AB86</f>
        <v>0</v>
      </c>
      <c r="AC385" s="93">
        <f>Drivers!AC86</f>
        <v>0</v>
      </c>
      <c r="AD385" s="93">
        <f>Drivers!AD86</f>
        <v>0</v>
      </c>
      <c r="AE385" s="93">
        <f>Drivers!AE86</f>
        <v>0</v>
      </c>
      <c r="AF385" s="93">
        <f>Drivers!AF86</f>
        <v>0</v>
      </c>
      <c r="AG385" s="93">
        <f>Drivers!AG86</f>
        <v>0</v>
      </c>
      <c r="AH385" s="93">
        <f>Drivers!AH86</f>
        <v>0</v>
      </c>
      <c r="AI385" s="20"/>
      <c r="AJ385" s="34"/>
      <c r="AK385" s="34"/>
      <c r="AL385" s="34"/>
      <c r="AM385" s="34"/>
      <c r="AN385" s="34"/>
      <c r="AO385" s="34"/>
      <c r="AP385" s="93"/>
      <c r="AQ385" s="93"/>
      <c r="AR385" s="93"/>
      <c r="AS385" s="93"/>
      <c r="AT385" s="93"/>
      <c r="AU385" s="93"/>
      <c r="AV385" s="93"/>
      <c r="AW385" s="93"/>
    </row>
    <row r="386" spans="1:49" hidden="1" outlineLevel="1" x14ac:dyDescent="0.2">
      <c r="AI386" s="20"/>
      <c r="AJ386" s="34"/>
      <c r="AK386" s="34"/>
      <c r="AL386" s="34"/>
      <c r="AM386" s="34"/>
      <c r="AN386" s="34"/>
      <c r="AO386" s="34"/>
    </row>
    <row r="387" spans="1:49" s="2" customFormat="1" hidden="1" outlineLevel="1" x14ac:dyDescent="0.2">
      <c r="B387" s="7" t="s">
        <v>140</v>
      </c>
      <c r="C387" s="13">
        <f>C278+C379</f>
        <v>-370.31098250000002</v>
      </c>
      <c r="D387" s="13">
        <f t="shared" ref="D387:AH387" si="475">D278+D379</f>
        <v>-762.58668</v>
      </c>
      <c r="E387" s="13">
        <f t="shared" si="475"/>
        <v>-769.40312749999998</v>
      </c>
      <c r="F387" s="13">
        <f t="shared" si="475"/>
        <v>-712.84227375</v>
      </c>
      <c r="G387" s="13">
        <f t="shared" si="475"/>
        <v>-634.04277877499999</v>
      </c>
      <c r="H387" s="13">
        <f t="shared" si="475"/>
        <v>-527.46105682499979</v>
      </c>
      <c r="I387" s="13">
        <f t="shared" si="475"/>
        <v>-433.95466987500004</v>
      </c>
      <c r="J387" s="13">
        <f t="shared" si="475"/>
        <v>-286.61126617500008</v>
      </c>
      <c r="K387" s="13">
        <f t="shared" si="475"/>
        <v>-122.67417085199986</v>
      </c>
      <c r="L387" s="13">
        <f t="shared" si="475"/>
        <v>52.9019410410001</v>
      </c>
      <c r="M387" s="13">
        <f t="shared" si="475"/>
        <v>239.91837503400029</v>
      </c>
      <c r="N387" s="13">
        <f t="shared" si="475"/>
        <v>437.52974587200015</v>
      </c>
      <c r="O387" s="13">
        <f t="shared" si="475"/>
        <v>685.6494434418596</v>
      </c>
      <c r="P387" s="13">
        <f t="shared" si="475"/>
        <v>949.57973724357043</v>
      </c>
      <c r="Q387" s="13">
        <f t="shared" si="475"/>
        <v>1226.2833202410889</v>
      </c>
      <c r="R387" s="13">
        <f t="shared" si="475"/>
        <v>1511.3616377264102</v>
      </c>
      <c r="S387" s="13">
        <f t="shared" si="475"/>
        <v>1854.957720844056</v>
      </c>
      <c r="T387" s="13">
        <f t="shared" si="475"/>
        <v>2173.0763719437327</v>
      </c>
      <c r="U387" s="13">
        <f t="shared" si="475"/>
        <v>2501.0087120422331</v>
      </c>
      <c r="V387" s="13">
        <f t="shared" si="475"/>
        <v>2836.457539434854</v>
      </c>
      <c r="W387" s="13">
        <f t="shared" si="475"/>
        <v>8869.4663060549938</v>
      </c>
      <c r="X387" s="13">
        <f t="shared" si="475"/>
        <v>6704.9242752801565</v>
      </c>
      <c r="Y387" s="13">
        <f>Y278+Y379</f>
        <v>4322.1999403214868</v>
      </c>
      <c r="Z387" s="13">
        <f t="shared" si="475"/>
        <v>1762.3505742730213</v>
      </c>
      <c r="AA387" s="13">
        <f t="shared" si="475"/>
        <v>0</v>
      </c>
      <c r="AB387" s="13">
        <f t="shared" si="475"/>
        <v>0</v>
      </c>
      <c r="AC387" s="13">
        <f t="shared" si="475"/>
        <v>0</v>
      </c>
      <c r="AD387" s="13">
        <f t="shared" si="475"/>
        <v>0</v>
      </c>
      <c r="AE387" s="13">
        <f t="shared" si="475"/>
        <v>0</v>
      </c>
      <c r="AF387" s="13">
        <f t="shared" si="475"/>
        <v>0</v>
      </c>
      <c r="AG387" s="13">
        <f t="shared" si="475"/>
        <v>0</v>
      </c>
      <c r="AH387" s="13">
        <f t="shared" si="475"/>
        <v>0</v>
      </c>
      <c r="AI387" s="99"/>
      <c r="AJ387" s="100"/>
      <c r="AK387" s="100"/>
      <c r="AL387" s="100"/>
      <c r="AM387" s="100"/>
      <c r="AN387" s="100"/>
      <c r="AO387" s="100"/>
      <c r="AP387" s="13">
        <f t="shared" ref="AP387:AW387" si="476">AP278+AP379</f>
        <v>-2615.1430637500002</v>
      </c>
      <c r="AQ387" s="13">
        <f t="shared" si="476"/>
        <v>-1882.0697716499999</v>
      </c>
      <c r="AR387" s="13">
        <f t="shared" si="476"/>
        <v>607.67589109499932</v>
      </c>
      <c r="AS387" s="13">
        <f t="shared" si="476"/>
        <v>4372.8741386529255</v>
      </c>
      <c r="AT387" s="13">
        <f t="shared" si="476"/>
        <v>9365.500344264874</v>
      </c>
      <c r="AU387" s="13">
        <f t="shared" si="476"/>
        <v>21658.941095929658</v>
      </c>
      <c r="AV387" s="13">
        <f t="shared" si="476"/>
        <v>0</v>
      </c>
      <c r="AW387" s="13">
        <f t="shared" si="476"/>
        <v>0</v>
      </c>
    </row>
    <row r="388" spans="1:49" hidden="1" outlineLevel="1" x14ac:dyDescent="0.2">
      <c r="AJ388" s="34"/>
      <c r="AK388" s="34"/>
      <c r="AL388" s="34"/>
      <c r="AM388" s="34"/>
      <c r="AN388" s="34"/>
      <c r="AO388" s="34"/>
    </row>
    <row r="389" spans="1:49" collapsed="1" x14ac:dyDescent="0.2">
      <c r="AJ389" s="34"/>
      <c r="AK389" s="34"/>
      <c r="AL389" s="34"/>
      <c r="AM389" s="34"/>
      <c r="AN389" s="34"/>
      <c r="AO389" s="34"/>
    </row>
    <row r="390" spans="1:49" x14ac:dyDescent="0.2">
      <c r="A390" s="50" t="s">
        <v>78</v>
      </c>
      <c r="B390" s="16" t="s">
        <v>395</v>
      </c>
      <c r="AJ390" s="34"/>
      <c r="AK390" s="34"/>
      <c r="AL390" s="34"/>
      <c r="AM390" s="34"/>
      <c r="AN390" s="34"/>
      <c r="AO390" s="34"/>
    </row>
    <row r="391" spans="1:49" hidden="1" outlineLevel="1" x14ac:dyDescent="0.2">
      <c r="AJ391" s="34"/>
      <c r="AK391" s="34"/>
      <c r="AL391" s="34"/>
      <c r="AM391" s="34"/>
      <c r="AN391" s="34"/>
      <c r="AO391" s="34"/>
    </row>
    <row r="392" spans="1:49" s="2" customFormat="1" hidden="1" outlineLevel="1" x14ac:dyDescent="0.2">
      <c r="B392" s="2" t="s">
        <v>260</v>
      </c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25"/>
      <c r="AJ392" s="3"/>
      <c r="AK392" s="3"/>
      <c r="AL392" s="3"/>
      <c r="AM392" s="3"/>
      <c r="AN392" s="3"/>
      <c r="AO392" s="3"/>
      <c r="AP392" s="14"/>
      <c r="AQ392" s="14"/>
      <c r="AR392" s="14"/>
      <c r="AS392" s="14"/>
      <c r="AT392" s="14"/>
      <c r="AU392" s="14"/>
      <c r="AV392" s="14"/>
      <c r="AW392" s="14"/>
    </row>
    <row r="393" spans="1:49" s="2" customFormat="1" hidden="1" outlineLevel="1" x14ac:dyDescent="0.2">
      <c r="B393" s="4" t="s">
        <v>251</v>
      </c>
      <c r="C393" s="9">
        <f>C267+C402</f>
        <v>-15.497999999999999</v>
      </c>
      <c r="D393" s="9">
        <f t="shared" ref="D393:AH393" si="477">D267+D402</f>
        <v>-74.591999999999999</v>
      </c>
      <c r="E393" s="9">
        <f t="shared" si="477"/>
        <v>-171.48599999999999</v>
      </c>
      <c r="F393" s="9">
        <f t="shared" si="477"/>
        <v>-277.767</v>
      </c>
      <c r="G393" s="9">
        <f t="shared" si="477"/>
        <v>-378.30563999999998</v>
      </c>
      <c r="H393" s="9">
        <f t="shared" si="477"/>
        <v>-490.07389499999999</v>
      </c>
      <c r="I393" s="9">
        <f t="shared" si="477"/>
        <v>-607.79564999999991</v>
      </c>
      <c r="J393" s="9">
        <f t="shared" si="477"/>
        <v>-731.10336749999999</v>
      </c>
      <c r="K393" s="9">
        <f t="shared" si="477"/>
        <v>-832.87802160000001</v>
      </c>
      <c r="L393" s="9">
        <f t="shared" si="477"/>
        <v>-964.72289070000011</v>
      </c>
      <c r="M393" s="9">
        <f t="shared" si="477"/>
        <v>-1103.4836298</v>
      </c>
      <c r="N393" s="9">
        <f t="shared" si="477"/>
        <v>-1248.6399691500001</v>
      </c>
      <c r="O393" s="9">
        <f t="shared" si="477"/>
        <v>-1355.44162572</v>
      </c>
      <c r="P393" s="9">
        <f t="shared" si="477"/>
        <v>-1511.5053388275003</v>
      </c>
      <c r="Q393" s="9">
        <f t="shared" si="477"/>
        <v>-1671.0286251149998</v>
      </c>
      <c r="R393" s="9">
        <f t="shared" si="477"/>
        <v>-1833.99581118375</v>
      </c>
      <c r="S393" s="9">
        <f t="shared" si="477"/>
        <v>-1929.5875777852798</v>
      </c>
      <c r="T393" s="9">
        <f t="shared" si="477"/>
        <v>-2098.46717920008</v>
      </c>
      <c r="U393" s="9">
        <f t="shared" si="477"/>
        <v>-2272.2790332196805</v>
      </c>
      <c r="V393" s="9">
        <f t="shared" si="477"/>
        <v>-2450.0949947182808</v>
      </c>
      <c r="W393" s="9">
        <f t="shared" si="477"/>
        <v>0</v>
      </c>
      <c r="X393" s="9">
        <f t="shared" si="477"/>
        <v>0</v>
      </c>
      <c r="Y393" s="9">
        <f t="shared" si="477"/>
        <v>0</v>
      </c>
      <c r="Z393" s="9">
        <f t="shared" si="477"/>
        <v>0</v>
      </c>
      <c r="AA393" s="9">
        <f t="shared" si="477"/>
        <v>0</v>
      </c>
      <c r="AB393" s="9">
        <f t="shared" si="477"/>
        <v>0</v>
      </c>
      <c r="AC393" s="9">
        <f t="shared" si="477"/>
        <v>0</v>
      </c>
      <c r="AD393" s="9">
        <f t="shared" si="477"/>
        <v>0</v>
      </c>
      <c r="AE393" s="9">
        <f t="shared" si="477"/>
        <v>0</v>
      </c>
      <c r="AF393" s="9">
        <f t="shared" si="477"/>
        <v>0</v>
      </c>
      <c r="AG393" s="9">
        <f t="shared" si="477"/>
        <v>0</v>
      </c>
      <c r="AH393" s="9">
        <f t="shared" si="477"/>
        <v>0</v>
      </c>
      <c r="AI393" s="25"/>
      <c r="AJ393" s="3"/>
      <c r="AK393" s="3"/>
      <c r="AL393" s="3"/>
      <c r="AM393" s="3"/>
      <c r="AN393" s="3"/>
      <c r="AO393" s="3"/>
      <c r="AP393" s="14"/>
      <c r="AQ393" s="14"/>
      <c r="AR393" s="14"/>
      <c r="AS393" s="14"/>
      <c r="AT393" s="14"/>
      <c r="AU393" s="14"/>
      <c r="AV393" s="14"/>
      <c r="AW393" s="14"/>
    </row>
    <row r="394" spans="1:49" hidden="1" outlineLevel="1" x14ac:dyDescent="0.2">
      <c r="B394" s="4" t="s">
        <v>107</v>
      </c>
      <c r="C394" s="9">
        <f>C374+C403</f>
        <v>-380.76448250000004</v>
      </c>
      <c r="D394" s="9">
        <f t="shared" ref="D394:AH394" si="478">D374+D403</f>
        <v>-827.3506799999999</v>
      </c>
      <c r="E394" s="9">
        <f t="shared" si="478"/>
        <v>-957.32762750000006</v>
      </c>
      <c r="F394" s="9">
        <f t="shared" si="478"/>
        <v>-1073.61252375</v>
      </c>
      <c r="G394" s="9">
        <f t="shared" si="478"/>
        <v>-1198.2482187750002</v>
      </c>
      <c r="H394" s="9">
        <f t="shared" si="478"/>
        <v>-1300.4774768249999</v>
      </c>
      <c r="I394" s="9">
        <f t="shared" si="478"/>
        <v>-1427.2480698750001</v>
      </c>
      <c r="J394" s="9">
        <f t="shared" si="478"/>
        <v>-1510.9397961749999</v>
      </c>
      <c r="K394" s="9">
        <f t="shared" si="478"/>
        <v>-1616.9449376519999</v>
      </c>
      <c r="L394" s="9">
        <f t="shared" si="478"/>
        <v>-1703.111622309</v>
      </c>
      <c r="M394" s="9">
        <f t="shared" si="478"/>
        <v>-1791.9357198659998</v>
      </c>
      <c r="N394" s="9">
        <f t="shared" si="478"/>
        <v>-1883.202065703</v>
      </c>
      <c r="O394" s="9">
        <f t="shared" si="478"/>
        <v>-1989.7933519661403</v>
      </c>
      <c r="P394" s="9">
        <f t="shared" si="478"/>
        <v>-2059.1377827774299</v>
      </c>
      <c r="Q394" s="9">
        <f t="shared" si="478"/>
        <v>-2127.0044981609099</v>
      </c>
      <c r="R394" s="9">
        <f t="shared" si="478"/>
        <v>-2193.9353025840901</v>
      </c>
      <c r="S394" s="9">
        <f t="shared" si="478"/>
        <v>-2287.7097822151436</v>
      </c>
      <c r="T394" s="9">
        <f t="shared" si="478"/>
        <v>-2356.6068843577168</v>
      </c>
      <c r="U394" s="9">
        <f t="shared" si="478"/>
        <v>-2426.9933763874678</v>
      </c>
      <c r="V394" s="9">
        <f t="shared" si="478"/>
        <v>-2499.0394607624712</v>
      </c>
      <c r="W394" s="9">
        <f t="shared" si="478"/>
        <v>-534.57007224300673</v>
      </c>
      <c r="X394" s="9">
        <f t="shared" si="478"/>
        <v>-398.01864217284367</v>
      </c>
      <c r="Y394" s="9">
        <f t="shared" si="478"/>
        <v>-253.58793856651263</v>
      </c>
      <c r="Z394" s="9">
        <f t="shared" si="478"/>
        <v>-102.76067326247914</v>
      </c>
      <c r="AA394" s="9">
        <f t="shared" si="478"/>
        <v>0</v>
      </c>
      <c r="AB394" s="9">
        <f t="shared" si="478"/>
        <v>0</v>
      </c>
      <c r="AC394" s="9">
        <f t="shared" si="478"/>
        <v>0</v>
      </c>
      <c r="AD394" s="9">
        <f t="shared" si="478"/>
        <v>0</v>
      </c>
      <c r="AE394" s="9">
        <f t="shared" si="478"/>
        <v>0</v>
      </c>
      <c r="AF394" s="9">
        <f t="shared" si="478"/>
        <v>0</v>
      </c>
      <c r="AG394" s="9">
        <f t="shared" si="478"/>
        <v>0</v>
      </c>
      <c r="AH394" s="9">
        <f t="shared" si="478"/>
        <v>0</v>
      </c>
      <c r="AI394" s="20"/>
      <c r="AJ394" s="34"/>
      <c r="AK394" s="34"/>
      <c r="AL394" s="34"/>
      <c r="AM394" s="34"/>
      <c r="AN394" s="34"/>
      <c r="AO394" s="34"/>
      <c r="AP394" s="9">
        <f t="shared" ref="AP394:AW397" si="479">SUMIFS($B394:$AI394, $B$6:$AI$6, AP$6)</f>
        <v>-3239.0553137500001</v>
      </c>
      <c r="AQ394" s="9">
        <f t="shared" si="479"/>
        <v>-5436.9135616499998</v>
      </c>
      <c r="AR394" s="9">
        <f t="shared" si="479"/>
        <v>-6995.1943455299997</v>
      </c>
      <c r="AS394" s="9">
        <f t="shared" si="479"/>
        <v>-8369.8709354885705</v>
      </c>
      <c r="AT394" s="9">
        <f t="shared" si="479"/>
        <v>-9570.3495037227985</v>
      </c>
      <c r="AU394" s="9">
        <f t="shared" si="479"/>
        <v>-1288.9373262448421</v>
      </c>
      <c r="AV394" s="9">
        <f t="shared" si="479"/>
        <v>0</v>
      </c>
      <c r="AW394" s="9">
        <f t="shared" si="479"/>
        <v>0</v>
      </c>
    </row>
    <row r="395" spans="1:49" hidden="1" outlineLevel="1" x14ac:dyDescent="0.2">
      <c r="B395" s="4" t="s">
        <v>108</v>
      </c>
      <c r="C395" s="9">
        <f t="shared" ref="C395:AH395" si="480">C375+C404</f>
        <v>-3.6135000000000002</v>
      </c>
      <c r="D395" s="9">
        <f t="shared" si="480"/>
        <v>-19.404</v>
      </c>
      <c r="E395" s="9">
        <f t="shared" si="480"/>
        <v>-50.044499999999999</v>
      </c>
      <c r="F395" s="9">
        <f t="shared" si="480"/>
        <v>-88.910249999999991</v>
      </c>
      <c r="G395" s="9">
        <f t="shared" si="480"/>
        <v>-131.23571999999999</v>
      </c>
      <c r="H395" s="9">
        <f t="shared" si="480"/>
        <v>-175.873335</v>
      </c>
      <c r="I395" s="9">
        <f t="shared" si="480"/>
        <v>-222.93644999999998</v>
      </c>
      <c r="J395" s="9">
        <f t="shared" si="480"/>
        <v>-272.2753275</v>
      </c>
      <c r="K395" s="9">
        <f t="shared" si="480"/>
        <v>-324.0333756</v>
      </c>
      <c r="L395" s="9">
        <f t="shared" si="480"/>
        <v>-378.83672144999997</v>
      </c>
      <c r="M395" s="9">
        <f t="shared" si="480"/>
        <v>-436.56601230000001</v>
      </c>
      <c r="N395" s="9">
        <f t="shared" si="480"/>
        <v>-497.00113402500006</v>
      </c>
      <c r="O395" s="9">
        <f t="shared" si="480"/>
        <v>-561.262387752</v>
      </c>
      <c r="P395" s="9">
        <f t="shared" si="480"/>
        <v>-629.39811958650012</v>
      </c>
      <c r="Q395" s="9">
        <f t="shared" si="480"/>
        <v>-699.5883655529999</v>
      </c>
      <c r="R395" s="9">
        <f t="shared" si="480"/>
        <v>-771.29392742325012</v>
      </c>
      <c r="S395" s="9">
        <f t="shared" si="480"/>
        <v>-845.50387201631997</v>
      </c>
      <c r="T395" s="9">
        <f t="shared" si="480"/>
        <v>-922.90702266477001</v>
      </c>
      <c r="U395" s="9">
        <f t="shared" si="480"/>
        <v>-1002.5707890904202</v>
      </c>
      <c r="V395" s="9">
        <f t="shared" si="480"/>
        <v>-1084.0697714439452</v>
      </c>
      <c r="W395" s="9">
        <f t="shared" si="480"/>
        <v>0</v>
      </c>
      <c r="X395" s="9">
        <f t="shared" si="480"/>
        <v>0</v>
      </c>
      <c r="Y395" s="9">
        <f t="shared" si="480"/>
        <v>0</v>
      </c>
      <c r="Z395" s="9">
        <f t="shared" si="480"/>
        <v>0</v>
      </c>
      <c r="AA395" s="9">
        <f t="shared" si="480"/>
        <v>0</v>
      </c>
      <c r="AB395" s="9">
        <f t="shared" si="480"/>
        <v>0</v>
      </c>
      <c r="AC395" s="9">
        <f t="shared" si="480"/>
        <v>0</v>
      </c>
      <c r="AD395" s="9">
        <f t="shared" si="480"/>
        <v>0</v>
      </c>
      <c r="AE395" s="9">
        <f t="shared" si="480"/>
        <v>0</v>
      </c>
      <c r="AF395" s="9">
        <f t="shared" si="480"/>
        <v>0</v>
      </c>
      <c r="AG395" s="9">
        <f t="shared" si="480"/>
        <v>0</v>
      </c>
      <c r="AH395" s="9">
        <f t="shared" si="480"/>
        <v>0</v>
      </c>
      <c r="AI395" s="20"/>
      <c r="AJ395" s="34"/>
      <c r="AK395" s="34"/>
      <c r="AL395" s="34"/>
      <c r="AM395" s="34"/>
      <c r="AN395" s="34"/>
      <c r="AO395" s="34"/>
      <c r="AP395" s="9">
        <f t="shared" si="479"/>
        <v>-161.97224999999997</v>
      </c>
      <c r="AQ395" s="9">
        <f t="shared" si="479"/>
        <v>-802.32083250000005</v>
      </c>
      <c r="AR395" s="9">
        <f t="shared" si="479"/>
        <v>-1636.437243375</v>
      </c>
      <c r="AS395" s="9">
        <f t="shared" si="479"/>
        <v>-2661.5428003147499</v>
      </c>
      <c r="AT395" s="9">
        <f t="shared" si="479"/>
        <v>-3855.0514552154555</v>
      </c>
      <c r="AU395" s="9">
        <f t="shared" si="479"/>
        <v>0</v>
      </c>
      <c r="AV395" s="9">
        <f t="shared" si="479"/>
        <v>0</v>
      </c>
      <c r="AW395" s="9">
        <f t="shared" si="479"/>
        <v>0</v>
      </c>
    </row>
    <row r="396" spans="1:49" hidden="1" outlineLevel="1" x14ac:dyDescent="0.2">
      <c r="B396" s="4" t="s">
        <v>104</v>
      </c>
      <c r="C396" s="9">
        <f t="shared" ref="C396:AH396" si="481">C376+C405</f>
        <v>-9.1980000000000004</v>
      </c>
      <c r="D396" s="9">
        <f t="shared" si="481"/>
        <v>-49.392000000000003</v>
      </c>
      <c r="E396" s="9">
        <f t="shared" si="481"/>
        <v>-127.38600000000001</v>
      </c>
      <c r="F396" s="9">
        <f t="shared" si="481"/>
        <v>-226.31700000000001</v>
      </c>
      <c r="G396" s="9">
        <f t="shared" si="481"/>
        <v>-334.05455999999998</v>
      </c>
      <c r="H396" s="9">
        <f t="shared" si="481"/>
        <v>-447.67758000000003</v>
      </c>
      <c r="I396" s="9">
        <f t="shared" si="481"/>
        <v>-567.47460000000001</v>
      </c>
      <c r="J396" s="9">
        <f t="shared" si="481"/>
        <v>-693.06447000000003</v>
      </c>
      <c r="K396" s="9">
        <f t="shared" si="481"/>
        <v>-824.81222880000007</v>
      </c>
      <c r="L396" s="9">
        <f t="shared" si="481"/>
        <v>-964.3116546</v>
      </c>
      <c r="M396" s="9">
        <f t="shared" si="481"/>
        <v>-1111.2589404</v>
      </c>
      <c r="N396" s="9">
        <f t="shared" si="481"/>
        <v>-1265.0937957000001</v>
      </c>
      <c r="O396" s="9">
        <f t="shared" si="481"/>
        <v>-1428.6678960960003</v>
      </c>
      <c r="P396" s="9">
        <f t="shared" si="481"/>
        <v>-1602.1043044020003</v>
      </c>
      <c r="Q396" s="9">
        <f t="shared" si="481"/>
        <v>-1780.7703850439998</v>
      </c>
      <c r="R396" s="9">
        <f t="shared" si="481"/>
        <v>-1963.2936334410001</v>
      </c>
      <c r="S396" s="9">
        <f t="shared" si="481"/>
        <v>-2152.1916742233598</v>
      </c>
      <c r="T396" s="9">
        <f t="shared" si="481"/>
        <v>-2349.2178758739601</v>
      </c>
      <c r="U396" s="9">
        <f t="shared" si="481"/>
        <v>-2551.9983722301608</v>
      </c>
      <c r="V396" s="9">
        <f t="shared" si="481"/>
        <v>-2759.4503273118607</v>
      </c>
      <c r="W396" s="9">
        <f t="shared" si="481"/>
        <v>0</v>
      </c>
      <c r="X396" s="9">
        <f t="shared" si="481"/>
        <v>0</v>
      </c>
      <c r="Y396" s="9">
        <f t="shared" si="481"/>
        <v>0</v>
      </c>
      <c r="Z396" s="9">
        <f t="shared" si="481"/>
        <v>0</v>
      </c>
      <c r="AA396" s="9">
        <f t="shared" si="481"/>
        <v>0</v>
      </c>
      <c r="AB396" s="9">
        <f t="shared" si="481"/>
        <v>0</v>
      </c>
      <c r="AC396" s="9">
        <f t="shared" si="481"/>
        <v>0</v>
      </c>
      <c r="AD396" s="9">
        <f t="shared" si="481"/>
        <v>0</v>
      </c>
      <c r="AE396" s="9">
        <f t="shared" si="481"/>
        <v>0</v>
      </c>
      <c r="AF396" s="9">
        <f t="shared" si="481"/>
        <v>0</v>
      </c>
      <c r="AG396" s="9">
        <f t="shared" si="481"/>
        <v>0</v>
      </c>
      <c r="AH396" s="9">
        <f t="shared" si="481"/>
        <v>0</v>
      </c>
      <c r="AI396" s="20"/>
      <c r="AJ396" s="34"/>
      <c r="AK396" s="34"/>
      <c r="AL396" s="34"/>
      <c r="AM396" s="34"/>
      <c r="AN396" s="34"/>
      <c r="AO396" s="34"/>
      <c r="AP396" s="9">
        <f t="shared" si="479"/>
        <v>-412.29300000000001</v>
      </c>
      <c r="AQ396" s="9">
        <f t="shared" si="479"/>
        <v>-2042.2712100000001</v>
      </c>
      <c r="AR396" s="9">
        <f t="shared" si="479"/>
        <v>-4165.4766195000002</v>
      </c>
      <c r="AS396" s="9">
        <f t="shared" si="479"/>
        <v>-6774.8362189830004</v>
      </c>
      <c r="AT396" s="9">
        <f t="shared" si="479"/>
        <v>-9812.858249639341</v>
      </c>
      <c r="AU396" s="9">
        <f t="shared" si="479"/>
        <v>0</v>
      </c>
      <c r="AV396" s="9">
        <f t="shared" si="479"/>
        <v>0</v>
      </c>
      <c r="AW396" s="9">
        <f t="shared" si="479"/>
        <v>0</v>
      </c>
    </row>
    <row r="397" spans="1:49" hidden="1" outlineLevel="1" x14ac:dyDescent="0.2">
      <c r="B397" s="4" t="s">
        <v>105</v>
      </c>
      <c r="C397" s="9">
        <f t="shared" ref="C397:AH397" si="482">C377+C406</f>
        <v>-2.6280000000000001</v>
      </c>
      <c r="D397" s="9">
        <f t="shared" si="482"/>
        <v>-14.112</v>
      </c>
      <c r="E397" s="9">
        <f t="shared" si="482"/>
        <v>-36.396000000000001</v>
      </c>
      <c r="F397" s="9">
        <f t="shared" si="482"/>
        <v>-64.662000000000006</v>
      </c>
      <c r="G397" s="9">
        <f t="shared" si="482"/>
        <v>-95.444159999999997</v>
      </c>
      <c r="H397" s="9">
        <f t="shared" si="482"/>
        <v>-127.90788000000001</v>
      </c>
      <c r="I397" s="9">
        <f t="shared" si="482"/>
        <v>-162.13560000000001</v>
      </c>
      <c r="J397" s="9">
        <f t="shared" si="482"/>
        <v>-198.01841999999999</v>
      </c>
      <c r="K397" s="9">
        <f t="shared" si="482"/>
        <v>-235.66063680000002</v>
      </c>
      <c r="L397" s="9">
        <f t="shared" si="482"/>
        <v>-275.5176156</v>
      </c>
      <c r="M397" s="9">
        <f t="shared" si="482"/>
        <v>-317.50255440000001</v>
      </c>
      <c r="N397" s="9">
        <f t="shared" si="482"/>
        <v>-361.45537020000006</v>
      </c>
      <c r="O397" s="9">
        <f t="shared" si="482"/>
        <v>-408.19082745600008</v>
      </c>
      <c r="P397" s="9">
        <f t="shared" si="482"/>
        <v>-457.74408697200005</v>
      </c>
      <c r="Q397" s="9">
        <f t="shared" si="482"/>
        <v>-508.79153858399991</v>
      </c>
      <c r="R397" s="9">
        <f t="shared" si="482"/>
        <v>-560.94103812600008</v>
      </c>
      <c r="S397" s="9">
        <f t="shared" si="482"/>
        <v>-614.91190692095995</v>
      </c>
      <c r="T397" s="9">
        <f t="shared" si="482"/>
        <v>-671.20510739255997</v>
      </c>
      <c r="U397" s="9">
        <f t="shared" si="482"/>
        <v>-729.14239206576019</v>
      </c>
      <c r="V397" s="9">
        <f t="shared" si="482"/>
        <v>-788.41437923196031</v>
      </c>
      <c r="W397" s="9">
        <f t="shared" si="482"/>
        <v>0</v>
      </c>
      <c r="X397" s="9">
        <f t="shared" si="482"/>
        <v>0</v>
      </c>
      <c r="Y397" s="9">
        <f t="shared" si="482"/>
        <v>0</v>
      </c>
      <c r="Z397" s="9">
        <f t="shared" si="482"/>
        <v>0</v>
      </c>
      <c r="AA397" s="9">
        <f t="shared" si="482"/>
        <v>0</v>
      </c>
      <c r="AB397" s="9">
        <f t="shared" si="482"/>
        <v>0</v>
      </c>
      <c r="AC397" s="9">
        <f t="shared" si="482"/>
        <v>0</v>
      </c>
      <c r="AD397" s="9">
        <f t="shared" si="482"/>
        <v>0</v>
      </c>
      <c r="AE397" s="9">
        <f t="shared" si="482"/>
        <v>0</v>
      </c>
      <c r="AF397" s="9">
        <f t="shared" si="482"/>
        <v>0</v>
      </c>
      <c r="AG397" s="9">
        <f t="shared" si="482"/>
        <v>0</v>
      </c>
      <c r="AH397" s="9">
        <f t="shared" si="482"/>
        <v>0</v>
      </c>
      <c r="AI397" s="20"/>
      <c r="AJ397" s="34"/>
      <c r="AK397" s="34"/>
      <c r="AL397" s="34"/>
      <c r="AM397" s="34"/>
      <c r="AN397" s="34"/>
      <c r="AO397" s="34"/>
      <c r="AP397" s="9">
        <f t="shared" si="479"/>
        <v>-117.798</v>
      </c>
      <c r="AQ397" s="9">
        <f t="shared" si="479"/>
        <v>-583.50605999999993</v>
      </c>
      <c r="AR397" s="9">
        <f t="shared" si="479"/>
        <v>-1190.1361770000001</v>
      </c>
      <c r="AS397" s="9">
        <f t="shared" si="479"/>
        <v>-1935.6674911380001</v>
      </c>
      <c r="AT397" s="9">
        <f t="shared" si="479"/>
        <v>-2803.6737856112404</v>
      </c>
      <c r="AU397" s="9">
        <f t="shared" si="479"/>
        <v>0</v>
      </c>
      <c r="AV397" s="9">
        <f t="shared" si="479"/>
        <v>0</v>
      </c>
      <c r="AW397" s="9">
        <f t="shared" si="479"/>
        <v>0</v>
      </c>
    </row>
    <row r="398" spans="1:49" ht="5.0999999999999996" hidden="1" customHeight="1" outlineLevel="1" x14ac:dyDescent="0.2">
      <c r="AI398" s="20"/>
      <c r="AJ398" s="34"/>
      <c r="AK398" s="34"/>
      <c r="AL398" s="34"/>
      <c r="AM398" s="34"/>
      <c r="AN398" s="34"/>
      <c r="AO398" s="34"/>
    </row>
    <row r="399" spans="1:49" hidden="1" outlineLevel="1" x14ac:dyDescent="0.2">
      <c r="B399" s="38" t="s">
        <v>261</v>
      </c>
      <c r="C399" s="39">
        <f t="shared" ref="C399:AH399" si="483">SUM(C392:C398)</f>
        <v>-411.70198249999999</v>
      </c>
      <c r="D399" s="39">
        <f t="shared" si="483"/>
        <v>-984.8506799999999</v>
      </c>
      <c r="E399" s="39">
        <f t="shared" si="483"/>
        <v>-1342.6401275000001</v>
      </c>
      <c r="F399" s="39">
        <f t="shared" si="483"/>
        <v>-1731.26877375</v>
      </c>
      <c r="G399" s="39">
        <f t="shared" si="483"/>
        <v>-2137.2882987749999</v>
      </c>
      <c r="H399" s="39">
        <f t="shared" si="483"/>
        <v>-2542.0101668250004</v>
      </c>
      <c r="I399" s="39">
        <f t="shared" si="483"/>
        <v>-2987.5903698750003</v>
      </c>
      <c r="J399" s="39">
        <f t="shared" si="483"/>
        <v>-3405.4013811749996</v>
      </c>
      <c r="K399" s="39">
        <f t="shared" si="483"/>
        <v>-3834.3292004519999</v>
      </c>
      <c r="L399" s="39">
        <f t="shared" si="483"/>
        <v>-4286.5005046590004</v>
      </c>
      <c r="M399" s="39">
        <f t="shared" si="483"/>
        <v>-4760.7468567659998</v>
      </c>
      <c r="N399" s="39">
        <f t="shared" si="483"/>
        <v>-5255.392334778001</v>
      </c>
      <c r="O399" s="39">
        <f t="shared" si="483"/>
        <v>-5743.356088990141</v>
      </c>
      <c r="P399" s="39">
        <f t="shared" si="483"/>
        <v>-6259.8896325654305</v>
      </c>
      <c r="Q399" s="39">
        <f t="shared" si="483"/>
        <v>-6787.1834124569095</v>
      </c>
      <c r="R399" s="39">
        <f t="shared" si="483"/>
        <v>-7323.459712758091</v>
      </c>
      <c r="S399" s="39">
        <f t="shared" si="483"/>
        <v>-7829.9048131610634</v>
      </c>
      <c r="T399" s="39">
        <f t="shared" si="483"/>
        <v>-8398.4040694890864</v>
      </c>
      <c r="U399" s="39">
        <f t="shared" si="483"/>
        <v>-8982.9839629934904</v>
      </c>
      <c r="V399" s="39">
        <f t="shared" si="483"/>
        <v>-9581.0689334685194</v>
      </c>
      <c r="W399" s="39">
        <f t="shared" si="483"/>
        <v>-534.57007224300673</v>
      </c>
      <c r="X399" s="39">
        <f t="shared" si="483"/>
        <v>-398.01864217284367</v>
      </c>
      <c r="Y399" s="39">
        <f t="shared" si="483"/>
        <v>-253.58793856651263</v>
      </c>
      <c r="Z399" s="39">
        <f t="shared" si="483"/>
        <v>-102.76067326247914</v>
      </c>
      <c r="AA399" s="39">
        <f t="shared" si="483"/>
        <v>0</v>
      </c>
      <c r="AB399" s="39">
        <f t="shared" si="483"/>
        <v>0</v>
      </c>
      <c r="AC399" s="39">
        <f t="shared" si="483"/>
        <v>0</v>
      </c>
      <c r="AD399" s="39">
        <f t="shared" si="483"/>
        <v>0</v>
      </c>
      <c r="AE399" s="39">
        <f t="shared" si="483"/>
        <v>0</v>
      </c>
      <c r="AF399" s="39">
        <f t="shared" si="483"/>
        <v>0</v>
      </c>
      <c r="AG399" s="39">
        <f t="shared" si="483"/>
        <v>0</v>
      </c>
      <c r="AH399" s="39">
        <f t="shared" si="483"/>
        <v>0</v>
      </c>
      <c r="AI399" s="40"/>
      <c r="AJ399" s="54"/>
      <c r="AK399" s="54"/>
      <c r="AL399" s="54"/>
      <c r="AM399" s="54"/>
      <c r="AN399" s="54"/>
      <c r="AO399" s="54"/>
      <c r="AP399" s="39">
        <f t="shared" ref="AP399:AW399" si="484">SUM(AP392:AP398)</f>
        <v>-3931.1185637500002</v>
      </c>
      <c r="AQ399" s="39">
        <f t="shared" si="484"/>
        <v>-8865.0116641500008</v>
      </c>
      <c r="AR399" s="39">
        <f t="shared" si="484"/>
        <v>-13987.244385405</v>
      </c>
      <c r="AS399" s="39">
        <f t="shared" si="484"/>
        <v>-19741.917445924319</v>
      </c>
      <c r="AT399" s="39">
        <f t="shared" si="484"/>
        <v>-26041.932994188839</v>
      </c>
      <c r="AU399" s="39">
        <f t="shared" si="484"/>
        <v>-1288.9373262448421</v>
      </c>
      <c r="AV399" s="39">
        <f t="shared" si="484"/>
        <v>0</v>
      </c>
      <c r="AW399" s="39">
        <f t="shared" si="484"/>
        <v>0</v>
      </c>
    </row>
    <row r="400" spans="1:49" hidden="1" outlineLevel="1" x14ac:dyDescent="0.2">
      <c r="AJ400" s="34"/>
      <c r="AK400" s="34"/>
      <c r="AL400" s="34"/>
      <c r="AM400" s="34"/>
      <c r="AN400" s="34"/>
      <c r="AO400" s="34"/>
    </row>
    <row r="401" spans="2:49" hidden="1" outlineLevel="1" x14ac:dyDescent="0.2">
      <c r="B401" s="2" t="s">
        <v>242</v>
      </c>
      <c r="AJ401" s="34"/>
      <c r="AK401" s="34"/>
      <c r="AL401" s="34"/>
      <c r="AM401" s="34"/>
      <c r="AN401" s="34"/>
      <c r="AO401" s="34"/>
    </row>
    <row r="402" spans="2:49" hidden="1" outlineLevel="1" x14ac:dyDescent="0.2">
      <c r="B402" s="4" t="s">
        <v>251</v>
      </c>
      <c r="C402" s="10">
        <f>C$257*C411</f>
        <v>-0.98550000000000004</v>
      </c>
      <c r="D402" s="10">
        <f t="shared" ref="D402:AH406" si="485">D$257*D411</f>
        <v>-5.2919999999999998</v>
      </c>
      <c r="E402" s="10">
        <f t="shared" si="485"/>
        <v>-13.648499999999999</v>
      </c>
      <c r="F402" s="10">
        <f t="shared" si="485"/>
        <v>-24.248249999999999</v>
      </c>
      <c r="G402" s="10">
        <f t="shared" si="485"/>
        <v>-35.791559999999997</v>
      </c>
      <c r="H402" s="10">
        <f t="shared" si="485"/>
        <v>-47.965454999999999</v>
      </c>
      <c r="I402" s="10">
        <f t="shared" si="485"/>
        <v>-60.800849999999997</v>
      </c>
      <c r="J402" s="10">
        <f t="shared" si="485"/>
        <v>-74.256907499999997</v>
      </c>
      <c r="K402" s="10">
        <f t="shared" si="485"/>
        <v>-88.372738799999993</v>
      </c>
      <c r="L402" s="10">
        <f t="shared" si="485"/>
        <v>-103.31910584999999</v>
      </c>
      <c r="M402" s="10">
        <f t="shared" si="485"/>
        <v>-119.0634579</v>
      </c>
      <c r="N402" s="10">
        <f t="shared" si="485"/>
        <v>-135.54576382499999</v>
      </c>
      <c r="O402" s="10">
        <f t="shared" si="485"/>
        <v>-153.071560296</v>
      </c>
      <c r="P402" s="10">
        <f t="shared" si="485"/>
        <v>-171.65403261450001</v>
      </c>
      <c r="Q402" s="10">
        <f t="shared" si="485"/>
        <v>-190.79682696899997</v>
      </c>
      <c r="R402" s="10">
        <f t="shared" si="485"/>
        <v>-210.35288929725002</v>
      </c>
      <c r="S402" s="10">
        <f t="shared" si="485"/>
        <v>-230.59196509535997</v>
      </c>
      <c r="T402" s="10">
        <f t="shared" si="485"/>
        <v>-251.70191527220999</v>
      </c>
      <c r="U402" s="10">
        <f t="shared" si="485"/>
        <v>-273.42839702466006</v>
      </c>
      <c r="V402" s="10">
        <f t="shared" si="485"/>
        <v>-295.65539221198509</v>
      </c>
      <c r="W402" s="10">
        <f t="shared" si="485"/>
        <v>0</v>
      </c>
      <c r="X402" s="10">
        <f t="shared" si="485"/>
        <v>0</v>
      </c>
      <c r="Y402" s="10">
        <f t="shared" si="485"/>
        <v>0</v>
      </c>
      <c r="Z402" s="10">
        <f t="shared" si="485"/>
        <v>0</v>
      </c>
      <c r="AA402" s="10">
        <f t="shared" si="485"/>
        <v>0</v>
      </c>
      <c r="AB402" s="10">
        <f t="shared" si="485"/>
        <v>0</v>
      </c>
      <c r="AC402" s="10">
        <f t="shared" si="485"/>
        <v>0</v>
      </c>
      <c r="AD402" s="10">
        <f t="shared" si="485"/>
        <v>0</v>
      </c>
      <c r="AE402" s="10">
        <f t="shared" si="485"/>
        <v>0</v>
      </c>
      <c r="AF402" s="10">
        <f t="shared" si="485"/>
        <v>0</v>
      </c>
      <c r="AG402" s="10">
        <f t="shared" si="485"/>
        <v>0</v>
      </c>
      <c r="AH402" s="10">
        <f t="shared" si="485"/>
        <v>0</v>
      </c>
      <c r="AJ402" s="34"/>
      <c r="AK402" s="34"/>
      <c r="AL402" s="34"/>
      <c r="AM402" s="34"/>
      <c r="AN402" s="34"/>
      <c r="AO402" s="34"/>
      <c r="AP402" s="9">
        <f t="shared" ref="AP402:AW406" si="486">SUMIFS($B402:$AI402, $B$6:$AI$6, AP$6)</f>
        <v>-44.174250000000001</v>
      </c>
      <c r="AQ402" s="9">
        <f t="shared" si="486"/>
        <v>-218.8147725</v>
      </c>
      <c r="AR402" s="9">
        <f t="shared" si="486"/>
        <v>-446.301066375</v>
      </c>
      <c r="AS402" s="9">
        <f t="shared" si="486"/>
        <v>-725.87530917675008</v>
      </c>
      <c r="AT402" s="9">
        <f t="shared" si="486"/>
        <v>-1051.377669604215</v>
      </c>
      <c r="AU402" s="9">
        <f t="shared" si="486"/>
        <v>0</v>
      </c>
      <c r="AV402" s="9">
        <f t="shared" si="486"/>
        <v>0</v>
      </c>
      <c r="AW402" s="9">
        <f t="shared" si="486"/>
        <v>0</v>
      </c>
    </row>
    <row r="403" spans="2:49" hidden="1" outlineLevel="1" x14ac:dyDescent="0.2">
      <c r="B403" s="4" t="s">
        <v>107</v>
      </c>
      <c r="C403" s="10">
        <f t="shared" ref="C403:R406" si="487">C$257*C412</f>
        <v>-1.9710000000000001</v>
      </c>
      <c r="D403" s="10">
        <f t="shared" si="487"/>
        <v>-10.584</v>
      </c>
      <c r="E403" s="10">
        <f t="shared" si="487"/>
        <v>-27.296999999999997</v>
      </c>
      <c r="F403" s="10">
        <f t="shared" si="487"/>
        <v>-48.496499999999997</v>
      </c>
      <c r="G403" s="10">
        <f t="shared" si="487"/>
        <v>-71.583119999999994</v>
      </c>
      <c r="H403" s="10">
        <f t="shared" si="487"/>
        <v>-95.930909999999997</v>
      </c>
      <c r="I403" s="10">
        <f t="shared" si="487"/>
        <v>-121.60169999999999</v>
      </c>
      <c r="J403" s="10">
        <f t="shared" si="487"/>
        <v>-148.51381499999999</v>
      </c>
      <c r="K403" s="10">
        <f t="shared" si="487"/>
        <v>-176.74547759999999</v>
      </c>
      <c r="L403" s="10">
        <f t="shared" si="487"/>
        <v>-206.63821169999997</v>
      </c>
      <c r="M403" s="10">
        <f t="shared" si="487"/>
        <v>-238.12691580000001</v>
      </c>
      <c r="N403" s="10">
        <f t="shared" si="487"/>
        <v>-271.09152764999999</v>
      </c>
      <c r="O403" s="10">
        <f t="shared" si="487"/>
        <v>-306.143120592</v>
      </c>
      <c r="P403" s="10">
        <f t="shared" si="487"/>
        <v>-343.30806522900002</v>
      </c>
      <c r="Q403" s="10">
        <f t="shared" si="487"/>
        <v>-381.59365393799993</v>
      </c>
      <c r="R403" s="10">
        <f t="shared" si="487"/>
        <v>-420.70577859450003</v>
      </c>
      <c r="S403" s="10">
        <f t="shared" si="485"/>
        <v>-461.18393019071993</v>
      </c>
      <c r="T403" s="10">
        <f t="shared" si="485"/>
        <v>-503.40383054441998</v>
      </c>
      <c r="U403" s="10">
        <f t="shared" si="485"/>
        <v>-546.85679404932011</v>
      </c>
      <c r="V403" s="10">
        <f t="shared" si="485"/>
        <v>-591.31078442397018</v>
      </c>
      <c r="W403" s="10">
        <f t="shared" si="485"/>
        <v>0</v>
      </c>
      <c r="X403" s="10">
        <f t="shared" si="485"/>
        <v>0</v>
      </c>
      <c r="Y403" s="10">
        <f t="shared" si="485"/>
        <v>0</v>
      </c>
      <c r="Z403" s="10">
        <f t="shared" si="485"/>
        <v>0</v>
      </c>
      <c r="AA403" s="10">
        <f t="shared" si="485"/>
        <v>0</v>
      </c>
      <c r="AB403" s="10">
        <f t="shared" si="485"/>
        <v>0</v>
      </c>
      <c r="AC403" s="10">
        <f t="shared" si="485"/>
        <v>0</v>
      </c>
      <c r="AD403" s="10">
        <f t="shared" si="485"/>
        <v>0</v>
      </c>
      <c r="AE403" s="10">
        <f t="shared" si="485"/>
        <v>0</v>
      </c>
      <c r="AF403" s="10">
        <f t="shared" si="485"/>
        <v>0</v>
      </c>
      <c r="AG403" s="10">
        <f t="shared" si="485"/>
        <v>0</v>
      </c>
      <c r="AH403" s="10">
        <f t="shared" si="485"/>
        <v>0</v>
      </c>
      <c r="AJ403" s="34"/>
      <c r="AK403" s="34"/>
      <c r="AL403" s="34"/>
      <c r="AM403" s="34"/>
      <c r="AN403" s="34"/>
      <c r="AO403" s="34"/>
      <c r="AP403" s="9">
        <f t="shared" si="486"/>
        <v>-88.348500000000001</v>
      </c>
      <c r="AQ403" s="9">
        <f t="shared" si="486"/>
        <v>-437.62954500000001</v>
      </c>
      <c r="AR403" s="9">
        <f t="shared" si="486"/>
        <v>-892.60213275000001</v>
      </c>
      <c r="AS403" s="9">
        <f t="shared" si="486"/>
        <v>-1451.7506183535002</v>
      </c>
      <c r="AT403" s="9">
        <f t="shared" si="486"/>
        <v>-2102.7553392084301</v>
      </c>
      <c r="AU403" s="9">
        <f t="shared" si="486"/>
        <v>0</v>
      </c>
      <c r="AV403" s="9">
        <f t="shared" si="486"/>
        <v>0</v>
      </c>
      <c r="AW403" s="9">
        <f t="shared" si="486"/>
        <v>0</v>
      </c>
    </row>
    <row r="404" spans="2:49" hidden="1" outlineLevel="1" x14ac:dyDescent="0.2">
      <c r="B404" s="4" t="s">
        <v>108</v>
      </c>
      <c r="C404" s="10">
        <f t="shared" si="487"/>
        <v>-1.9710000000000001</v>
      </c>
      <c r="D404" s="10">
        <f t="shared" si="485"/>
        <v>-10.584</v>
      </c>
      <c r="E404" s="10">
        <f t="shared" si="485"/>
        <v>-27.296999999999997</v>
      </c>
      <c r="F404" s="10">
        <f t="shared" si="485"/>
        <v>-48.496499999999997</v>
      </c>
      <c r="G404" s="10">
        <f t="shared" si="485"/>
        <v>-71.583119999999994</v>
      </c>
      <c r="H404" s="10">
        <f t="shared" si="485"/>
        <v>-95.930909999999997</v>
      </c>
      <c r="I404" s="10">
        <f t="shared" si="485"/>
        <v>-121.60169999999999</v>
      </c>
      <c r="J404" s="10">
        <f t="shared" si="485"/>
        <v>-148.51381499999999</v>
      </c>
      <c r="K404" s="10">
        <f t="shared" si="485"/>
        <v>-176.74547759999999</v>
      </c>
      <c r="L404" s="10">
        <f t="shared" si="485"/>
        <v>-206.63821169999997</v>
      </c>
      <c r="M404" s="10">
        <f t="shared" si="485"/>
        <v>-238.12691580000001</v>
      </c>
      <c r="N404" s="10">
        <f t="shared" si="485"/>
        <v>-271.09152764999999</v>
      </c>
      <c r="O404" s="10">
        <f t="shared" si="485"/>
        <v>-306.143120592</v>
      </c>
      <c r="P404" s="10">
        <f t="shared" si="485"/>
        <v>-343.30806522900002</v>
      </c>
      <c r="Q404" s="10">
        <f t="shared" si="485"/>
        <v>-381.59365393799993</v>
      </c>
      <c r="R404" s="10">
        <f t="shared" si="485"/>
        <v>-420.70577859450003</v>
      </c>
      <c r="S404" s="10">
        <f t="shared" si="485"/>
        <v>-461.18393019071993</v>
      </c>
      <c r="T404" s="10">
        <f t="shared" si="485"/>
        <v>-503.40383054441998</v>
      </c>
      <c r="U404" s="10">
        <f t="shared" si="485"/>
        <v>-546.85679404932011</v>
      </c>
      <c r="V404" s="10">
        <f t="shared" si="485"/>
        <v>-591.31078442397018</v>
      </c>
      <c r="W404" s="10">
        <f t="shared" si="485"/>
        <v>0</v>
      </c>
      <c r="X404" s="10">
        <f t="shared" si="485"/>
        <v>0</v>
      </c>
      <c r="Y404" s="10">
        <f t="shared" si="485"/>
        <v>0</v>
      </c>
      <c r="Z404" s="10">
        <f t="shared" si="485"/>
        <v>0</v>
      </c>
      <c r="AA404" s="10">
        <f t="shared" si="485"/>
        <v>0</v>
      </c>
      <c r="AB404" s="10">
        <f t="shared" si="485"/>
        <v>0</v>
      </c>
      <c r="AC404" s="10">
        <f t="shared" si="485"/>
        <v>0</v>
      </c>
      <c r="AD404" s="10">
        <f t="shared" si="485"/>
        <v>0</v>
      </c>
      <c r="AE404" s="10">
        <f t="shared" si="485"/>
        <v>0</v>
      </c>
      <c r="AF404" s="10">
        <f t="shared" si="485"/>
        <v>0</v>
      </c>
      <c r="AG404" s="10">
        <f t="shared" si="485"/>
        <v>0</v>
      </c>
      <c r="AH404" s="10">
        <f t="shared" si="485"/>
        <v>0</v>
      </c>
      <c r="AJ404" s="34"/>
      <c r="AK404" s="34"/>
      <c r="AL404" s="34"/>
      <c r="AM404" s="34"/>
      <c r="AN404" s="34"/>
      <c r="AO404" s="34"/>
      <c r="AP404" s="9">
        <f t="shared" si="486"/>
        <v>-88.348500000000001</v>
      </c>
      <c r="AQ404" s="9">
        <f t="shared" si="486"/>
        <v>-437.62954500000001</v>
      </c>
      <c r="AR404" s="9">
        <f t="shared" si="486"/>
        <v>-892.60213275000001</v>
      </c>
      <c r="AS404" s="9">
        <f t="shared" si="486"/>
        <v>-1451.7506183535002</v>
      </c>
      <c r="AT404" s="9">
        <f t="shared" si="486"/>
        <v>-2102.7553392084301</v>
      </c>
      <c r="AU404" s="9">
        <f t="shared" si="486"/>
        <v>0</v>
      </c>
      <c r="AV404" s="9">
        <f t="shared" si="486"/>
        <v>0</v>
      </c>
      <c r="AW404" s="9">
        <f t="shared" si="486"/>
        <v>0</v>
      </c>
    </row>
    <row r="405" spans="2:49" hidden="1" outlineLevel="1" x14ac:dyDescent="0.2">
      <c r="B405" s="4" t="s">
        <v>104</v>
      </c>
      <c r="C405" s="10">
        <f t="shared" si="487"/>
        <v>-2.6280000000000001</v>
      </c>
      <c r="D405" s="10">
        <f t="shared" si="485"/>
        <v>-14.112</v>
      </c>
      <c r="E405" s="10">
        <f t="shared" si="485"/>
        <v>-36.396000000000001</v>
      </c>
      <c r="F405" s="10">
        <f t="shared" si="485"/>
        <v>-64.662000000000006</v>
      </c>
      <c r="G405" s="10">
        <f t="shared" si="485"/>
        <v>-95.444159999999997</v>
      </c>
      <c r="H405" s="10">
        <f t="shared" si="485"/>
        <v>-127.90788000000001</v>
      </c>
      <c r="I405" s="10">
        <f t="shared" si="485"/>
        <v>-162.13560000000001</v>
      </c>
      <c r="J405" s="10">
        <f t="shared" si="485"/>
        <v>-198.01842000000002</v>
      </c>
      <c r="K405" s="10">
        <f t="shared" si="485"/>
        <v>-235.66063679999999</v>
      </c>
      <c r="L405" s="10">
        <f t="shared" si="485"/>
        <v>-275.5176156</v>
      </c>
      <c r="M405" s="10">
        <f t="shared" si="485"/>
        <v>-317.50255440000001</v>
      </c>
      <c r="N405" s="10">
        <f t="shared" si="485"/>
        <v>-361.45537020000006</v>
      </c>
      <c r="O405" s="10">
        <f t="shared" si="485"/>
        <v>-408.19082745600008</v>
      </c>
      <c r="P405" s="10">
        <f t="shared" si="485"/>
        <v>-457.7440869720001</v>
      </c>
      <c r="Q405" s="10">
        <f t="shared" si="485"/>
        <v>-508.79153858399997</v>
      </c>
      <c r="R405" s="10">
        <f t="shared" si="485"/>
        <v>-560.94103812600008</v>
      </c>
      <c r="S405" s="10">
        <f t="shared" si="485"/>
        <v>-614.91190692095995</v>
      </c>
      <c r="T405" s="10">
        <f t="shared" si="485"/>
        <v>-671.20510739256008</v>
      </c>
      <c r="U405" s="10">
        <f t="shared" si="485"/>
        <v>-729.14239206576019</v>
      </c>
      <c r="V405" s="10">
        <f t="shared" si="485"/>
        <v>-788.4143792319602</v>
      </c>
      <c r="W405" s="10">
        <f t="shared" si="485"/>
        <v>0</v>
      </c>
      <c r="X405" s="10">
        <f t="shared" si="485"/>
        <v>0</v>
      </c>
      <c r="Y405" s="10">
        <f t="shared" si="485"/>
        <v>0</v>
      </c>
      <c r="Z405" s="10">
        <f t="shared" si="485"/>
        <v>0</v>
      </c>
      <c r="AA405" s="10">
        <f t="shared" si="485"/>
        <v>0</v>
      </c>
      <c r="AB405" s="10">
        <f t="shared" si="485"/>
        <v>0</v>
      </c>
      <c r="AC405" s="10">
        <f t="shared" si="485"/>
        <v>0</v>
      </c>
      <c r="AD405" s="10">
        <f t="shared" si="485"/>
        <v>0</v>
      </c>
      <c r="AE405" s="10">
        <f t="shared" si="485"/>
        <v>0</v>
      </c>
      <c r="AF405" s="10">
        <f t="shared" si="485"/>
        <v>0</v>
      </c>
      <c r="AG405" s="10">
        <f t="shared" si="485"/>
        <v>0</v>
      </c>
      <c r="AH405" s="10">
        <f t="shared" si="485"/>
        <v>0</v>
      </c>
      <c r="AJ405" s="34"/>
      <c r="AK405" s="34"/>
      <c r="AL405" s="34"/>
      <c r="AM405" s="34"/>
      <c r="AN405" s="34"/>
      <c r="AO405" s="34"/>
      <c r="AP405" s="9">
        <f t="shared" si="486"/>
        <v>-117.798</v>
      </c>
      <c r="AQ405" s="9">
        <f t="shared" si="486"/>
        <v>-583.50606000000005</v>
      </c>
      <c r="AR405" s="9">
        <f t="shared" si="486"/>
        <v>-1190.1361770000001</v>
      </c>
      <c r="AS405" s="9">
        <f t="shared" si="486"/>
        <v>-1935.6674911380001</v>
      </c>
      <c r="AT405" s="9">
        <f t="shared" si="486"/>
        <v>-2803.6737856112404</v>
      </c>
      <c r="AU405" s="9">
        <f t="shared" si="486"/>
        <v>0</v>
      </c>
      <c r="AV405" s="9">
        <f t="shared" si="486"/>
        <v>0</v>
      </c>
      <c r="AW405" s="9">
        <f t="shared" si="486"/>
        <v>0</v>
      </c>
    </row>
    <row r="406" spans="2:49" hidden="1" outlineLevel="1" x14ac:dyDescent="0.2">
      <c r="B406" s="4" t="s">
        <v>105</v>
      </c>
      <c r="C406" s="10">
        <f t="shared" si="487"/>
        <v>-0.98550000000000004</v>
      </c>
      <c r="D406" s="10">
        <f t="shared" si="485"/>
        <v>-5.2919999999999998</v>
      </c>
      <c r="E406" s="10">
        <f t="shared" si="485"/>
        <v>-13.648499999999999</v>
      </c>
      <c r="F406" s="10">
        <f t="shared" si="485"/>
        <v>-24.248249999999999</v>
      </c>
      <c r="G406" s="10">
        <f t="shared" si="485"/>
        <v>-35.791559999999997</v>
      </c>
      <c r="H406" s="10">
        <f t="shared" si="485"/>
        <v>-47.965454999999999</v>
      </c>
      <c r="I406" s="10">
        <f t="shared" si="485"/>
        <v>-60.800849999999997</v>
      </c>
      <c r="J406" s="10">
        <f t="shared" si="485"/>
        <v>-74.256907499999997</v>
      </c>
      <c r="K406" s="10">
        <f t="shared" si="485"/>
        <v>-88.372738799999993</v>
      </c>
      <c r="L406" s="10">
        <f t="shared" si="485"/>
        <v>-103.31910584999999</v>
      </c>
      <c r="M406" s="10">
        <f t="shared" si="485"/>
        <v>-119.0634579</v>
      </c>
      <c r="N406" s="10">
        <f t="shared" si="485"/>
        <v>-135.54576382499999</v>
      </c>
      <c r="O406" s="10">
        <f t="shared" si="485"/>
        <v>-153.071560296</v>
      </c>
      <c r="P406" s="10">
        <f t="shared" si="485"/>
        <v>-171.65403261450001</v>
      </c>
      <c r="Q406" s="10">
        <f t="shared" si="485"/>
        <v>-190.79682696899997</v>
      </c>
      <c r="R406" s="10">
        <f t="shared" si="485"/>
        <v>-210.35288929725002</v>
      </c>
      <c r="S406" s="10">
        <f t="shared" si="485"/>
        <v>-230.59196509535997</v>
      </c>
      <c r="T406" s="10">
        <f t="shared" si="485"/>
        <v>-251.70191527220999</v>
      </c>
      <c r="U406" s="10">
        <f t="shared" si="485"/>
        <v>-273.42839702466006</v>
      </c>
      <c r="V406" s="10">
        <f t="shared" si="485"/>
        <v>-295.65539221198509</v>
      </c>
      <c r="W406" s="10">
        <f t="shared" si="485"/>
        <v>0</v>
      </c>
      <c r="X406" s="10">
        <f t="shared" si="485"/>
        <v>0</v>
      </c>
      <c r="Y406" s="10">
        <f t="shared" si="485"/>
        <v>0</v>
      </c>
      <c r="Z406" s="10">
        <f t="shared" si="485"/>
        <v>0</v>
      </c>
      <c r="AA406" s="10">
        <f t="shared" si="485"/>
        <v>0</v>
      </c>
      <c r="AB406" s="10">
        <f t="shared" si="485"/>
        <v>0</v>
      </c>
      <c r="AC406" s="10">
        <f t="shared" si="485"/>
        <v>0</v>
      </c>
      <c r="AD406" s="10">
        <f t="shared" si="485"/>
        <v>0</v>
      </c>
      <c r="AE406" s="10">
        <f t="shared" si="485"/>
        <v>0</v>
      </c>
      <c r="AF406" s="10">
        <f t="shared" si="485"/>
        <v>0</v>
      </c>
      <c r="AG406" s="10">
        <f t="shared" si="485"/>
        <v>0</v>
      </c>
      <c r="AH406" s="10">
        <f t="shared" si="485"/>
        <v>0</v>
      </c>
      <c r="AJ406" s="34"/>
      <c r="AK406" s="34"/>
      <c r="AL406" s="34"/>
      <c r="AM406" s="34"/>
      <c r="AN406" s="34"/>
      <c r="AO406" s="34"/>
      <c r="AP406" s="9">
        <f t="shared" si="486"/>
        <v>-44.174250000000001</v>
      </c>
      <c r="AQ406" s="9">
        <f t="shared" si="486"/>
        <v>-218.8147725</v>
      </c>
      <c r="AR406" s="9">
        <f t="shared" si="486"/>
        <v>-446.301066375</v>
      </c>
      <c r="AS406" s="9">
        <f t="shared" si="486"/>
        <v>-725.87530917675008</v>
      </c>
      <c r="AT406" s="9">
        <f t="shared" si="486"/>
        <v>-1051.377669604215</v>
      </c>
      <c r="AU406" s="9">
        <f t="shared" si="486"/>
        <v>0</v>
      </c>
      <c r="AV406" s="9">
        <f t="shared" si="486"/>
        <v>0</v>
      </c>
      <c r="AW406" s="9">
        <f t="shared" si="486"/>
        <v>0</v>
      </c>
    </row>
    <row r="407" spans="2:49" ht="5.0999999999999996" hidden="1" customHeight="1" outlineLevel="1" x14ac:dyDescent="0.2">
      <c r="AJ407" s="34"/>
      <c r="AK407" s="34"/>
      <c r="AL407" s="34"/>
      <c r="AM407" s="34"/>
      <c r="AN407" s="34"/>
      <c r="AO407" s="34"/>
    </row>
    <row r="408" spans="2:49" hidden="1" outlineLevel="1" x14ac:dyDescent="0.2">
      <c r="B408" s="38" t="s">
        <v>101</v>
      </c>
      <c r="C408" s="39">
        <f>SUM(C401:C407)</f>
        <v>-8.5410000000000004</v>
      </c>
      <c r="D408" s="39">
        <f t="shared" ref="D408:AH408" si="488">SUM(D401:D407)</f>
        <v>-45.864000000000004</v>
      </c>
      <c r="E408" s="39">
        <f t="shared" si="488"/>
        <v>-118.28699999999999</v>
      </c>
      <c r="F408" s="39">
        <f t="shared" si="488"/>
        <v>-210.1515</v>
      </c>
      <c r="G408" s="39">
        <f t="shared" si="488"/>
        <v>-310.19351999999998</v>
      </c>
      <c r="H408" s="39">
        <f t="shared" si="488"/>
        <v>-415.70060999999998</v>
      </c>
      <c r="I408" s="39">
        <f t="shared" si="488"/>
        <v>-526.94069999999999</v>
      </c>
      <c r="J408" s="39">
        <f t="shared" si="488"/>
        <v>-643.55986499999995</v>
      </c>
      <c r="K408" s="39">
        <f t="shared" si="488"/>
        <v>-765.89706960000001</v>
      </c>
      <c r="L408" s="39">
        <f t="shared" si="488"/>
        <v>-895.43225069999994</v>
      </c>
      <c r="M408" s="39">
        <f t="shared" si="488"/>
        <v>-1031.8833018</v>
      </c>
      <c r="N408" s="39">
        <f t="shared" si="488"/>
        <v>-1174.72995315</v>
      </c>
      <c r="O408" s="39">
        <f t="shared" si="488"/>
        <v>-1326.620189232</v>
      </c>
      <c r="P408" s="39">
        <f t="shared" si="488"/>
        <v>-1487.6682826590002</v>
      </c>
      <c r="Q408" s="39">
        <f t="shared" si="488"/>
        <v>-1653.5725003979996</v>
      </c>
      <c r="R408" s="39">
        <f t="shared" si="488"/>
        <v>-1823.0583739095</v>
      </c>
      <c r="S408" s="39">
        <f t="shared" si="488"/>
        <v>-1998.4636974931198</v>
      </c>
      <c r="T408" s="39">
        <f t="shared" si="488"/>
        <v>-2181.4165990258198</v>
      </c>
      <c r="U408" s="39">
        <f t="shared" si="488"/>
        <v>-2369.7127742137209</v>
      </c>
      <c r="V408" s="39">
        <f t="shared" si="488"/>
        <v>-2562.3467325038705</v>
      </c>
      <c r="W408" s="39">
        <f t="shared" si="488"/>
        <v>0</v>
      </c>
      <c r="X408" s="39">
        <f t="shared" si="488"/>
        <v>0</v>
      </c>
      <c r="Y408" s="39">
        <f t="shared" si="488"/>
        <v>0</v>
      </c>
      <c r="Z408" s="39">
        <f t="shared" si="488"/>
        <v>0</v>
      </c>
      <c r="AA408" s="39">
        <f t="shared" si="488"/>
        <v>0</v>
      </c>
      <c r="AB408" s="39">
        <f t="shared" si="488"/>
        <v>0</v>
      </c>
      <c r="AC408" s="39">
        <f t="shared" si="488"/>
        <v>0</v>
      </c>
      <c r="AD408" s="39">
        <f t="shared" si="488"/>
        <v>0</v>
      </c>
      <c r="AE408" s="39">
        <f t="shared" si="488"/>
        <v>0</v>
      </c>
      <c r="AF408" s="39">
        <f t="shared" si="488"/>
        <v>0</v>
      </c>
      <c r="AG408" s="39">
        <f t="shared" si="488"/>
        <v>0</v>
      </c>
      <c r="AH408" s="39">
        <f t="shared" si="488"/>
        <v>0</v>
      </c>
      <c r="AI408" s="40"/>
      <c r="AJ408" s="54"/>
      <c r="AK408" s="54"/>
      <c r="AL408" s="54"/>
      <c r="AM408" s="54"/>
      <c r="AN408" s="54"/>
      <c r="AO408" s="54"/>
      <c r="AP408" s="39">
        <f>AP249*Drivers!AP95</f>
        <v>0</v>
      </c>
      <c r="AQ408" s="39">
        <f>AQ249*Drivers!AQ95</f>
        <v>0</v>
      </c>
      <c r="AR408" s="39">
        <f>AR249*Drivers!AR95</f>
        <v>0</v>
      </c>
      <c r="AS408" s="39">
        <f>AS249*Drivers!AS95</f>
        <v>0</v>
      </c>
      <c r="AT408" s="39">
        <f>AT249*Drivers!AT95</f>
        <v>0</v>
      </c>
      <c r="AU408" s="39">
        <f>AU249*Drivers!AU95</f>
        <v>0</v>
      </c>
      <c r="AV408" s="39">
        <f>AV249*Drivers!AV95</f>
        <v>0</v>
      </c>
      <c r="AW408" s="39">
        <f>AW249*Drivers!AW95</f>
        <v>0</v>
      </c>
    </row>
    <row r="409" spans="2:49" hidden="1" outlineLevel="1" x14ac:dyDescent="0.2">
      <c r="AJ409" s="34"/>
      <c r="AK409" s="34"/>
      <c r="AL409" s="34"/>
      <c r="AM409" s="34"/>
      <c r="AN409" s="34"/>
      <c r="AO409" s="34"/>
    </row>
    <row r="410" spans="2:49" hidden="1" outlineLevel="1" x14ac:dyDescent="0.2">
      <c r="B410" s="2" t="s">
        <v>90</v>
      </c>
      <c r="AJ410" s="34"/>
      <c r="AK410" s="34"/>
      <c r="AL410" s="34"/>
      <c r="AM410" s="34"/>
      <c r="AN410" s="34"/>
      <c r="AO410" s="34"/>
    </row>
    <row r="411" spans="2:49" hidden="1" outlineLevel="1" x14ac:dyDescent="0.2">
      <c r="B411" s="4" t="s">
        <v>4</v>
      </c>
      <c r="C411" s="93">
        <f>Drivers!C90</f>
        <v>-0.03</v>
      </c>
      <c r="D411" s="93">
        <f>Drivers!D90</f>
        <v>-0.03</v>
      </c>
      <c r="E411" s="93">
        <f>Drivers!E90</f>
        <v>-0.03</v>
      </c>
      <c r="F411" s="93">
        <f>Drivers!F90</f>
        <v>-0.03</v>
      </c>
      <c r="G411" s="93">
        <f>Drivers!G90</f>
        <v>-0.03</v>
      </c>
      <c r="H411" s="93">
        <f>Drivers!H90</f>
        <v>-0.03</v>
      </c>
      <c r="I411" s="93">
        <f>Drivers!I90</f>
        <v>-0.03</v>
      </c>
      <c r="J411" s="93">
        <f>Drivers!J90</f>
        <v>-0.03</v>
      </c>
      <c r="K411" s="93">
        <f>Drivers!K90</f>
        <v>-0.03</v>
      </c>
      <c r="L411" s="93">
        <f>Drivers!L90</f>
        <v>-0.03</v>
      </c>
      <c r="M411" s="93">
        <f>Drivers!M90</f>
        <v>-0.03</v>
      </c>
      <c r="N411" s="93">
        <f>Drivers!N90</f>
        <v>-0.03</v>
      </c>
      <c r="O411" s="93">
        <f>Drivers!O90</f>
        <v>-0.03</v>
      </c>
      <c r="P411" s="93">
        <f>Drivers!P90</f>
        <v>-0.03</v>
      </c>
      <c r="Q411" s="93">
        <f>Drivers!Q90</f>
        <v>-0.03</v>
      </c>
      <c r="R411" s="93">
        <f>Drivers!R90</f>
        <v>-0.03</v>
      </c>
      <c r="S411" s="93">
        <f>Drivers!S90</f>
        <v>-0.03</v>
      </c>
      <c r="T411" s="93">
        <f>Drivers!T90</f>
        <v>-0.03</v>
      </c>
      <c r="U411" s="93">
        <f>Drivers!U90</f>
        <v>-0.03</v>
      </c>
      <c r="V411" s="93">
        <f>Drivers!V90</f>
        <v>-0.03</v>
      </c>
      <c r="W411" s="93">
        <f>Drivers!W90</f>
        <v>0</v>
      </c>
      <c r="X411" s="93">
        <f>Drivers!X90</f>
        <v>0</v>
      </c>
      <c r="Y411" s="93">
        <f>Drivers!Y90</f>
        <v>0</v>
      </c>
      <c r="Z411" s="93">
        <f>Drivers!Z90</f>
        <v>0</v>
      </c>
      <c r="AA411" s="93">
        <f>Drivers!AA90</f>
        <v>0</v>
      </c>
      <c r="AB411" s="93">
        <f>Drivers!AB90</f>
        <v>0</v>
      </c>
      <c r="AC411" s="93">
        <f>Drivers!AC90</f>
        <v>0</v>
      </c>
      <c r="AD411" s="93">
        <f>Drivers!AD90</f>
        <v>0</v>
      </c>
      <c r="AE411" s="93">
        <f>Drivers!AE90</f>
        <v>0</v>
      </c>
      <c r="AF411" s="93">
        <f>Drivers!AF90</f>
        <v>0</v>
      </c>
      <c r="AG411" s="93">
        <f>Drivers!AG90</f>
        <v>0</v>
      </c>
      <c r="AH411" s="93">
        <f>Drivers!AH90</f>
        <v>0</v>
      </c>
      <c r="AJ411" s="34"/>
      <c r="AK411" s="34"/>
      <c r="AL411" s="34"/>
      <c r="AM411" s="34"/>
      <c r="AN411" s="34"/>
      <c r="AO411" s="34"/>
      <c r="AP411" s="93"/>
      <c r="AQ411" s="93"/>
      <c r="AR411" s="93"/>
      <c r="AS411" s="93"/>
      <c r="AT411" s="93"/>
      <c r="AU411" s="93"/>
      <c r="AV411" s="93"/>
      <c r="AW411" s="93"/>
    </row>
    <row r="412" spans="2:49" hidden="1" outlineLevel="1" x14ac:dyDescent="0.2">
      <c r="B412" s="4" t="s">
        <v>107</v>
      </c>
      <c r="C412" s="93">
        <f>Drivers!C91</f>
        <v>-0.06</v>
      </c>
      <c r="D412" s="93">
        <f>Drivers!D91</f>
        <v>-0.06</v>
      </c>
      <c r="E412" s="93">
        <f>Drivers!E91</f>
        <v>-0.06</v>
      </c>
      <c r="F412" s="93">
        <f>Drivers!F91</f>
        <v>-0.06</v>
      </c>
      <c r="G412" s="93">
        <f>Drivers!G91</f>
        <v>-0.06</v>
      </c>
      <c r="H412" s="93">
        <f>Drivers!H91</f>
        <v>-0.06</v>
      </c>
      <c r="I412" s="93">
        <f>Drivers!I91</f>
        <v>-0.06</v>
      </c>
      <c r="J412" s="93">
        <f>Drivers!J91</f>
        <v>-0.06</v>
      </c>
      <c r="K412" s="93">
        <f>Drivers!K91</f>
        <v>-0.06</v>
      </c>
      <c r="L412" s="93">
        <f>Drivers!L91</f>
        <v>-0.06</v>
      </c>
      <c r="M412" s="93">
        <f>Drivers!M91</f>
        <v>-0.06</v>
      </c>
      <c r="N412" s="93">
        <f>Drivers!N91</f>
        <v>-0.06</v>
      </c>
      <c r="O412" s="93">
        <f>Drivers!O91</f>
        <v>-0.06</v>
      </c>
      <c r="P412" s="93">
        <f>Drivers!P91</f>
        <v>-0.06</v>
      </c>
      <c r="Q412" s="93">
        <f>Drivers!Q91</f>
        <v>-0.06</v>
      </c>
      <c r="R412" s="93">
        <f>Drivers!R91</f>
        <v>-0.06</v>
      </c>
      <c r="S412" s="93">
        <f>Drivers!S91</f>
        <v>-0.06</v>
      </c>
      <c r="T412" s="93">
        <f>Drivers!T91</f>
        <v>-0.06</v>
      </c>
      <c r="U412" s="93">
        <f>Drivers!U91</f>
        <v>-0.06</v>
      </c>
      <c r="V412" s="93">
        <f>Drivers!V91</f>
        <v>-0.06</v>
      </c>
      <c r="W412" s="93">
        <f>Drivers!W91</f>
        <v>0</v>
      </c>
      <c r="X412" s="93">
        <f>Drivers!X91</f>
        <v>0</v>
      </c>
      <c r="Y412" s="93">
        <f>Drivers!Y91</f>
        <v>0</v>
      </c>
      <c r="Z412" s="93">
        <f>Drivers!Z91</f>
        <v>0</v>
      </c>
      <c r="AA412" s="93">
        <f>Drivers!AA91</f>
        <v>0</v>
      </c>
      <c r="AB412" s="93">
        <f>Drivers!AB91</f>
        <v>0</v>
      </c>
      <c r="AC412" s="93">
        <f>Drivers!AC91</f>
        <v>0</v>
      </c>
      <c r="AD412" s="93">
        <f>Drivers!AD91</f>
        <v>0</v>
      </c>
      <c r="AE412" s="93">
        <f>Drivers!AE91</f>
        <v>0</v>
      </c>
      <c r="AF412" s="93">
        <f>Drivers!AF91</f>
        <v>0</v>
      </c>
      <c r="AG412" s="93">
        <f>Drivers!AG91</f>
        <v>0</v>
      </c>
      <c r="AH412" s="93">
        <f>Drivers!AH91</f>
        <v>0</v>
      </c>
      <c r="AJ412" s="34"/>
      <c r="AK412" s="34"/>
      <c r="AL412" s="34"/>
      <c r="AM412" s="34"/>
      <c r="AN412" s="34"/>
      <c r="AO412" s="34"/>
      <c r="AP412" s="93"/>
      <c r="AQ412" s="93"/>
      <c r="AR412" s="93"/>
      <c r="AS412" s="93"/>
      <c r="AT412" s="93"/>
      <c r="AU412" s="93"/>
      <c r="AV412" s="93"/>
      <c r="AW412" s="93"/>
    </row>
    <row r="413" spans="2:49" hidden="1" outlineLevel="1" x14ac:dyDescent="0.2">
      <c r="B413" s="4" t="s">
        <v>108</v>
      </c>
      <c r="C413" s="93">
        <f>Drivers!C92</f>
        <v>-0.06</v>
      </c>
      <c r="D413" s="93">
        <f>Drivers!D92</f>
        <v>-0.06</v>
      </c>
      <c r="E413" s="93">
        <f>Drivers!E92</f>
        <v>-0.06</v>
      </c>
      <c r="F413" s="93">
        <f>Drivers!F92</f>
        <v>-0.06</v>
      </c>
      <c r="G413" s="93">
        <f>Drivers!G92</f>
        <v>-0.06</v>
      </c>
      <c r="H413" s="93">
        <f>Drivers!H92</f>
        <v>-0.06</v>
      </c>
      <c r="I413" s="93">
        <f>Drivers!I92</f>
        <v>-0.06</v>
      </c>
      <c r="J413" s="93">
        <f>Drivers!J92</f>
        <v>-0.06</v>
      </c>
      <c r="K413" s="93">
        <f>Drivers!K92</f>
        <v>-0.06</v>
      </c>
      <c r="L413" s="93">
        <f>Drivers!L92</f>
        <v>-0.06</v>
      </c>
      <c r="M413" s="93">
        <f>Drivers!M92</f>
        <v>-0.06</v>
      </c>
      <c r="N413" s="93">
        <f>Drivers!N92</f>
        <v>-0.06</v>
      </c>
      <c r="O413" s="93">
        <f>Drivers!O92</f>
        <v>-0.06</v>
      </c>
      <c r="P413" s="93">
        <f>Drivers!P92</f>
        <v>-0.06</v>
      </c>
      <c r="Q413" s="93">
        <f>Drivers!Q92</f>
        <v>-0.06</v>
      </c>
      <c r="R413" s="93">
        <f>Drivers!R92</f>
        <v>-0.06</v>
      </c>
      <c r="S413" s="93">
        <f>Drivers!S92</f>
        <v>-0.06</v>
      </c>
      <c r="T413" s="93">
        <f>Drivers!T92</f>
        <v>-0.06</v>
      </c>
      <c r="U413" s="93">
        <f>Drivers!U92</f>
        <v>-0.06</v>
      </c>
      <c r="V413" s="93">
        <f>Drivers!V92</f>
        <v>-0.06</v>
      </c>
      <c r="W413" s="93">
        <f>Drivers!W92</f>
        <v>0</v>
      </c>
      <c r="X413" s="93">
        <f>Drivers!X92</f>
        <v>0</v>
      </c>
      <c r="Y413" s="93">
        <f>Drivers!Y92</f>
        <v>0</v>
      </c>
      <c r="Z413" s="93">
        <f>Drivers!Z92</f>
        <v>0</v>
      </c>
      <c r="AA413" s="93">
        <f>Drivers!AA92</f>
        <v>0</v>
      </c>
      <c r="AB413" s="93">
        <f>Drivers!AB92</f>
        <v>0</v>
      </c>
      <c r="AC413" s="93">
        <f>Drivers!AC92</f>
        <v>0</v>
      </c>
      <c r="AD413" s="93">
        <f>Drivers!AD92</f>
        <v>0</v>
      </c>
      <c r="AE413" s="93">
        <f>Drivers!AE92</f>
        <v>0</v>
      </c>
      <c r="AF413" s="93">
        <f>Drivers!AF92</f>
        <v>0</v>
      </c>
      <c r="AG413" s="93">
        <f>Drivers!AG92</f>
        <v>0</v>
      </c>
      <c r="AH413" s="93">
        <f>Drivers!AH92</f>
        <v>0</v>
      </c>
      <c r="AJ413" s="34"/>
      <c r="AK413" s="34"/>
      <c r="AL413" s="34"/>
      <c r="AM413" s="34"/>
      <c r="AN413" s="34"/>
      <c r="AO413" s="34"/>
      <c r="AP413" s="93"/>
      <c r="AQ413" s="93"/>
      <c r="AR413" s="93"/>
      <c r="AS413" s="93"/>
      <c r="AT413" s="93"/>
      <c r="AU413" s="93"/>
      <c r="AV413" s="93"/>
      <c r="AW413" s="93"/>
    </row>
    <row r="414" spans="2:49" hidden="1" outlineLevel="1" x14ac:dyDescent="0.2">
      <c r="B414" s="4" t="s">
        <v>104</v>
      </c>
      <c r="C414" s="93">
        <f>Drivers!C93</f>
        <v>-0.08</v>
      </c>
      <c r="D414" s="93">
        <f>Drivers!D93</f>
        <v>-0.08</v>
      </c>
      <c r="E414" s="93">
        <f>Drivers!E93</f>
        <v>-0.08</v>
      </c>
      <c r="F414" s="93">
        <f>Drivers!F93</f>
        <v>-0.08</v>
      </c>
      <c r="G414" s="93">
        <f>Drivers!G93</f>
        <v>-0.08</v>
      </c>
      <c r="H414" s="93">
        <f>Drivers!H93</f>
        <v>-0.08</v>
      </c>
      <c r="I414" s="93">
        <f>Drivers!I93</f>
        <v>-0.08</v>
      </c>
      <c r="J414" s="93">
        <f>Drivers!J93</f>
        <v>-0.08</v>
      </c>
      <c r="K414" s="93">
        <f>Drivers!K93</f>
        <v>-0.08</v>
      </c>
      <c r="L414" s="93">
        <f>Drivers!L93</f>
        <v>-0.08</v>
      </c>
      <c r="M414" s="93">
        <f>Drivers!M93</f>
        <v>-0.08</v>
      </c>
      <c r="N414" s="93">
        <f>Drivers!N93</f>
        <v>-0.08</v>
      </c>
      <c r="O414" s="93">
        <f>Drivers!O93</f>
        <v>-0.08</v>
      </c>
      <c r="P414" s="93">
        <f>Drivers!P93</f>
        <v>-0.08</v>
      </c>
      <c r="Q414" s="93">
        <f>Drivers!Q93</f>
        <v>-0.08</v>
      </c>
      <c r="R414" s="93">
        <f>Drivers!R93</f>
        <v>-0.08</v>
      </c>
      <c r="S414" s="93">
        <f>Drivers!S93</f>
        <v>-0.08</v>
      </c>
      <c r="T414" s="93">
        <f>Drivers!T93</f>
        <v>-0.08</v>
      </c>
      <c r="U414" s="93">
        <f>Drivers!U93</f>
        <v>-0.08</v>
      </c>
      <c r="V414" s="93">
        <f>Drivers!V93</f>
        <v>-0.08</v>
      </c>
      <c r="W414" s="93">
        <f>Drivers!W93</f>
        <v>0</v>
      </c>
      <c r="X414" s="93">
        <f>Drivers!X93</f>
        <v>0</v>
      </c>
      <c r="Y414" s="93">
        <f>Drivers!Y93</f>
        <v>0</v>
      </c>
      <c r="Z414" s="93">
        <f>Drivers!Z93</f>
        <v>0</v>
      </c>
      <c r="AA414" s="93">
        <f>Drivers!AA93</f>
        <v>0</v>
      </c>
      <c r="AB414" s="93">
        <f>Drivers!AB93</f>
        <v>0</v>
      </c>
      <c r="AC414" s="93">
        <f>Drivers!AC93</f>
        <v>0</v>
      </c>
      <c r="AD414" s="93">
        <f>Drivers!AD93</f>
        <v>0</v>
      </c>
      <c r="AE414" s="93">
        <f>Drivers!AE93</f>
        <v>0</v>
      </c>
      <c r="AF414" s="93">
        <f>Drivers!AF93</f>
        <v>0</v>
      </c>
      <c r="AG414" s="93">
        <f>Drivers!AG93</f>
        <v>0</v>
      </c>
      <c r="AH414" s="93">
        <f>Drivers!AH93</f>
        <v>0</v>
      </c>
      <c r="AJ414" s="34"/>
      <c r="AK414" s="34"/>
      <c r="AL414" s="34"/>
      <c r="AM414" s="34"/>
      <c r="AN414" s="34"/>
      <c r="AO414" s="34"/>
      <c r="AP414" s="93"/>
      <c r="AQ414" s="93"/>
      <c r="AR414" s="93"/>
      <c r="AS414" s="93"/>
      <c r="AT414" s="93"/>
      <c r="AU414" s="93"/>
      <c r="AV414" s="93"/>
      <c r="AW414" s="93"/>
    </row>
    <row r="415" spans="2:49" hidden="1" outlineLevel="1" x14ac:dyDescent="0.2">
      <c r="B415" s="4" t="s">
        <v>105</v>
      </c>
      <c r="C415" s="93">
        <f>Drivers!C94</f>
        <v>-0.03</v>
      </c>
      <c r="D415" s="93">
        <f>Drivers!D94</f>
        <v>-0.03</v>
      </c>
      <c r="E415" s="93">
        <f>Drivers!E94</f>
        <v>-0.03</v>
      </c>
      <c r="F415" s="93">
        <f>Drivers!F94</f>
        <v>-0.03</v>
      </c>
      <c r="G415" s="93">
        <f>Drivers!G94</f>
        <v>-0.03</v>
      </c>
      <c r="H415" s="93">
        <f>Drivers!H94</f>
        <v>-0.03</v>
      </c>
      <c r="I415" s="93">
        <f>Drivers!I94</f>
        <v>-0.03</v>
      </c>
      <c r="J415" s="93">
        <f>Drivers!J94</f>
        <v>-0.03</v>
      </c>
      <c r="K415" s="93">
        <f>Drivers!K94</f>
        <v>-0.03</v>
      </c>
      <c r="L415" s="93">
        <f>Drivers!L94</f>
        <v>-0.03</v>
      </c>
      <c r="M415" s="93">
        <f>Drivers!M94</f>
        <v>-0.03</v>
      </c>
      <c r="N415" s="93">
        <f>Drivers!N94</f>
        <v>-0.03</v>
      </c>
      <c r="O415" s="93">
        <f>Drivers!O94</f>
        <v>-0.03</v>
      </c>
      <c r="P415" s="93">
        <f>Drivers!P94</f>
        <v>-0.03</v>
      </c>
      <c r="Q415" s="93">
        <f>Drivers!Q94</f>
        <v>-0.03</v>
      </c>
      <c r="R415" s="93">
        <f>Drivers!R94</f>
        <v>-0.03</v>
      </c>
      <c r="S415" s="93">
        <f>Drivers!S94</f>
        <v>-0.03</v>
      </c>
      <c r="T415" s="93">
        <f>Drivers!T94</f>
        <v>-0.03</v>
      </c>
      <c r="U415" s="93">
        <f>Drivers!U94</f>
        <v>-0.03</v>
      </c>
      <c r="V415" s="93">
        <f>Drivers!V94</f>
        <v>-0.03</v>
      </c>
      <c r="W415" s="93">
        <f>Drivers!W94</f>
        <v>0</v>
      </c>
      <c r="X415" s="93">
        <f>Drivers!X94</f>
        <v>0</v>
      </c>
      <c r="Y415" s="93">
        <f>Drivers!Y94</f>
        <v>0</v>
      </c>
      <c r="Z415" s="93">
        <f>Drivers!Z94</f>
        <v>0</v>
      </c>
      <c r="AA415" s="93">
        <f>Drivers!AA94</f>
        <v>0</v>
      </c>
      <c r="AB415" s="93">
        <f>Drivers!AB94</f>
        <v>0</v>
      </c>
      <c r="AC415" s="93">
        <f>Drivers!AC94</f>
        <v>0</v>
      </c>
      <c r="AD415" s="93">
        <f>Drivers!AD94</f>
        <v>0</v>
      </c>
      <c r="AE415" s="93">
        <f>Drivers!AE94</f>
        <v>0</v>
      </c>
      <c r="AF415" s="93">
        <f>Drivers!AF94</f>
        <v>0</v>
      </c>
      <c r="AG415" s="93">
        <f>Drivers!AG94</f>
        <v>0</v>
      </c>
      <c r="AH415" s="93">
        <f>Drivers!AH94</f>
        <v>0</v>
      </c>
      <c r="AJ415" s="34"/>
      <c r="AK415" s="34"/>
      <c r="AL415" s="34"/>
      <c r="AM415" s="34"/>
      <c r="AN415" s="34"/>
      <c r="AO415" s="34"/>
      <c r="AP415" s="93"/>
      <c r="AQ415" s="93"/>
      <c r="AR415" s="93"/>
      <c r="AS415" s="93"/>
      <c r="AT415" s="93"/>
      <c r="AU415" s="93"/>
      <c r="AV415" s="93"/>
      <c r="AW415" s="93"/>
    </row>
    <row r="416" spans="2:49" hidden="1" outlineLevel="1" x14ac:dyDescent="0.2">
      <c r="AJ416" s="34"/>
      <c r="AK416" s="34"/>
      <c r="AL416" s="34"/>
      <c r="AM416" s="34"/>
      <c r="AN416" s="34"/>
      <c r="AO416" s="34"/>
    </row>
    <row r="417" spans="2:49" s="2" customFormat="1" hidden="1" outlineLevel="1" x14ac:dyDescent="0.2">
      <c r="B417" s="2" t="s">
        <v>97</v>
      </c>
      <c r="AI417" s="25" t="s">
        <v>361</v>
      </c>
      <c r="AJ417" s="81" t="s">
        <v>91</v>
      </c>
      <c r="AK417" s="81" t="s">
        <v>2</v>
      </c>
      <c r="AL417" s="81" t="s">
        <v>3</v>
      </c>
      <c r="AM417" s="81" t="s">
        <v>82</v>
      </c>
      <c r="AN417" s="81" t="s">
        <v>79</v>
      </c>
      <c r="AO417" s="81" t="s">
        <v>465</v>
      </c>
    </row>
    <row r="418" spans="2:49" hidden="1" outlineLevel="1" x14ac:dyDescent="0.2">
      <c r="B418" s="52" t="str" cm="1">
        <f t="array" ref="B418">INDEX($B$4:$AI$4, 1, AN418)</f>
        <v>FQ1'26E</v>
      </c>
      <c r="C418" s="104">
        <f>IF($AM418&gt;C$5,0,IF($AM418=C$5,IFERROR($AJ418/$AK418*$AL418, 0),IF(IFERROR((SUM($B418:B418)+$AJ418/$AK418*(1-$AL418)),0)&lt;=$AJ418, $AJ418-SUM($B418:B418), IFERROR($AJ418/$AK418, 0))))</f>
        <v>-4.9274999999999999E-2</v>
      </c>
      <c r="D418" s="104">
        <f>IF($AM418&gt;D$5,0,IF($AM418=D$5,IFERROR($AJ418/$AK418*$AL418, 0),IF(IFERROR((SUM($B418:C418)+$AJ418/$AK418*(1-$AL418)),0)&lt;=$AJ418, $AJ418-SUM($B418:C418), IFERROR($AJ418/$AK418, 0))))</f>
        <v>-9.8549999999999999E-2</v>
      </c>
      <c r="E418" s="104">
        <f>IF($AM418&gt;E$5,0,IF($AM418=E$5,IFERROR($AJ418/$AK418*$AL418, 0),IF(IFERROR((SUM($B418:D418)+$AJ418/$AK418*(1-$AL418)),0)&lt;=$AJ418, $AJ418-SUM($B418:D418), IFERROR($AJ418/$AK418, 0))))</f>
        <v>-9.8549999999999999E-2</v>
      </c>
      <c r="F418" s="104">
        <f>IF($AM418&gt;F$5,0,IF($AM418=F$5,IFERROR($AJ418/$AK418*$AL418, 0),IF(IFERROR((SUM($B418:E418)+$AJ418/$AK418*(1-$AL418)),0)&lt;=$AJ418, $AJ418-SUM($B418:E418), IFERROR($AJ418/$AK418, 0))))</f>
        <v>-9.8549999999999999E-2</v>
      </c>
      <c r="G418" s="104">
        <f>IF($AM418&gt;G$5,0,IF($AM418=G$5,IFERROR($AJ418/$AK418*$AL418, 0),IF(IFERROR((SUM($B418:F418)+$AJ418/$AK418*(1-$AL418)),0)&lt;=$AJ418, $AJ418-SUM($B418:F418), IFERROR($AJ418/$AK418, 0))))</f>
        <v>-9.8549999999999999E-2</v>
      </c>
      <c r="H418" s="104">
        <f>IF($AM418&gt;H$5,0,IF($AM418=H$5,IFERROR($AJ418/$AK418*$AL418, 0),IF(IFERROR((SUM($B418:G418)+$AJ418/$AK418*(1-$AL418)),0)&lt;=$AJ418, $AJ418-SUM($B418:G418), IFERROR($AJ418/$AK418, 0))))</f>
        <v>-9.8549999999999999E-2</v>
      </c>
      <c r="I418" s="104">
        <f>IF($AM418&gt;I$5,0,IF($AM418=I$5,IFERROR($AJ418/$AK418*$AL418, 0),IF(IFERROR((SUM($B418:H418)+$AJ418/$AK418*(1-$AL418)),0)&lt;=$AJ418, $AJ418-SUM($B418:H418), IFERROR($AJ418/$AK418, 0))))</f>
        <v>-9.8549999999999999E-2</v>
      </c>
      <c r="J418" s="104">
        <f>IF($AM418&gt;J$5,0,IF($AM418=J$5,IFERROR($AJ418/$AK418*$AL418, 0),IF(IFERROR((SUM($B418:I418)+$AJ418/$AK418*(1-$AL418)),0)&lt;=$AJ418, $AJ418-SUM($B418:I418), IFERROR($AJ418/$AK418, 0))))</f>
        <v>-9.8549999999999999E-2</v>
      </c>
      <c r="K418" s="104">
        <f>IF($AM418&gt;K$5,0,IF($AM418=K$5,IFERROR($AJ418/$AK418*$AL418, 0),IF(IFERROR((SUM($B418:J418)+$AJ418/$AK418*(1-$AL418)),0)&lt;=$AJ418, $AJ418-SUM($B418:J418), IFERROR($AJ418/$AK418, 0))))</f>
        <v>-9.8549999999999999E-2</v>
      </c>
      <c r="L418" s="104">
        <f>IF($AM418&gt;L$5,0,IF($AM418=L$5,IFERROR($AJ418/$AK418*$AL418, 0),IF(IFERROR((SUM($B418:K418)+$AJ418/$AK418*(1-$AL418)),0)&lt;=$AJ418, $AJ418-SUM($B418:K418), IFERROR($AJ418/$AK418, 0))))</f>
        <v>-9.8549999999999999E-2</v>
      </c>
      <c r="M418" s="104">
        <f>IF($AM418&gt;M$5,0,IF($AM418=M$5,IFERROR($AJ418/$AK418*$AL418, 0),IF(IFERROR((SUM($B418:L418)+$AJ418/$AK418*(1-$AL418)),0)&lt;=$AJ418, $AJ418-SUM($B418:L418), IFERROR($AJ418/$AK418, 0))))</f>
        <v>-9.8549999999999999E-2</v>
      </c>
      <c r="N418" s="104">
        <f>IF($AM418&gt;N$5,0,IF($AM418=N$5,IFERROR($AJ418/$AK418*$AL418, 0),IF(IFERROR((SUM($B418:M418)+$AJ418/$AK418*(1-$AL418)),0)&lt;=$AJ418, $AJ418-SUM($B418:M418), IFERROR($AJ418/$AK418, 0))))</f>
        <v>-9.8549999999999999E-2</v>
      </c>
      <c r="O418" s="104">
        <f>IF($AM418&gt;O$5,0,IF($AM418=O$5,IFERROR($AJ418/$AK418*$AL418, 0),IF(IFERROR((SUM($B418:N418)+$AJ418/$AK418*(1-$AL418)),0)&lt;=$AJ418, $AJ418-SUM($B418:N418), IFERROR($AJ418/$AK418, 0))))</f>
        <v>-9.8549999999999999E-2</v>
      </c>
      <c r="P418" s="104">
        <f>IF($AM418&gt;P$5,0,IF($AM418=P$5,IFERROR($AJ418/$AK418*$AL418, 0),IF(IFERROR((SUM($B418:O418)+$AJ418/$AK418*(1-$AL418)),0)&lt;=$AJ418, $AJ418-SUM($B418:O418), IFERROR($AJ418/$AK418, 0))))</f>
        <v>-9.8549999999999999E-2</v>
      </c>
      <c r="Q418" s="104">
        <f>IF($AM418&gt;Q$5,0,IF($AM418=Q$5,IFERROR($AJ418/$AK418*$AL418, 0),IF(IFERROR((SUM($B418:P418)+$AJ418/$AK418*(1-$AL418)),0)&lt;=$AJ418, $AJ418-SUM($B418:P418), IFERROR($AJ418/$AK418, 0))))</f>
        <v>-9.8549999999999999E-2</v>
      </c>
      <c r="R418" s="104">
        <f>IF($AM418&gt;R$5,0,IF($AM418=R$5,IFERROR($AJ418/$AK418*$AL418, 0),IF(IFERROR((SUM($B418:Q418)+$AJ418/$AK418*(1-$AL418)),0)&lt;=$AJ418, $AJ418-SUM($B418:Q418), IFERROR($AJ418/$AK418, 0))))</f>
        <v>-9.8549999999999999E-2</v>
      </c>
      <c r="S418" s="104">
        <f>IF($AM418&gt;S$5,0,IF($AM418=S$5,IFERROR($AJ418/$AK418*$AL418, 0),IF(IFERROR((SUM($B418:R418)+$AJ418/$AK418*(1-$AL418)),0)&lt;=$AJ418, $AJ418-SUM($B418:R418), IFERROR($AJ418/$AK418, 0))))</f>
        <v>-9.8549999999999999E-2</v>
      </c>
      <c r="T418" s="104">
        <f>IF($AM418&gt;T$5,0,IF($AM418=T$5,IFERROR($AJ418/$AK418*$AL418, 0),IF(IFERROR((SUM($B418:S418)+$AJ418/$AK418*(1-$AL418)),0)&lt;=$AJ418, $AJ418-SUM($B418:S418), IFERROR($AJ418/$AK418, 0))))</f>
        <v>-9.8549999999999999E-2</v>
      </c>
      <c r="U418" s="104">
        <f>IF($AM418&gt;U$5,0,IF($AM418=U$5,IFERROR($AJ418/$AK418*$AL418, 0),IF(IFERROR((SUM($B418:T418)+$AJ418/$AK418*(1-$AL418)),0)&lt;=$AJ418, $AJ418-SUM($B418:T418), IFERROR($AJ418/$AK418, 0))))</f>
        <v>-9.8549999999999999E-2</v>
      </c>
      <c r="V418" s="104">
        <f>IF($AM418&gt;V$5,0,IF($AM418=V$5,IFERROR($AJ418/$AK418*$AL418, 0),IF(IFERROR((SUM($B418:U418)+$AJ418/$AK418*(1-$AL418)),0)&lt;=$AJ418, $AJ418-SUM($B418:U418), IFERROR($AJ418/$AK418, 0))))</f>
        <v>-9.8549999999999999E-2</v>
      </c>
      <c r="W418" s="104">
        <f>IF($AM418&gt;W$5,0,IF($AM418=W$5,IFERROR($AJ418/$AK418*$AL418, 0),IF(IFERROR((SUM($B418:V418)+$AJ418/$AK418*(1-$AL418)),0)&lt;=$AJ418, $AJ418-SUM($B418:V418), IFERROR($AJ418/$AK418, 0))))</f>
        <v>-4.9275000000000846E-2</v>
      </c>
      <c r="X418" s="104">
        <f>IF($AM418&gt;X$5,0,IF($AM418=X$5,IFERROR($AJ418/$AK418*$AL418, 0),IF(IFERROR((SUM($B418:W418)+$AJ418/$AK418*(1-$AL418)),0)&lt;=$AJ418, $AJ418-SUM($B418:W418), IFERROR($AJ418/$AK418, 0))))</f>
        <v>0</v>
      </c>
      <c r="Y418" s="104">
        <f>IF($AM418&gt;Y$5,0,IF($AM418=Y$5,IFERROR($AJ418/$AK418*$AL418, 0),IF(IFERROR((SUM($B418:X418)+$AJ418/$AK418*(1-$AL418)),0)&lt;=$AJ418, $AJ418-SUM($B418:X418), IFERROR($AJ418/$AK418, 0))))</f>
        <v>0</v>
      </c>
      <c r="Z418" s="104">
        <f>IF($AM418&gt;Z$5,0,IF($AM418=Z$5,IFERROR($AJ418/$AK418*$AL418, 0),IF(IFERROR((SUM($B418:Y418)+$AJ418/$AK418*(1-$AL418)),0)&lt;=$AJ418, $AJ418-SUM($B418:Y418), IFERROR($AJ418/$AK418, 0))))</f>
        <v>0</v>
      </c>
      <c r="AA418" s="104">
        <f>IF($AM418&gt;AA$5,0,IF($AM418=AA$5,IFERROR($AJ418/$AK418*$AL418, 0),IF(IFERROR((SUM($B418:Z418)+$AJ418/$AK418*(1-$AL418)),0)&lt;=$AJ418, $AJ418-SUM($B418:Z418), IFERROR($AJ418/$AK418, 0))))</f>
        <v>0</v>
      </c>
      <c r="AB418" s="104">
        <f>IF($AM418&gt;AB$5,0,IF($AM418=AB$5,IFERROR($AJ418/$AK418*$AL418, 0),IF(IFERROR((SUM($B418:AA418)+$AJ418/$AK418*(1-$AL418)),0)&lt;=$AJ418, $AJ418-SUM($B418:AA418), IFERROR($AJ418/$AK418, 0))))</f>
        <v>0</v>
      </c>
      <c r="AC418" s="104">
        <f>IF($AM418&gt;AC$5,0,IF($AM418=AC$5,IFERROR($AJ418/$AK418*$AL418, 0),IF(IFERROR((SUM($B418:AB418)+$AJ418/$AK418*(1-$AL418)),0)&lt;=$AJ418, $AJ418-SUM($B418:AB418), IFERROR($AJ418/$AK418, 0))))</f>
        <v>0</v>
      </c>
      <c r="AD418" s="104">
        <f>IF($AM418&gt;AD$5,0,IF($AM418=AD$5,IFERROR($AJ418/$AK418*$AL418, 0),IF(IFERROR((SUM($B418:AC418)+$AJ418/$AK418*(1-$AL418)),0)&lt;=$AJ418, $AJ418-SUM($B418:AC418), IFERROR($AJ418/$AK418, 0))))</f>
        <v>0</v>
      </c>
      <c r="AE418" s="104">
        <f>IF($AM418&gt;AE$5,0,IF($AM418=AE$5,IFERROR($AJ418/$AK418*$AL418, 0),IF(IFERROR((SUM($B418:AD418)+$AJ418/$AK418*(1-$AL418)),0)&lt;=$AJ418, $AJ418-SUM($B418:AD418), IFERROR($AJ418/$AK418, 0))))</f>
        <v>0</v>
      </c>
      <c r="AF418" s="104">
        <f>IF($AM418&gt;AF$5,0,IF($AM418=AF$5,IFERROR($AJ418/$AK418*$AL418, 0),IF(IFERROR((SUM($B418:AE418)+$AJ418/$AK418*(1-$AL418)),0)&lt;=$AJ418, $AJ418-SUM($B418:AE418), IFERROR($AJ418/$AK418, 0))))</f>
        <v>0</v>
      </c>
      <c r="AG418" s="104">
        <f>IF($AM418&gt;AG$5,0,IF($AM418=AG$5,IFERROR($AJ418/$AK418*$AL418, 0),IF(IFERROR((SUM($B418:AF418)+$AJ418/$AK418*(1-$AL418)),0)&lt;=$AJ418, $AJ418-SUM($B418:AF418), IFERROR($AJ418/$AK418, 0))))</f>
        <v>0</v>
      </c>
      <c r="AH418" s="104">
        <f>IF($AM418&gt;AH$5,0,IF($AM418=AH$5,IFERROR($AJ418/$AK418*$AL418, 0),IF(IFERROR((SUM($B418:AG418)+$AJ418/$AK418*(1-$AL418)),0)&lt;=$AJ418, $AJ418-SUM($B418:AG418), IFERROR($AJ418/$AK418, 0))))</f>
        <v>0</v>
      </c>
      <c r="AI418" s="20" t="s">
        <v>362</v>
      </c>
      <c r="AJ418" s="105" cm="1">
        <f t="array" ref="AJ418">INDEX(Calculations!$B$701:$AN$701, 1, AN418)</f>
        <v>-1.9710000000000001</v>
      </c>
      <c r="AK418" s="84">
        <f>INDEX(Drivers!$B$99:$AI$99, 1, MATCH($B418, Drivers!$B$4:$AI$4, 0))</f>
        <v>20</v>
      </c>
      <c r="AL418" s="85">
        <f>INDEX(Drivers!$B$100:$AI$100, 1,  MATCH($B418, Drivers!$B$4:$AI$4, 0))</f>
        <v>0.5</v>
      </c>
      <c r="AM418" s="86" cm="1">
        <f t="array" ref="AM418">INDEX(Drivers!$B$12:$AI$12, 1, AN418)</f>
        <v>46112</v>
      </c>
      <c r="AN418" s="87">
        <v>2</v>
      </c>
      <c r="AO418" s="147">
        <f t="shared" ref="AO418:AO449" si="489">SUM(B418:AI418)-AJ418</f>
        <v>0</v>
      </c>
      <c r="AP418" s="152">
        <f t="shared" ref="AP418:AW449" si="490">SUMIFS($B418:$AI418, $B$6:$AI$6, AP$6)</f>
        <v>-0.34492499999999998</v>
      </c>
      <c r="AQ418" s="152">
        <f t="shared" si="490"/>
        <v>-0.39419999999999999</v>
      </c>
      <c r="AR418" s="152">
        <f t="shared" si="490"/>
        <v>-0.39419999999999999</v>
      </c>
      <c r="AS418" s="152">
        <f t="shared" si="490"/>
        <v>-0.39419999999999999</v>
      </c>
      <c r="AT418" s="152">
        <f t="shared" si="490"/>
        <v>-0.39419999999999999</v>
      </c>
      <c r="AU418" s="152">
        <f t="shared" si="490"/>
        <v>-4.9275000000000846E-2</v>
      </c>
      <c r="AV418" s="152">
        <f t="shared" si="490"/>
        <v>0</v>
      </c>
      <c r="AW418" s="152">
        <f t="shared" si="490"/>
        <v>0</v>
      </c>
    </row>
    <row r="419" spans="2:49" hidden="1" outlineLevel="1" x14ac:dyDescent="0.2">
      <c r="B419" s="52" t="str" cm="1">
        <f t="array" ref="B419">INDEX($B$4:$AI$4, 1, AN419)</f>
        <v>FQ2'26E</v>
      </c>
      <c r="C419" s="104">
        <f>IF($AM419&gt;C$5,0,IF($AM419=C$5,IFERROR($AJ419/$AK419*$AL419, 0),IF(IFERROR((SUM($B419:B419)+$AJ419/$AK419*(1-$AL419)),0)&lt;=$AJ419, $AJ419-SUM($B419:B419), IFERROR($AJ419/$AK419, 0))))</f>
        <v>0</v>
      </c>
      <c r="D419" s="104">
        <f>IF($AM419&gt;D$5,0,IF($AM419=D$5,IFERROR($AJ419/$AK419*$AL419, 0),IF(IFERROR((SUM($B419:C419)+$AJ419/$AK419*(1-$AL419)),0)&lt;=$AJ419, $AJ419-SUM($B419:C419), IFERROR($AJ419/$AK419, 0))))</f>
        <v>-0.2646</v>
      </c>
      <c r="E419" s="104">
        <f>IF($AM419&gt;E$5,0,IF($AM419=E$5,IFERROR($AJ419/$AK419*$AL419, 0),IF(IFERROR((SUM($B419:D419)+$AJ419/$AK419*(1-$AL419)),0)&lt;=$AJ419, $AJ419-SUM($B419:D419), IFERROR($AJ419/$AK419, 0))))</f>
        <v>-0.5292</v>
      </c>
      <c r="F419" s="104">
        <f>IF($AM419&gt;F$5,0,IF($AM419=F$5,IFERROR($AJ419/$AK419*$AL419, 0),IF(IFERROR((SUM($B419:E419)+$AJ419/$AK419*(1-$AL419)),0)&lt;=$AJ419, $AJ419-SUM($B419:E419), IFERROR($AJ419/$AK419, 0))))</f>
        <v>-0.5292</v>
      </c>
      <c r="G419" s="104">
        <f>IF($AM419&gt;G$5,0,IF($AM419=G$5,IFERROR($AJ419/$AK419*$AL419, 0),IF(IFERROR((SUM($B419:F419)+$AJ419/$AK419*(1-$AL419)),0)&lt;=$AJ419, $AJ419-SUM($B419:F419), IFERROR($AJ419/$AK419, 0))))</f>
        <v>-0.5292</v>
      </c>
      <c r="H419" s="104">
        <f>IF($AM419&gt;H$5,0,IF($AM419=H$5,IFERROR($AJ419/$AK419*$AL419, 0),IF(IFERROR((SUM($B419:G419)+$AJ419/$AK419*(1-$AL419)),0)&lt;=$AJ419, $AJ419-SUM($B419:G419), IFERROR($AJ419/$AK419, 0))))</f>
        <v>-0.5292</v>
      </c>
      <c r="I419" s="104">
        <f>IF($AM419&gt;I$5,0,IF($AM419=I$5,IFERROR($AJ419/$AK419*$AL419, 0),IF(IFERROR((SUM($B419:H419)+$AJ419/$AK419*(1-$AL419)),0)&lt;=$AJ419, $AJ419-SUM($B419:H419), IFERROR($AJ419/$AK419, 0))))</f>
        <v>-0.5292</v>
      </c>
      <c r="J419" s="104">
        <f>IF($AM419&gt;J$5,0,IF($AM419=J$5,IFERROR($AJ419/$AK419*$AL419, 0),IF(IFERROR((SUM($B419:I419)+$AJ419/$AK419*(1-$AL419)),0)&lt;=$AJ419, $AJ419-SUM($B419:I419), IFERROR($AJ419/$AK419, 0))))</f>
        <v>-0.5292</v>
      </c>
      <c r="K419" s="104">
        <f>IF($AM419&gt;K$5,0,IF($AM419=K$5,IFERROR($AJ419/$AK419*$AL419, 0),IF(IFERROR((SUM($B419:J419)+$AJ419/$AK419*(1-$AL419)),0)&lt;=$AJ419, $AJ419-SUM($B419:J419), IFERROR($AJ419/$AK419, 0))))</f>
        <v>-0.5292</v>
      </c>
      <c r="L419" s="104">
        <f>IF($AM419&gt;L$5,0,IF($AM419=L$5,IFERROR($AJ419/$AK419*$AL419, 0),IF(IFERROR((SUM($B419:K419)+$AJ419/$AK419*(1-$AL419)),0)&lt;=$AJ419, $AJ419-SUM($B419:K419), IFERROR($AJ419/$AK419, 0))))</f>
        <v>-0.5292</v>
      </c>
      <c r="M419" s="104">
        <f>IF($AM419&gt;M$5,0,IF($AM419=M$5,IFERROR($AJ419/$AK419*$AL419, 0),IF(IFERROR((SUM($B419:L419)+$AJ419/$AK419*(1-$AL419)),0)&lt;=$AJ419, $AJ419-SUM($B419:L419), IFERROR($AJ419/$AK419, 0))))</f>
        <v>-0.5292</v>
      </c>
      <c r="N419" s="104">
        <f>IF($AM419&gt;N$5,0,IF($AM419=N$5,IFERROR($AJ419/$AK419*$AL419, 0),IF(IFERROR((SUM($B419:M419)+$AJ419/$AK419*(1-$AL419)),0)&lt;=$AJ419, $AJ419-SUM($B419:M419), IFERROR($AJ419/$AK419, 0))))</f>
        <v>-0.5292</v>
      </c>
      <c r="O419" s="104">
        <f>IF($AM419&gt;O$5,0,IF($AM419=O$5,IFERROR($AJ419/$AK419*$AL419, 0),IF(IFERROR((SUM($B419:N419)+$AJ419/$AK419*(1-$AL419)),0)&lt;=$AJ419, $AJ419-SUM($B419:N419), IFERROR($AJ419/$AK419, 0))))</f>
        <v>-0.5292</v>
      </c>
      <c r="P419" s="104">
        <f>IF($AM419&gt;P$5,0,IF($AM419=P$5,IFERROR($AJ419/$AK419*$AL419, 0),IF(IFERROR((SUM($B419:O419)+$AJ419/$AK419*(1-$AL419)),0)&lt;=$AJ419, $AJ419-SUM($B419:O419), IFERROR($AJ419/$AK419, 0))))</f>
        <v>-0.5292</v>
      </c>
      <c r="Q419" s="104">
        <f>IF($AM419&gt;Q$5,0,IF($AM419=Q$5,IFERROR($AJ419/$AK419*$AL419, 0),IF(IFERROR((SUM($B419:P419)+$AJ419/$AK419*(1-$AL419)),0)&lt;=$AJ419, $AJ419-SUM($B419:P419), IFERROR($AJ419/$AK419, 0))))</f>
        <v>-0.5292</v>
      </c>
      <c r="R419" s="104">
        <f>IF($AM419&gt;R$5,0,IF($AM419=R$5,IFERROR($AJ419/$AK419*$AL419, 0),IF(IFERROR((SUM($B419:Q419)+$AJ419/$AK419*(1-$AL419)),0)&lt;=$AJ419, $AJ419-SUM($B419:Q419), IFERROR($AJ419/$AK419, 0))))</f>
        <v>-0.5292</v>
      </c>
      <c r="S419" s="104">
        <f>IF($AM419&gt;S$5,0,IF($AM419=S$5,IFERROR($AJ419/$AK419*$AL419, 0),IF(IFERROR((SUM($B419:R419)+$AJ419/$AK419*(1-$AL419)),0)&lt;=$AJ419, $AJ419-SUM($B419:R419), IFERROR($AJ419/$AK419, 0))))</f>
        <v>-0.5292</v>
      </c>
      <c r="T419" s="104">
        <f>IF($AM419&gt;T$5,0,IF($AM419=T$5,IFERROR($AJ419/$AK419*$AL419, 0),IF(IFERROR((SUM($B419:S419)+$AJ419/$AK419*(1-$AL419)),0)&lt;=$AJ419, $AJ419-SUM($B419:S419), IFERROR($AJ419/$AK419, 0))))</f>
        <v>-0.5292</v>
      </c>
      <c r="U419" s="104">
        <f>IF($AM419&gt;U$5,0,IF($AM419=U$5,IFERROR($AJ419/$AK419*$AL419, 0),IF(IFERROR((SUM($B419:T419)+$AJ419/$AK419*(1-$AL419)),0)&lt;=$AJ419, $AJ419-SUM($B419:T419), IFERROR($AJ419/$AK419, 0))))</f>
        <v>-0.5292</v>
      </c>
      <c r="V419" s="104">
        <f>IF($AM419&gt;V$5,0,IF($AM419=V$5,IFERROR($AJ419/$AK419*$AL419, 0),IF(IFERROR((SUM($B419:U419)+$AJ419/$AK419*(1-$AL419)),0)&lt;=$AJ419, $AJ419-SUM($B419:U419), IFERROR($AJ419/$AK419, 0))))</f>
        <v>-0.5292</v>
      </c>
      <c r="W419" s="104">
        <f>IF($AM419&gt;W$5,0,IF($AM419=W$5,IFERROR($AJ419/$AK419*$AL419, 0),IF(IFERROR((SUM($B419:V419)+$AJ419/$AK419*(1-$AL419)),0)&lt;=$AJ419, $AJ419-SUM($B419:V419), IFERROR($AJ419/$AK419, 0))))</f>
        <v>-0.5292</v>
      </c>
      <c r="X419" s="104">
        <f>IF($AM419&gt;X$5,0,IF($AM419=X$5,IFERROR($AJ419/$AK419*$AL419, 0),IF(IFERROR((SUM($B419:W419)+$AJ419/$AK419*(1-$AL419)),0)&lt;=$AJ419, $AJ419-SUM($B419:W419), IFERROR($AJ419/$AK419, 0))))</f>
        <v>-0.26459999999999972</v>
      </c>
      <c r="Y419" s="104">
        <f>IF($AM419&gt;Y$5,0,IF($AM419=Y$5,IFERROR($AJ419/$AK419*$AL419, 0),IF(IFERROR((SUM($B419:X419)+$AJ419/$AK419*(1-$AL419)),0)&lt;=$AJ419, $AJ419-SUM($B419:X419), IFERROR($AJ419/$AK419, 0))))</f>
        <v>0</v>
      </c>
      <c r="Z419" s="104">
        <f>IF($AM419&gt;Z$5,0,IF($AM419=Z$5,IFERROR($AJ419/$AK419*$AL419, 0),IF(IFERROR((SUM($B419:Y419)+$AJ419/$AK419*(1-$AL419)),0)&lt;=$AJ419, $AJ419-SUM($B419:Y419), IFERROR($AJ419/$AK419, 0))))</f>
        <v>0</v>
      </c>
      <c r="AA419" s="104">
        <f>IF($AM419&gt;AA$5,0,IF($AM419=AA$5,IFERROR($AJ419/$AK419*$AL419, 0),IF(IFERROR((SUM($B419:Z419)+$AJ419/$AK419*(1-$AL419)),0)&lt;=$AJ419, $AJ419-SUM($B419:Z419), IFERROR($AJ419/$AK419, 0))))</f>
        <v>0</v>
      </c>
      <c r="AB419" s="104">
        <f>IF($AM419&gt;AB$5,0,IF($AM419=AB$5,IFERROR($AJ419/$AK419*$AL419, 0),IF(IFERROR((SUM($B419:AA419)+$AJ419/$AK419*(1-$AL419)),0)&lt;=$AJ419, $AJ419-SUM($B419:AA419), IFERROR($AJ419/$AK419, 0))))</f>
        <v>0</v>
      </c>
      <c r="AC419" s="104">
        <f>IF($AM419&gt;AC$5,0,IF($AM419=AC$5,IFERROR($AJ419/$AK419*$AL419, 0),IF(IFERROR((SUM($B419:AB419)+$AJ419/$AK419*(1-$AL419)),0)&lt;=$AJ419, $AJ419-SUM($B419:AB419), IFERROR($AJ419/$AK419, 0))))</f>
        <v>0</v>
      </c>
      <c r="AD419" s="104">
        <f>IF($AM419&gt;AD$5,0,IF($AM419=AD$5,IFERROR($AJ419/$AK419*$AL419, 0),IF(IFERROR((SUM($B419:AC419)+$AJ419/$AK419*(1-$AL419)),0)&lt;=$AJ419, $AJ419-SUM($B419:AC419), IFERROR($AJ419/$AK419, 0))))</f>
        <v>0</v>
      </c>
      <c r="AE419" s="104">
        <f>IF($AM419&gt;AE$5,0,IF($AM419=AE$5,IFERROR($AJ419/$AK419*$AL419, 0),IF(IFERROR((SUM($B419:AD419)+$AJ419/$AK419*(1-$AL419)),0)&lt;=$AJ419, $AJ419-SUM($B419:AD419), IFERROR($AJ419/$AK419, 0))))</f>
        <v>0</v>
      </c>
      <c r="AF419" s="104">
        <f>IF($AM419&gt;AF$5,0,IF($AM419=AF$5,IFERROR($AJ419/$AK419*$AL419, 0),IF(IFERROR((SUM($B419:AE419)+$AJ419/$AK419*(1-$AL419)),0)&lt;=$AJ419, $AJ419-SUM($B419:AE419), IFERROR($AJ419/$AK419, 0))))</f>
        <v>0</v>
      </c>
      <c r="AG419" s="104">
        <f>IF($AM419&gt;AG$5,0,IF($AM419=AG$5,IFERROR($AJ419/$AK419*$AL419, 0),IF(IFERROR((SUM($B419:AF419)+$AJ419/$AK419*(1-$AL419)),0)&lt;=$AJ419, $AJ419-SUM($B419:AF419), IFERROR($AJ419/$AK419, 0))))</f>
        <v>0</v>
      </c>
      <c r="AH419" s="104">
        <f>IF($AM419&gt;AH$5,0,IF($AM419=AH$5,IFERROR($AJ419/$AK419*$AL419, 0),IF(IFERROR((SUM($B419:AG419)+$AJ419/$AK419*(1-$AL419)),0)&lt;=$AJ419, $AJ419-SUM($B419:AG419), IFERROR($AJ419/$AK419, 0))))</f>
        <v>0</v>
      </c>
      <c r="AI419" s="20" t="s">
        <v>367</v>
      </c>
      <c r="AJ419" s="105" cm="1">
        <f t="array" ref="AJ419">INDEX(Calculations!$B$701:$AN$701, 1, AN419)</f>
        <v>-10.584</v>
      </c>
      <c r="AK419" s="84">
        <f>INDEX(Drivers!$B$99:$AI$99, 1, MATCH($B419, Drivers!$B$4:$AI$4, 0))</f>
        <v>20</v>
      </c>
      <c r="AL419" s="85">
        <f>INDEX(Drivers!$B$100:$AI$100, 1,  MATCH($B419, Drivers!$B$4:$AI$4, 0))</f>
        <v>0.5</v>
      </c>
      <c r="AM419" s="86" cm="1">
        <f t="array" ref="AM419">INDEX(Drivers!$B$12:$AI$12, 1, AN419)</f>
        <v>46203</v>
      </c>
      <c r="AN419" s="83">
        <f t="shared" ref="AN419:AN449" si="491">AN418+1</f>
        <v>3</v>
      </c>
      <c r="AO419" s="146">
        <f t="shared" si="489"/>
        <v>0</v>
      </c>
      <c r="AP419" s="152">
        <f t="shared" si="490"/>
        <v>-1.323</v>
      </c>
      <c r="AQ419" s="152">
        <f t="shared" si="490"/>
        <v>-2.1168</v>
      </c>
      <c r="AR419" s="152">
        <f t="shared" si="490"/>
        <v>-2.1168</v>
      </c>
      <c r="AS419" s="152">
        <f t="shared" si="490"/>
        <v>-2.1168</v>
      </c>
      <c r="AT419" s="152">
        <f t="shared" si="490"/>
        <v>-2.1168</v>
      </c>
      <c r="AU419" s="152">
        <f t="shared" si="490"/>
        <v>-0.79379999999999973</v>
      </c>
      <c r="AV419" s="152">
        <f t="shared" si="490"/>
        <v>0</v>
      </c>
      <c r="AW419" s="152">
        <f t="shared" si="490"/>
        <v>0</v>
      </c>
    </row>
    <row r="420" spans="2:49" hidden="1" outlineLevel="1" x14ac:dyDescent="0.2">
      <c r="B420" s="52" t="str" cm="1">
        <f t="array" ref="B420">INDEX($B$4:$AI$4, 1, AN420)</f>
        <v>FQ3'26E</v>
      </c>
      <c r="C420" s="104">
        <f>IF($AM420&gt;C$5,0,IF($AM420=C$5,IFERROR($AJ420/$AK420*$AL420, 0),IF(IFERROR((SUM($B420:B420)+$AJ420/$AK420*(1-$AL420)),0)&lt;=$AJ420, $AJ420-SUM($B420:B420), IFERROR($AJ420/$AK420, 0))))</f>
        <v>0</v>
      </c>
      <c r="D420" s="104">
        <f>IF($AM420&gt;D$5,0,IF($AM420=D$5,IFERROR($AJ420/$AK420*$AL420, 0),IF(IFERROR((SUM($B420:C420)+$AJ420/$AK420*(1-$AL420)),0)&lt;=$AJ420, $AJ420-SUM($B420:C420), IFERROR($AJ420/$AK420, 0))))</f>
        <v>0</v>
      </c>
      <c r="E420" s="104">
        <f>IF($AM420&gt;E$5,0,IF($AM420=E$5,IFERROR($AJ420/$AK420*$AL420, 0),IF(IFERROR((SUM($B420:D420)+$AJ420/$AK420*(1-$AL420)),0)&lt;=$AJ420, $AJ420-SUM($B420:D420), IFERROR($AJ420/$AK420, 0))))</f>
        <v>-0.68242499999999995</v>
      </c>
      <c r="F420" s="104">
        <f>IF($AM420&gt;F$5,0,IF($AM420=F$5,IFERROR($AJ420/$AK420*$AL420, 0),IF(IFERROR((SUM($B420:E420)+$AJ420/$AK420*(1-$AL420)),0)&lt;=$AJ420, $AJ420-SUM($B420:E420), IFERROR($AJ420/$AK420, 0))))</f>
        <v>-1.3648499999999999</v>
      </c>
      <c r="G420" s="104">
        <f>IF($AM420&gt;G$5,0,IF($AM420=G$5,IFERROR($AJ420/$AK420*$AL420, 0),IF(IFERROR((SUM($B420:F420)+$AJ420/$AK420*(1-$AL420)),0)&lt;=$AJ420, $AJ420-SUM($B420:F420), IFERROR($AJ420/$AK420, 0))))</f>
        <v>-1.3648499999999999</v>
      </c>
      <c r="H420" s="104">
        <f>IF($AM420&gt;H$5,0,IF($AM420=H$5,IFERROR($AJ420/$AK420*$AL420, 0),IF(IFERROR((SUM($B420:G420)+$AJ420/$AK420*(1-$AL420)),0)&lt;=$AJ420, $AJ420-SUM($B420:G420), IFERROR($AJ420/$AK420, 0))))</f>
        <v>-1.3648499999999999</v>
      </c>
      <c r="I420" s="104">
        <f>IF($AM420&gt;I$5,0,IF($AM420=I$5,IFERROR($AJ420/$AK420*$AL420, 0),IF(IFERROR((SUM($B420:H420)+$AJ420/$AK420*(1-$AL420)),0)&lt;=$AJ420, $AJ420-SUM($B420:H420), IFERROR($AJ420/$AK420, 0))))</f>
        <v>-1.3648499999999999</v>
      </c>
      <c r="J420" s="104">
        <f>IF($AM420&gt;J$5,0,IF($AM420=J$5,IFERROR($AJ420/$AK420*$AL420, 0),IF(IFERROR((SUM($B420:I420)+$AJ420/$AK420*(1-$AL420)),0)&lt;=$AJ420, $AJ420-SUM($B420:I420), IFERROR($AJ420/$AK420, 0))))</f>
        <v>-1.3648499999999999</v>
      </c>
      <c r="K420" s="104">
        <f>IF($AM420&gt;K$5,0,IF($AM420=K$5,IFERROR($AJ420/$AK420*$AL420, 0),IF(IFERROR((SUM($B420:J420)+$AJ420/$AK420*(1-$AL420)),0)&lt;=$AJ420, $AJ420-SUM($B420:J420), IFERROR($AJ420/$AK420, 0))))</f>
        <v>-1.3648499999999999</v>
      </c>
      <c r="L420" s="104">
        <f>IF($AM420&gt;L$5,0,IF($AM420=L$5,IFERROR($AJ420/$AK420*$AL420, 0),IF(IFERROR((SUM($B420:K420)+$AJ420/$AK420*(1-$AL420)),0)&lt;=$AJ420, $AJ420-SUM($B420:K420), IFERROR($AJ420/$AK420, 0))))</f>
        <v>-1.3648499999999999</v>
      </c>
      <c r="M420" s="104">
        <f>IF($AM420&gt;M$5,0,IF($AM420=M$5,IFERROR($AJ420/$AK420*$AL420, 0),IF(IFERROR((SUM($B420:L420)+$AJ420/$AK420*(1-$AL420)),0)&lt;=$AJ420, $AJ420-SUM($B420:L420), IFERROR($AJ420/$AK420, 0))))</f>
        <v>-1.3648499999999999</v>
      </c>
      <c r="N420" s="104">
        <f>IF($AM420&gt;N$5,0,IF($AM420=N$5,IFERROR($AJ420/$AK420*$AL420, 0),IF(IFERROR((SUM($B420:M420)+$AJ420/$AK420*(1-$AL420)),0)&lt;=$AJ420, $AJ420-SUM($B420:M420), IFERROR($AJ420/$AK420, 0))))</f>
        <v>-1.3648499999999999</v>
      </c>
      <c r="O420" s="104">
        <f>IF($AM420&gt;O$5,0,IF($AM420=O$5,IFERROR($AJ420/$AK420*$AL420, 0),IF(IFERROR((SUM($B420:N420)+$AJ420/$AK420*(1-$AL420)),0)&lt;=$AJ420, $AJ420-SUM($B420:N420), IFERROR($AJ420/$AK420, 0))))</f>
        <v>-1.3648499999999999</v>
      </c>
      <c r="P420" s="104">
        <f>IF($AM420&gt;P$5,0,IF($AM420=P$5,IFERROR($AJ420/$AK420*$AL420, 0),IF(IFERROR((SUM($B420:O420)+$AJ420/$AK420*(1-$AL420)),0)&lt;=$AJ420, $AJ420-SUM($B420:O420), IFERROR($AJ420/$AK420, 0))))</f>
        <v>-1.3648499999999999</v>
      </c>
      <c r="Q420" s="104">
        <f>IF($AM420&gt;Q$5,0,IF($AM420=Q$5,IFERROR($AJ420/$AK420*$AL420, 0),IF(IFERROR((SUM($B420:P420)+$AJ420/$AK420*(1-$AL420)),0)&lt;=$AJ420, $AJ420-SUM($B420:P420), IFERROR($AJ420/$AK420, 0))))</f>
        <v>-1.3648499999999999</v>
      </c>
      <c r="R420" s="104">
        <f>IF($AM420&gt;R$5,0,IF($AM420=R$5,IFERROR($AJ420/$AK420*$AL420, 0),IF(IFERROR((SUM($B420:Q420)+$AJ420/$AK420*(1-$AL420)),0)&lt;=$AJ420, $AJ420-SUM($B420:Q420), IFERROR($AJ420/$AK420, 0))))</f>
        <v>-1.3648499999999999</v>
      </c>
      <c r="S420" s="104">
        <f>IF($AM420&gt;S$5,0,IF($AM420=S$5,IFERROR($AJ420/$AK420*$AL420, 0),IF(IFERROR((SUM($B420:R420)+$AJ420/$AK420*(1-$AL420)),0)&lt;=$AJ420, $AJ420-SUM($B420:R420), IFERROR($AJ420/$AK420, 0))))</f>
        <v>-1.3648499999999999</v>
      </c>
      <c r="T420" s="104">
        <f>IF($AM420&gt;T$5,0,IF($AM420=T$5,IFERROR($AJ420/$AK420*$AL420, 0),IF(IFERROR((SUM($B420:S420)+$AJ420/$AK420*(1-$AL420)),0)&lt;=$AJ420, $AJ420-SUM($B420:S420), IFERROR($AJ420/$AK420, 0))))</f>
        <v>-1.3648499999999999</v>
      </c>
      <c r="U420" s="104">
        <f>IF($AM420&gt;U$5,0,IF($AM420=U$5,IFERROR($AJ420/$AK420*$AL420, 0),IF(IFERROR((SUM($B420:T420)+$AJ420/$AK420*(1-$AL420)),0)&lt;=$AJ420, $AJ420-SUM($B420:T420), IFERROR($AJ420/$AK420, 0))))</f>
        <v>-1.3648499999999999</v>
      </c>
      <c r="V420" s="104">
        <f>IF($AM420&gt;V$5,0,IF($AM420=V$5,IFERROR($AJ420/$AK420*$AL420, 0),IF(IFERROR((SUM($B420:U420)+$AJ420/$AK420*(1-$AL420)),0)&lt;=$AJ420, $AJ420-SUM($B420:U420), IFERROR($AJ420/$AK420, 0))))</f>
        <v>-1.3648499999999999</v>
      </c>
      <c r="W420" s="104">
        <f>IF($AM420&gt;W$5,0,IF($AM420=W$5,IFERROR($AJ420/$AK420*$AL420, 0),IF(IFERROR((SUM($B420:V420)+$AJ420/$AK420*(1-$AL420)),0)&lt;=$AJ420, $AJ420-SUM($B420:V420), IFERROR($AJ420/$AK420, 0))))</f>
        <v>-1.3648499999999999</v>
      </c>
      <c r="X420" s="104">
        <f>IF($AM420&gt;X$5,0,IF($AM420=X$5,IFERROR($AJ420/$AK420*$AL420, 0),IF(IFERROR((SUM($B420:W420)+$AJ420/$AK420*(1-$AL420)),0)&lt;=$AJ420, $AJ420-SUM($B420:W420), IFERROR($AJ420/$AK420, 0))))</f>
        <v>-1.3648499999999999</v>
      </c>
      <c r="Y420" s="104">
        <f>IF($AM420&gt;Y$5,0,IF($AM420=Y$5,IFERROR($AJ420/$AK420*$AL420, 0),IF(IFERROR((SUM($B420:X420)+$AJ420/$AK420*(1-$AL420)),0)&lt;=$AJ420, $AJ420-SUM($B420:X420), IFERROR($AJ420/$AK420, 0))))</f>
        <v>-0.6824249999999914</v>
      </c>
      <c r="Z420" s="104">
        <f>IF($AM420&gt;Z$5,0,IF($AM420=Z$5,IFERROR($AJ420/$AK420*$AL420, 0),IF(IFERROR((SUM($B420:Y420)+$AJ420/$AK420*(1-$AL420)),0)&lt;=$AJ420, $AJ420-SUM($B420:Y420), IFERROR($AJ420/$AK420, 0))))</f>
        <v>0</v>
      </c>
      <c r="AA420" s="104">
        <f>IF($AM420&gt;AA$5,0,IF($AM420=AA$5,IFERROR($AJ420/$AK420*$AL420, 0),IF(IFERROR((SUM($B420:Z420)+$AJ420/$AK420*(1-$AL420)),0)&lt;=$AJ420, $AJ420-SUM($B420:Z420), IFERROR($AJ420/$AK420, 0))))</f>
        <v>0</v>
      </c>
      <c r="AB420" s="104">
        <f>IF($AM420&gt;AB$5,0,IF($AM420=AB$5,IFERROR($AJ420/$AK420*$AL420, 0),IF(IFERROR((SUM($B420:AA420)+$AJ420/$AK420*(1-$AL420)),0)&lt;=$AJ420, $AJ420-SUM($B420:AA420), IFERROR($AJ420/$AK420, 0))))</f>
        <v>0</v>
      </c>
      <c r="AC420" s="104">
        <f>IF($AM420&gt;AC$5,0,IF($AM420=AC$5,IFERROR($AJ420/$AK420*$AL420, 0),IF(IFERROR((SUM($B420:AB420)+$AJ420/$AK420*(1-$AL420)),0)&lt;=$AJ420, $AJ420-SUM($B420:AB420), IFERROR($AJ420/$AK420, 0))))</f>
        <v>0</v>
      </c>
      <c r="AD420" s="104">
        <f>IF($AM420&gt;AD$5,0,IF($AM420=AD$5,IFERROR($AJ420/$AK420*$AL420, 0),IF(IFERROR((SUM($B420:AC420)+$AJ420/$AK420*(1-$AL420)),0)&lt;=$AJ420, $AJ420-SUM($B420:AC420), IFERROR($AJ420/$AK420, 0))))</f>
        <v>0</v>
      </c>
      <c r="AE420" s="104">
        <f>IF($AM420&gt;AE$5,0,IF($AM420=AE$5,IFERROR($AJ420/$AK420*$AL420, 0),IF(IFERROR((SUM($B420:AD420)+$AJ420/$AK420*(1-$AL420)),0)&lt;=$AJ420, $AJ420-SUM($B420:AD420), IFERROR($AJ420/$AK420, 0))))</f>
        <v>0</v>
      </c>
      <c r="AF420" s="104">
        <f>IF($AM420&gt;AF$5,0,IF($AM420=AF$5,IFERROR($AJ420/$AK420*$AL420, 0),IF(IFERROR((SUM($B420:AE420)+$AJ420/$AK420*(1-$AL420)),0)&lt;=$AJ420, $AJ420-SUM($B420:AE420), IFERROR($AJ420/$AK420, 0))))</f>
        <v>0</v>
      </c>
      <c r="AG420" s="104">
        <f>IF($AM420&gt;AG$5,0,IF($AM420=AG$5,IFERROR($AJ420/$AK420*$AL420, 0),IF(IFERROR((SUM($B420:AF420)+$AJ420/$AK420*(1-$AL420)),0)&lt;=$AJ420, $AJ420-SUM($B420:AF420), IFERROR($AJ420/$AK420, 0))))</f>
        <v>0</v>
      </c>
      <c r="AH420" s="104">
        <f>IF($AM420&gt;AH$5,0,IF($AM420=AH$5,IFERROR($AJ420/$AK420*$AL420, 0),IF(IFERROR((SUM($B420:AG420)+$AJ420/$AK420*(1-$AL420)),0)&lt;=$AJ420, $AJ420-SUM($B420:AG420), IFERROR($AJ420/$AK420, 0))))</f>
        <v>0</v>
      </c>
      <c r="AI420" s="20" t="s">
        <v>365</v>
      </c>
      <c r="AJ420" s="105" cm="1">
        <f t="array" ref="AJ420">INDEX(Calculations!$B$701:$AN$701, 1, AN420)</f>
        <v>-27.296999999999997</v>
      </c>
      <c r="AK420" s="84">
        <f>INDEX(Drivers!$B$99:$AI$99, 1, MATCH($B420, Drivers!$B$4:$AI$4, 0))</f>
        <v>20</v>
      </c>
      <c r="AL420" s="85">
        <f>INDEX(Drivers!$B$100:$AI$100, 1,  MATCH($B420, Drivers!$B$4:$AI$4, 0))</f>
        <v>0.5</v>
      </c>
      <c r="AM420" s="86" cm="1">
        <f t="array" ref="AM420">INDEX(Drivers!$B$12:$AI$12, 1, AN420)</f>
        <v>46295</v>
      </c>
      <c r="AN420" s="83">
        <f t="shared" si="491"/>
        <v>4</v>
      </c>
      <c r="AO420" s="146">
        <f t="shared" si="489"/>
        <v>0</v>
      </c>
      <c r="AP420" s="152">
        <f t="shared" si="490"/>
        <v>-2.047275</v>
      </c>
      <c r="AQ420" s="152">
        <f t="shared" si="490"/>
        <v>-5.4593999999999996</v>
      </c>
      <c r="AR420" s="152">
        <f t="shared" si="490"/>
        <v>-5.4593999999999996</v>
      </c>
      <c r="AS420" s="152">
        <f t="shared" si="490"/>
        <v>-5.4593999999999996</v>
      </c>
      <c r="AT420" s="152">
        <f t="shared" si="490"/>
        <v>-5.4593999999999996</v>
      </c>
      <c r="AU420" s="152">
        <f t="shared" si="490"/>
        <v>-3.4121249999999912</v>
      </c>
      <c r="AV420" s="152">
        <f t="shared" si="490"/>
        <v>0</v>
      </c>
      <c r="AW420" s="152">
        <f t="shared" si="490"/>
        <v>0</v>
      </c>
    </row>
    <row r="421" spans="2:49" hidden="1" outlineLevel="1" x14ac:dyDescent="0.2">
      <c r="B421" s="52" t="str" cm="1">
        <f t="array" ref="B421">INDEX($B$4:$AI$4, 1, AN421)</f>
        <v>FQ4'26E</v>
      </c>
      <c r="C421" s="104">
        <f>IF($AM421&gt;C$5,0,IF($AM421=C$5,IFERROR($AJ421/$AK421*$AL421, 0),IF(IFERROR((SUM($B421:B421)+$AJ421/$AK421*(1-$AL421)),0)&lt;=$AJ421, $AJ421-SUM($B421:B421), IFERROR($AJ421/$AK421, 0))))</f>
        <v>0</v>
      </c>
      <c r="D421" s="104">
        <f>IF($AM421&gt;D$5,0,IF($AM421=D$5,IFERROR($AJ421/$AK421*$AL421, 0),IF(IFERROR((SUM($B421:C421)+$AJ421/$AK421*(1-$AL421)),0)&lt;=$AJ421, $AJ421-SUM($B421:C421), IFERROR($AJ421/$AK421, 0))))</f>
        <v>0</v>
      </c>
      <c r="E421" s="104">
        <f>IF($AM421&gt;E$5,0,IF($AM421=E$5,IFERROR($AJ421/$AK421*$AL421, 0),IF(IFERROR((SUM($B421:D421)+$AJ421/$AK421*(1-$AL421)),0)&lt;=$AJ421, $AJ421-SUM($B421:D421), IFERROR($AJ421/$AK421, 0))))</f>
        <v>0</v>
      </c>
      <c r="F421" s="104">
        <f>IF($AM421&gt;F$5,0,IF($AM421=F$5,IFERROR($AJ421/$AK421*$AL421, 0),IF(IFERROR((SUM($B421:E421)+$AJ421/$AK421*(1-$AL421)),0)&lt;=$AJ421, $AJ421-SUM($B421:E421), IFERROR($AJ421/$AK421, 0))))</f>
        <v>-1.2124124999999999</v>
      </c>
      <c r="G421" s="104">
        <f>IF($AM421&gt;G$5,0,IF($AM421=G$5,IFERROR($AJ421/$AK421*$AL421, 0),IF(IFERROR((SUM($B421:F421)+$AJ421/$AK421*(1-$AL421)),0)&lt;=$AJ421, $AJ421-SUM($B421:F421), IFERROR($AJ421/$AK421, 0))))</f>
        <v>-2.4248249999999998</v>
      </c>
      <c r="H421" s="104">
        <f>IF($AM421&gt;H$5,0,IF($AM421=H$5,IFERROR($AJ421/$AK421*$AL421, 0),IF(IFERROR((SUM($B421:G421)+$AJ421/$AK421*(1-$AL421)),0)&lt;=$AJ421, $AJ421-SUM($B421:G421), IFERROR($AJ421/$AK421, 0))))</f>
        <v>-2.4248249999999998</v>
      </c>
      <c r="I421" s="104">
        <f>IF($AM421&gt;I$5,0,IF($AM421=I$5,IFERROR($AJ421/$AK421*$AL421, 0),IF(IFERROR((SUM($B421:H421)+$AJ421/$AK421*(1-$AL421)),0)&lt;=$AJ421, $AJ421-SUM($B421:H421), IFERROR($AJ421/$AK421, 0))))</f>
        <v>-2.4248249999999998</v>
      </c>
      <c r="J421" s="104">
        <f>IF($AM421&gt;J$5,0,IF($AM421=J$5,IFERROR($AJ421/$AK421*$AL421, 0),IF(IFERROR((SUM($B421:I421)+$AJ421/$AK421*(1-$AL421)),0)&lt;=$AJ421, $AJ421-SUM($B421:I421), IFERROR($AJ421/$AK421, 0))))</f>
        <v>-2.4248249999999998</v>
      </c>
      <c r="K421" s="104">
        <f>IF($AM421&gt;K$5,0,IF($AM421=K$5,IFERROR($AJ421/$AK421*$AL421, 0),IF(IFERROR((SUM($B421:J421)+$AJ421/$AK421*(1-$AL421)),0)&lt;=$AJ421, $AJ421-SUM($B421:J421), IFERROR($AJ421/$AK421, 0))))</f>
        <v>-2.4248249999999998</v>
      </c>
      <c r="L421" s="104">
        <f>IF($AM421&gt;L$5,0,IF($AM421=L$5,IFERROR($AJ421/$AK421*$AL421, 0),IF(IFERROR((SUM($B421:K421)+$AJ421/$AK421*(1-$AL421)),0)&lt;=$AJ421, $AJ421-SUM($B421:K421), IFERROR($AJ421/$AK421, 0))))</f>
        <v>-2.4248249999999998</v>
      </c>
      <c r="M421" s="104">
        <f>IF($AM421&gt;M$5,0,IF($AM421=M$5,IFERROR($AJ421/$AK421*$AL421, 0),IF(IFERROR((SUM($B421:L421)+$AJ421/$AK421*(1-$AL421)),0)&lt;=$AJ421, $AJ421-SUM($B421:L421), IFERROR($AJ421/$AK421, 0))))</f>
        <v>-2.4248249999999998</v>
      </c>
      <c r="N421" s="104">
        <f>IF($AM421&gt;N$5,0,IF($AM421=N$5,IFERROR($AJ421/$AK421*$AL421, 0),IF(IFERROR((SUM($B421:M421)+$AJ421/$AK421*(1-$AL421)),0)&lt;=$AJ421, $AJ421-SUM($B421:M421), IFERROR($AJ421/$AK421, 0))))</f>
        <v>-2.4248249999999998</v>
      </c>
      <c r="O421" s="104">
        <f>IF($AM421&gt;O$5,0,IF($AM421=O$5,IFERROR($AJ421/$AK421*$AL421, 0),IF(IFERROR((SUM($B421:N421)+$AJ421/$AK421*(1-$AL421)),0)&lt;=$AJ421, $AJ421-SUM($B421:N421), IFERROR($AJ421/$AK421, 0))))</f>
        <v>-2.4248249999999998</v>
      </c>
      <c r="P421" s="104">
        <f>IF($AM421&gt;P$5,0,IF($AM421=P$5,IFERROR($AJ421/$AK421*$AL421, 0),IF(IFERROR((SUM($B421:O421)+$AJ421/$AK421*(1-$AL421)),0)&lt;=$AJ421, $AJ421-SUM($B421:O421), IFERROR($AJ421/$AK421, 0))))</f>
        <v>-2.4248249999999998</v>
      </c>
      <c r="Q421" s="104">
        <f>IF($AM421&gt;Q$5,0,IF($AM421=Q$5,IFERROR($AJ421/$AK421*$AL421, 0),IF(IFERROR((SUM($B421:P421)+$AJ421/$AK421*(1-$AL421)),0)&lt;=$AJ421, $AJ421-SUM($B421:P421), IFERROR($AJ421/$AK421, 0))))</f>
        <v>-2.4248249999999998</v>
      </c>
      <c r="R421" s="104">
        <f>IF($AM421&gt;R$5,0,IF($AM421=R$5,IFERROR($AJ421/$AK421*$AL421, 0),IF(IFERROR((SUM($B421:Q421)+$AJ421/$AK421*(1-$AL421)),0)&lt;=$AJ421, $AJ421-SUM($B421:Q421), IFERROR($AJ421/$AK421, 0))))</f>
        <v>-2.4248249999999998</v>
      </c>
      <c r="S421" s="104">
        <f>IF($AM421&gt;S$5,0,IF($AM421=S$5,IFERROR($AJ421/$AK421*$AL421, 0),IF(IFERROR((SUM($B421:R421)+$AJ421/$AK421*(1-$AL421)),0)&lt;=$AJ421, $AJ421-SUM($B421:R421), IFERROR($AJ421/$AK421, 0))))</f>
        <v>-2.4248249999999998</v>
      </c>
      <c r="T421" s="104">
        <f>IF($AM421&gt;T$5,0,IF($AM421=T$5,IFERROR($AJ421/$AK421*$AL421, 0),IF(IFERROR((SUM($B421:S421)+$AJ421/$AK421*(1-$AL421)),0)&lt;=$AJ421, $AJ421-SUM($B421:S421), IFERROR($AJ421/$AK421, 0))))</f>
        <v>-2.4248249999999998</v>
      </c>
      <c r="U421" s="104">
        <f>IF($AM421&gt;U$5,0,IF($AM421=U$5,IFERROR($AJ421/$AK421*$AL421, 0),IF(IFERROR((SUM($B421:T421)+$AJ421/$AK421*(1-$AL421)),0)&lt;=$AJ421, $AJ421-SUM($B421:T421), IFERROR($AJ421/$AK421, 0))))</f>
        <v>-2.4248249999999998</v>
      </c>
      <c r="V421" s="104">
        <f>IF($AM421&gt;V$5,0,IF($AM421=V$5,IFERROR($AJ421/$AK421*$AL421, 0),IF(IFERROR((SUM($B421:U421)+$AJ421/$AK421*(1-$AL421)),0)&lt;=$AJ421, $AJ421-SUM($B421:U421), IFERROR($AJ421/$AK421, 0))))</f>
        <v>-2.4248249999999998</v>
      </c>
      <c r="W421" s="104">
        <f>IF($AM421&gt;W$5,0,IF($AM421=W$5,IFERROR($AJ421/$AK421*$AL421, 0),IF(IFERROR((SUM($B421:V421)+$AJ421/$AK421*(1-$AL421)),0)&lt;=$AJ421, $AJ421-SUM($B421:V421), IFERROR($AJ421/$AK421, 0))))</f>
        <v>-2.4248249999999998</v>
      </c>
      <c r="X421" s="104">
        <f>IF($AM421&gt;X$5,0,IF($AM421=X$5,IFERROR($AJ421/$AK421*$AL421, 0),IF(IFERROR((SUM($B421:W421)+$AJ421/$AK421*(1-$AL421)),0)&lt;=$AJ421, $AJ421-SUM($B421:W421), IFERROR($AJ421/$AK421, 0))))</f>
        <v>-2.4248249999999998</v>
      </c>
      <c r="Y421" s="104">
        <f>IF($AM421&gt;Y$5,0,IF($AM421=Y$5,IFERROR($AJ421/$AK421*$AL421, 0),IF(IFERROR((SUM($B421:X421)+$AJ421/$AK421*(1-$AL421)),0)&lt;=$AJ421, $AJ421-SUM($B421:X421), IFERROR($AJ421/$AK421, 0))))</f>
        <v>-2.4248249999999998</v>
      </c>
      <c r="Z421" s="104">
        <f>IF($AM421&gt;Z$5,0,IF($AM421=Z$5,IFERROR($AJ421/$AK421*$AL421, 0),IF(IFERROR((SUM($B421:Y421)+$AJ421/$AK421*(1-$AL421)),0)&lt;=$AJ421, $AJ421-SUM($B421:Y421), IFERROR($AJ421/$AK421, 0))))</f>
        <v>-1.2124125000000134</v>
      </c>
      <c r="AA421" s="104">
        <f>IF($AM421&gt;AA$5,0,IF($AM421=AA$5,IFERROR($AJ421/$AK421*$AL421, 0),IF(IFERROR((SUM($B421:Z421)+$AJ421/$AK421*(1-$AL421)),0)&lt;=$AJ421, $AJ421-SUM($B421:Z421), IFERROR($AJ421/$AK421, 0))))</f>
        <v>0</v>
      </c>
      <c r="AB421" s="104">
        <f>IF($AM421&gt;AB$5,0,IF($AM421=AB$5,IFERROR($AJ421/$AK421*$AL421, 0),IF(IFERROR((SUM($B421:AA421)+$AJ421/$AK421*(1-$AL421)),0)&lt;=$AJ421, $AJ421-SUM($B421:AA421), IFERROR($AJ421/$AK421, 0))))</f>
        <v>0</v>
      </c>
      <c r="AC421" s="104">
        <f>IF($AM421&gt;AC$5,0,IF($AM421=AC$5,IFERROR($AJ421/$AK421*$AL421, 0),IF(IFERROR((SUM($B421:AB421)+$AJ421/$AK421*(1-$AL421)),0)&lt;=$AJ421, $AJ421-SUM($B421:AB421), IFERROR($AJ421/$AK421, 0))))</f>
        <v>0</v>
      </c>
      <c r="AD421" s="104">
        <f>IF($AM421&gt;AD$5,0,IF($AM421=AD$5,IFERROR($AJ421/$AK421*$AL421, 0),IF(IFERROR((SUM($B421:AC421)+$AJ421/$AK421*(1-$AL421)),0)&lt;=$AJ421, $AJ421-SUM($B421:AC421), IFERROR($AJ421/$AK421, 0))))</f>
        <v>0</v>
      </c>
      <c r="AE421" s="104">
        <f>IF($AM421&gt;AE$5,0,IF($AM421=AE$5,IFERROR($AJ421/$AK421*$AL421, 0),IF(IFERROR((SUM($B421:AD421)+$AJ421/$AK421*(1-$AL421)),0)&lt;=$AJ421, $AJ421-SUM($B421:AD421), IFERROR($AJ421/$AK421, 0))))</f>
        <v>0</v>
      </c>
      <c r="AF421" s="104">
        <f>IF($AM421&gt;AF$5,0,IF($AM421=AF$5,IFERROR($AJ421/$AK421*$AL421, 0),IF(IFERROR((SUM($B421:AE421)+$AJ421/$AK421*(1-$AL421)),0)&lt;=$AJ421, $AJ421-SUM($B421:AE421), IFERROR($AJ421/$AK421, 0))))</f>
        <v>0</v>
      </c>
      <c r="AG421" s="104">
        <f>IF($AM421&gt;AG$5,0,IF($AM421=AG$5,IFERROR($AJ421/$AK421*$AL421, 0),IF(IFERROR((SUM($B421:AF421)+$AJ421/$AK421*(1-$AL421)),0)&lt;=$AJ421, $AJ421-SUM($B421:AF421), IFERROR($AJ421/$AK421, 0))))</f>
        <v>0</v>
      </c>
      <c r="AH421" s="104">
        <f>IF($AM421&gt;AH$5,0,IF($AM421=AH$5,IFERROR($AJ421/$AK421*$AL421, 0),IF(IFERROR((SUM($B421:AG421)+$AJ421/$AK421*(1-$AL421)),0)&lt;=$AJ421, $AJ421-SUM($B421:AG421), IFERROR($AJ421/$AK421, 0))))</f>
        <v>0</v>
      </c>
      <c r="AI421" s="20" t="s">
        <v>364</v>
      </c>
      <c r="AJ421" s="105" cm="1">
        <f t="array" ref="AJ421">INDEX(Calculations!$B$701:$AN$701, 1, AN421)</f>
        <v>-48.496499999999997</v>
      </c>
      <c r="AK421" s="84">
        <f>INDEX(Drivers!$B$99:$AI$99, 1, MATCH($B421, Drivers!$B$4:$AI$4, 0))</f>
        <v>20</v>
      </c>
      <c r="AL421" s="85">
        <f>INDEX(Drivers!$B$100:$AI$100, 1,  MATCH($B421, Drivers!$B$4:$AI$4, 0))</f>
        <v>0.5</v>
      </c>
      <c r="AM421" s="86" cm="1">
        <f t="array" ref="AM421">INDEX(Drivers!$B$12:$AI$12, 1, AN421)</f>
        <v>46387</v>
      </c>
      <c r="AN421" s="83">
        <f t="shared" si="491"/>
        <v>5</v>
      </c>
      <c r="AO421" s="146">
        <f t="shared" si="489"/>
        <v>0</v>
      </c>
      <c r="AP421" s="152">
        <f t="shared" si="490"/>
        <v>-1.2124124999999999</v>
      </c>
      <c r="AQ421" s="152">
        <f t="shared" si="490"/>
        <v>-9.6992999999999991</v>
      </c>
      <c r="AR421" s="152">
        <f t="shared" si="490"/>
        <v>-9.6992999999999991</v>
      </c>
      <c r="AS421" s="152">
        <f t="shared" si="490"/>
        <v>-9.6992999999999991</v>
      </c>
      <c r="AT421" s="152">
        <f t="shared" si="490"/>
        <v>-9.6992999999999991</v>
      </c>
      <c r="AU421" s="152">
        <f t="shared" si="490"/>
        <v>-8.4868875000000124</v>
      </c>
      <c r="AV421" s="152">
        <f t="shared" si="490"/>
        <v>0</v>
      </c>
      <c r="AW421" s="152">
        <f t="shared" si="490"/>
        <v>0</v>
      </c>
    </row>
    <row r="422" spans="2:49" hidden="1" outlineLevel="1" x14ac:dyDescent="0.2">
      <c r="B422" s="52" t="str" cm="1">
        <f t="array" ref="B422">INDEX($B$4:$AI$4, 1, AN422)</f>
        <v>FQ1'27E</v>
      </c>
      <c r="C422" s="104">
        <f>IF($AM422&gt;C$5,0,IF($AM422=C$5,IFERROR($AJ422/$AK422*$AL422, 0),IF(IFERROR((SUM($B422:B422)+$AJ422/$AK422*(1-$AL422)),0)&lt;=$AJ422, $AJ422-SUM($B422:B422), IFERROR($AJ422/$AK422, 0))))</f>
        <v>0</v>
      </c>
      <c r="D422" s="104">
        <f>IF($AM422&gt;D$5,0,IF($AM422=D$5,IFERROR($AJ422/$AK422*$AL422, 0),IF(IFERROR((SUM($B422:C422)+$AJ422/$AK422*(1-$AL422)),0)&lt;=$AJ422, $AJ422-SUM($B422:C422), IFERROR($AJ422/$AK422, 0))))</f>
        <v>0</v>
      </c>
      <c r="E422" s="104">
        <f>IF($AM422&gt;E$5,0,IF($AM422=E$5,IFERROR($AJ422/$AK422*$AL422, 0),IF(IFERROR((SUM($B422:D422)+$AJ422/$AK422*(1-$AL422)),0)&lt;=$AJ422, $AJ422-SUM($B422:D422), IFERROR($AJ422/$AK422, 0))))</f>
        <v>0</v>
      </c>
      <c r="F422" s="104">
        <f>IF($AM422&gt;F$5,0,IF($AM422=F$5,IFERROR($AJ422/$AK422*$AL422, 0),IF(IFERROR((SUM($B422:E422)+$AJ422/$AK422*(1-$AL422)),0)&lt;=$AJ422, $AJ422-SUM($B422:E422), IFERROR($AJ422/$AK422, 0))))</f>
        <v>0</v>
      </c>
      <c r="G422" s="104">
        <f>IF($AM422&gt;G$5,0,IF($AM422=G$5,IFERROR($AJ422/$AK422*$AL422, 0),IF(IFERROR((SUM($B422:F422)+$AJ422/$AK422*(1-$AL422)),0)&lt;=$AJ422, $AJ422-SUM($B422:F422), IFERROR($AJ422/$AK422, 0))))</f>
        <v>-1.7895779999999999</v>
      </c>
      <c r="H422" s="104">
        <f>IF($AM422&gt;H$5,0,IF($AM422=H$5,IFERROR($AJ422/$AK422*$AL422, 0),IF(IFERROR((SUM($B422:G422)+$AJ422/$AK422*(1-$AL422)),0)&lt;=$AJ422, $AJ422-SUM($B422:G422), IFERROR($AJ422/$AK422, 0))))</f>
        <v>-3.5791559999999998</v>
      </c>
      <c r="I422" s="104">
        <f>IF($AM422&gt;I$5,0,IF($AM422=I$5,IFERROR($AJ422/$AK422*$AL422, 0),IF(IFERROR((SUM($B422:H422)+$AJ422/$AK422*(1-$AL422)),0)&lt;=$AJ422, $AJ422-SUM($B422:H422), IFERROR($AJ422/$AK422, 0))))</f>
        <v>-3.5791559999999998</v>
      </c>
      <c r="J422" s="104">
        <f>IF($AM422&gt;J$5,0,IF($AM422=J$5,IFERROR($AJ422/$AK422*$AL422, 0),IF(IFERROR((SUM($B422:I422)+$AJ422/$AK422*(1-$AL422)),0)&lt;=$AJ422, $AJ422-SUM($B422:I422), IFERROR($AJ422/$AK422, 0))))</f>
        <v>-3.5791559999999998</v>
      </c>
      <c r="K422" s="104">
        <f>IF($AM422&gt;K$5,0,IF($AM422=K$5,IFERROR($AJ422/$AK422*$AL422, 0),IF(IFERROR((SUM($B422:J422)+$AJ422/$AK422*(1-$AL422)),0)&lt;=$AJ422, $AJ422-SUM($B422:J422), IFERROR($AJ422/$AK422, 0))))</f>
        <v>-3.5791559999999998</v>
      </c>
      <c r="L422" s="104">
        <f>IF($AM422&gt;L$5,0,IF($AM422=L$5,IFERROR($AJ422/$AK422*$AL422, 0),IF(IFERROR((SUM($B422:K422)+$AJ422/$AK422*(1-$AL422)),0)&lt;=$AJ422, $AJ422-SUM($B422:K422), IFERROR($AJ422/$AK422, 0))))</f>
        <v>-3.5791559999999998</v>
      </c>
      <c r="M422" s="104">
        <f>IF($AM422&gt;M$5,0,IF($AM422=M$5,IFERROR($AJ422/$AK422*$AL422, 0),IF(IFERROR((SUM($B422:L422)+$AJ422/$AK422*(1-$AL422)),0)&lt;=$AJ422, $AJ422-SUM($B422:L422), IFERROR($AJ422/$AK422, 0))))</f>
        <v>-3.5791559999999998</v>
      </c>
      <c r="N422" s="104">
        <f>IF($AM422&gt;N$5,0,IF($AM422=N$5,IFERROR($AJ422/$AK422*$AL422, 0),IF(IFERROR((SUM($B422:M422)+$AJ422/$AK422*(1-$AL422)),0)&lt;=$AJ422, $AJ422-SUM($B422:M422), IFERROR($AJ422/$AK422, 0))))</f>
        <v>-3.5791559999999998</v>
      </c>
      <c r="O422" s="104">
        <f>IF($AM422&gt;O$5,0,IF($AM422=O$5,IFERROR($AJ422/$AK422*$AL422, 0),IF(IFERROR((SUM($B422:N422)+$AJ422/$AK422*(1-$AL422)),0)&lt;=$AJ422, $AJ422-SUM($B422:N422), IFERROR($AJ422/$AK422, 0))))</f>
        <v>-3.5791559999999998</v>
      </c>
      <c r="P422" s="104">
        <f>IF($AM422&gt;P$5,0,IF($AM422=P$5,IFERROR($AJ422/$AK422*$AL422, 0),IF(IFERROR((SUM($B422:O422)+$AJ422/$AK422*(1-$AL422)),0)&lt;=$AJ422, $AJ422-SUM($B422:O422), IFERROR($AJ422/$AK422, 0))))</f>
        <v>-3.5791559999999998</v>
      </c>
      <c r="Q422" s="104">
        <f>IF($AM422&gt;Q$5,0,IF($AM422=Q$5,IFERROR($AJ422/$AK422*$AL422, 0),IF(IFERROR((SUM($B422:P422)+$AJ422/$AK422*(1-$AL422)),0)&lt;=$AJ422, $AJ422-SUM($B422:P422), IFERROR($AJ422/$AK422, 0))))</f>
        <v>-3.5791559999999998</v>
      </c>
      <c r="R422" s="104">
        <f>IF($AM422&gt;R$5,0,IF($AM422=R$5,IFERROR($AJ422/$AK422*$AL422, 0),IF(IFERROR((SUM($B422:Q422)+$AJ422/$AK422*(1-$AL422)),0)&lt;=$AJ422, $AJ422-SUM($B422:Q422), IFERROR($AJ422/$AK422, 0))))</f>
        <v>-3.5791559999999998</v>
      </c>
      <c r="S422" s="104">
        <f>IF($AM422&gt;S$5,0,IF($AM422=S$5,IFERROR($AJ422/$AK422*$AL422, 0),IF(IFERROR((SUM($B422:R422)+$AJ422/$AK422*(1-$AL422)),0)&lt;=$AJ422, $AJ422-SUM($B422:R422), IFERROR($AJ422/$AK422, 0))))</f>
        <v>-3.5791559999999998</v>
      </c>
      <c r="T422" s="104">
        <f>IF($AM422&gt;T$5,0,IF($AM422=T$5,IFERROR($AJ422/$AK422*$AL422, 0),IF(IFERROR((SUM($B422:S422)+$AJ422/$AK422*(1-$AL422)),0)&lt;=$AJ422, $AJ422-SUM($B422:S422), IFERROR($AJ422/$AK422, 0))))</f>
        <v>-3.5791559999999998</v>
      </c>
      <c r="U422" s="104">
        <f>IF($AM422&gt;U$5,0,IF($AM422=U$5,IFERROR($AJ422/$AK422*$AL422, 0),IF(IFERROR((SUM($B422:T422)+$AJ422/$AK422*(1-$AL422)),0)&lt;=$AJ422, $AJ422-SUM($B422:T422), IFERROR($AJ422/$AK422, 0))))</f>
        <v>-3.5791559999999998</v>
      </c>
      <c r="V422" s="104">
        <f>IF($AM422&gt;V$5,0,IF($AM422=V$5,IFERROR($AJ422/$AK422*$AL422, 0),IF(IFERROR((SUM($B422:U422)+$AJ422/$AK422*(1-$AL422)),0)&lt;=$AJ422, $AJ422-SUM($B422:U422), IFERROR($AJ422/$AK422, 0))))</f>
        <v>-3.5791559999999998</v>
      </c>
      <c r="W422" s="104">
        <f>IF($AM422&gt;W$5,0,IF($AM422=W$5,IFERROR($AJ422/$AK422*$AL422, 0),IF(IFERROR((SUM($B422:V422)+$AJ422/$AK422*(1-$AL422)),0)&lt;=$AJ422, $AJ422-SUM($B422:V422), IFERROR($AJ422/$AK422, 0))))</f>
        <v>-3.5791559999999998</v>
      </c>
      <c r="X422" s="104">
        <f>IF($AM422&gt;X$5,0,IF($AM422=X$5,IFERROR($AJ422/$AK422*$AL422, 0),IF(IFERROR((SUM($B422:W422)+$AJ422/$AK422*(1-$AL422)),0)&lt;=$AJ422, $AJ422-SUM($B422:W422), IFERROR($AJ422/$AK422, 0))))</f>
        <v>-3.5791559999999998</v>
      </c>
      <c r="Y422" s="104">
        <f>IF($AM422&gt;Y$5,0,IF($AM422=Y$5,IFERROR($AJ422/$AK422*$AL422, 0),IF(IFERROR((SUM($B422:X422)+$AJ422/$AK422*(1-$AL422)),0)&lt;=$AJ422, $AJ422-SUM($B422:X422), IFERROR($AJ422/$AK422, 0))))</f>
        <v>-3.5791559999999998</v>
      </c>
      <c r="Z422" s="104">
        <f>IF($AM422&gt;Z$5,0,IF($AM422=Z$5,IFERROR($AJ422/$AK422*$AL422, 0),IF(IFERROR((SUM($B422:Y422)+$AJ422/$AK422*(1-$AL422)),0)&lt;=$AJ422, $AJ422-SUM($B422:Y422), IFERROR($AJ422/$AK422, 0))))</f>
        <v>-3.5791559999999998</v>
      </c>
      <c r="AA422" s="104">
        <f>IF($AM422&gt;AA$5,0,IF($AM422=AA$5,IFERROR($AJ422/$AK422*$AL422, 0),IF(IFERROR((SUM($B422:Z422)+$AJ422/$AK422*(1-$AL422)),0)&lt;=$AJ422, $AJ422-SUM($B422:Z422), IFERROR($AJ422/$AK422, 0))))</f>
        <v>-1.7895780000000059</v>
      </c>
      <c r="AB422" s="104">
        <f>IF($AM422&gt;AB$5,0,IF($AM422=AB$5,IFERROR($AJ422/$AK422*$AL422, 0),IF(IFERROR((SUM($B422:AA422)+$AJ422/$AK422*(1-$AL422)),0)&lt;=$AJ422, $AJ422-SUM($B422:AA422), IFERROR($AJ422/$AK422, 0))))</f>
        <v>0</v>
      </c>
      <c r="AC422" s="104">
        <f>IF($AM422&gt;AC$5,0,IF($AM422=AC$5,IFERROR($AJ422/$AK422*$AL422, 0),IF(IFERROR((SUM($B422:AB422)+$AJ422/$AK422*(1-$AL422)),0)&lt;=$AJ422, $AJ422-SUM($B422:AB422), IFERROR($AJ422/$AK422, 0))))</f>
        <v>0</v>
      </c>
      <c r="AD422" s="104">
        <f>IF($AM422&gt;AD$5,0,IF($AM422=AD$5,IFERROR($AJ422/$AK422*$AL422, 0),IF(IFERROR((SUM($B422:AC422)+$AJ422/$AK422*(1-$AL422)),0)&lt;=$AJ422, $AJ422-SUM($B422:AC422), IFERROR($AJ422/$AK422, 0))))</f>
        <v>0</v>
      </c>
      <c r="AE422" s="104">
        <f>IF($AM422&gt;AE$5,0,IF($AM422=AE$5,IFERROR($AJ422/$AK422*$AL422, 0),IF(IFERROR((SUM($B422:AD422)+$AJ422/$AK422*(1-$AL422)),0)&lt;=$AJ422, $AJ422-SUM($B422:AD422), IFERROR($AJ422/$AK422, 0))))</f>
        <v>0</v>
      </c>
      <c r="AF422" s="104">
        <f>IF($AM422&gt;AF$5,0,IF($AM422=AF$5,IFERROR($AJ422/$AK422*$AL422, 0),IF(IFERROR((SUM($B422:AE422)+$AJ422/$AK422*(1-$AL422)),0)&lt;=$AJ422, $AJ422-SUM($B422:AE422), IFERROR($AJ422/$AK422, 0))))</f>
        <v>0</v>
      </c>
      <c r="AG422" s="104">
        <f>IF($AM422&gt;AG$5,0,IF($AM422=AG$5,IFERROR($AJ422/$AK422*$AL422, 0),IF(IFERROR((SUM($B422:AF422)+$AJ422/$AK422*(1-$AL422)),0)&lt;=$AJ422, $AJ422-SUM($B422:AF422), IFERROR($AJ422/$AK422, 0))))</f>
        <v>0</v>
      </c>
      <c r="AH422" s="104">
        <f>IF($AM422&gt;AH$5,0,IF($AM422=AH$5,IFERROR($AJ422/$AK422*$AL422, 0),IF(IFERROR((SUM($B422:AG422)+$AJ422/$AK422*(1-$AL422)),0)&lt;=$AJ422, $AJ422-SUM($B422:AG422), IFERROR($AJ422/$AK422, 0))))</f>
        <v>0</v>
      </c>
      <c r="AI422" s="20" t="s">
        <v>368</v>
      </c>
      <c r="AJ422" s="105" cm="1">
        <f t="array" ref="AJ422">INDEX(Calculations!$B$701:$AN$701, 1, AN422)</f>
        <v>-71.583119999999994</v>
      </c>
      <c r="AK422" s="84">
        <f>INDEX(Drivers!$B$99:$AI$99, 1, MATCH($B422, Drivers!$B$4:$AI$4, 0))</f>
        <v>20</v>
      </c>
      <c r="AL422" s="85">
        <f>INDEX(Drivers!$B$100:$AI$100, 1,  MATCH($B422, Drivers!$B$4:$AI$4, 0))</f>
        <v>0.5</v>
      </c>
      <c r="AM422" s="86" cm="1">
        <f t="array" ref="AM422">INDEX(Drivers!$B$12:$AI$12, 1, AN422)</f>
        <v>46477</v>
      </c>
      <c r="AN422" s="83">
        <f t="shared" si="491"/>
        <v>6</v>
      </c>
      <c r="AO422" s="146">
        <f t="shared" si="489"/>
        <v>0</v>
      </c>
      <c r="AP422" s="152">
        <f t="shared" si="490"/>
        <v>0</v>
      </c>
      <c r="AQ422" s="152">
        <f t="shared" si="490"/>
        <v>-12.527045999999999</v>
      </c>
      <c r="AR422" s="152">
        <f t="shared" si="490"/>
        <v>-14.316623999999999</v>
      </c>
      <c r="AS422" s="152">
        <f t="shared" si="490"/>
        <v>-14.316623999999999</v>
      </c>
      <c r="AT422" s="152">
        <f t="shared" si="490"/>
        <v>-14.316623999999999</v>
      </c>
      <c r="AU422" s="152">
        <f t="shared" si="490"/>
        <v>-14.316623999999999</v>
      </c>
      <c r="AV422" s="152">
        <f t="shared" si="490"/>
        <v>-1.7895780000000059</v>
      </c>
      <c r="AW422" s="152">
        <f t="shared" si="490"/>
        <v>0</v>
      </c>
    </row>
    <row r="423" spans="2:49" hidden="1" outlineLevel="1" x14ac:dyDescent="0.2">
      <c r="B423" s="52" t="str" cm="1">
        <f t="array" ref="B423">INDEX($B$4:$AI$4, 1, AN423)</f>
        <v>FQ2'27E</v>
      </c>
      <c r="C423" s="104">
        <f>IF($AM423&gt;C$5,0,IF($AM423=C$5,IFERROR($AJ423/$AK423*$AL423, 0),IF(IFERROR((SUM($B423:B423)+$AJ423/$AK423*(1-$AL423)),0)&lt;=$AJ423, $AJ423-SUM($B423:B423), IFERROR($AJ423/$AK423, 0))))</f>
        <v>0</v>
      </c>
      <c r="D423" s="104">
        <f>IF($AM423&gt;D$5,0,IF($AM423=D$5,IFERROR($AJ423/$AK423*$AL423, 0),IF(IFERROR((SUM($B423:C423)+$AJ423/$AK423*(1-$AL423)),0)&lt;=$AJ423, $AJ423-SUM($B423:C423), IFERROR($AJ423/$AK423, 0))))</f>
        <v>0</v>
      </c>
      <c r="E423" s="104">
        <f>IF($AM423&gt;E$5,0,IF($AM423=E$5,IFERROR($AJ423/$AK423*$AL423, 0),IF(IFERROR((SUM($B423:D423)+$AJ423/$AK423*(1-$AL423)),0)&lt;=$AJ423, $AJ423-SUM($B423:D423), IFERROR($AJ423/$AK423, 0))))</f>
        <v>0</v>
      </c>
      <c r="F423" s="104">
        <f>IF($AM423&gt;F$5,0,IF($AM423=F$5,IFERROR($AJ423/$AK423*$AL423, 0),IF(IFERROR((SUM($B423:E423)+$AJ423/$AK423*(1-$AL423)),0)&lt;=$AJ423, $AJ423-SUM($B423:E423), IFERROR($AJ423/$AK423, 0))))</f>
        <v>0</v>
      </c>
      <c r="G423" s="104">
        <f>IF($AM423&gt;G$5,0,IF($AM423=G$5,IFERROR($AJ423/$AK423*$AL423, 0),IF(IFERROR((SUM($B423:F423)+$AJ423/$AK423*(1-$AL423)),0)&lt;=$AJ423, $AJ423-SUM($B423:F423), IFERROR($AJ423/$AK423, 0))))</f>
        <v>0</v>
      </c>
      <c r="H423" s="104">
        <f>IF($AM423&gt;H$5,0,IF($AM423=H$5,IFERROR($AJ423/$AK423*$AL423, 0),IF(IFERROR((SUM($B423:G423)+$AJ423/$AK423*(1-$AL423)),0)&lt;=$AJ423, $AJ423-SUM($B423:G423), IFERROR($AJ423/$AK423, 0))))</f>
        <v>-2.3982727499999998</v>
      </c>
      <c r="I423" s="104">
        <f>IF($AM423&gt;I$5,0,IF($AM423=I$5,IFERROR($AJ423/$AK423*$AL423, 0),IF(IFERROR((SUM($B423:H423)+$AJ423/$AK423*(1-$AL423)),0)&lt;=$AJ423, $AJ423-SUM($B423:H423), IFERROR($AJ423/$AK423, 0))))</f>
        <v>-4.7965454999999997</v>
      </c>
      <c r="J423" s="104">
        <f>IF($AM423&gt;J$5,0,IF($AM423=J$5,IFERROR($AJ423/$AK423*$AL423, 0),IF(IFERROR((SUM($B423:I423)+$AJ423/$AK423*(1-$AL423)),0)&lt;=$AJ423, $AJ423-SUM($B423:I423), IFERROR($AJ423/$AK423, 0))))</f>
        <v>-4.7965454999999997</v>
      </c>
      <c r="K423" s="104">
        <f>IF($AM423&gt;K$5,0,IF($AM423=K$5,IFERROR($AJ423/$AK423*$AL423, 0),IF(IFERROR((SUM($B423:J423)+$AJ423/$AK423*(1-$AL423)),0)&lt;=$AJ423, $AJ423-SUM($B423:J423), IFERROR($AJ423/$AK423, 0))))</f>
        <v>-4.7965454999999997</v>
      </c>
      <c r="L423" s="104">
        <f>IF($AM423&gt;L$5,0,IF($AM423=L$5,IFERROR($AJ423/$AK423*$AL423, 0),IF(IFERROR((SUM($B423:K423)+$AJ423/$AK423*(1-$AL423)),0)&lt;=$AJ423, $AJ423-SUM($B423:K423), IFERROR($AJ423/$AK423, 0))))</f>
        <v>-4.7965454999999997</v>
      </c>
      <c r="M423" s="104">
        <f>IF($AM423&gt;M$5,0,IF($AM423=M$5,IFERROR($AJ423/$AK423*$AL423, 0),IF(IFERROR((SUM($B423:L423)+$AJ423/$AK423*(1-$AL423)),0)&lt;=$AJ423, $AJ423-SUM($B423:L423), IFERROR($AJ423/$AK423, 0))))</f>
        <v>-4.7965454999999997</v>
      </c>
      <c r="N423" s="104">
        <f>IF($AM423&gt;N$5,0,IF($AM423=N$5,IFERROR($AJ423/$AK423*$AL423, 0),IF(IFERROR((SUM($B423:M423)+$AJ423/$AK423*(1-$AL423)),0)&lt;=$AJ423, $AJ423-SUM($B423:M423), IFERROR($AJ423/$AK423, 0))))</f>
        <v>-4.7965454999999997</v>
      </c>
      <c r="O423" s="104">
        <f>IF($AM423&gt;O$5,0,IF($AM423=O$5,IFERROR($AJ423/$AK423*$AL423, 0),IF(IFERROR((SUM($B423:N423)+$AJ423/$AK423*(1-$AL423)),0)&lt;=$AJ423, $AJ423-SUM($B423:N423), IFERROR($AJ423/$AK423, 0))))</f>
        <v>-4.7965454999999997</v>
      </c>
      <c r="P423" s="104">
        <f>IF($AM423&gt;P$5,0,IF($AM423=P$5,IFERROR($AJ423/$AK423*$AL423, 0),IF(IFERROR((SUM($B423:O423)+$AJ423/$AK423*(1-$AL423)),0)&lt;=$AJ423, $AJ423-SUM($B423:O423), IFERROR($AJ423/$AK423, 0))))</f>
        <v>-4.7965454999999997</v>
      </c>
      <c r="Q423" s="104">
        <f>IF($AM423&gt;Q$5,0,IF($AM423=Q$5,IFERROR($AJ423/$AK423*$AL423, 0),IF(IFERROR((SUM($B423:P423)+$AJ423/$AK423*(1-$AL423)),0)&lt;=$AJ423, $AJ423-SUM($B423:P423), IFERROR($AJ423/$AK423, 0))))</f>
        <v>-4.7965454999999997</v>
      </c>
      <c r="R423" s="104">
        <f>IF($AM423&gt;R$5,0,IF($AM423=R$5,IFERROR($AJ423/$AK423*$AL423, 0),IF(IFERROR((SUM($B423:Q423)+$AJ423/$AK423*(1-$AL423)),0)&lt;=$AJ423, $AJ423-SUM($B423:Q423), IFERROR($AJ423/$AK423, 0))))</f>
        <v>-4.7965454999999997</v>
      </c>
      <c r="S423" s="104">
        <f>IF($AM423&gt;S$5,0,IF($AM423=S$5,IFERROR($AJ423/$AK423*$AL423, 0),IF(IFERROR((SUM($B423:R423)+$AJ423/$AK423*(1-$AL423)),0)&lt;=$AJ423, $AJ423-SUM($B423:R423), IFERROR($AJ423/$AK423, 0))))</f>
        <v>-4.7965454999999997</v>
      </c>
      <c r="T423" s="104">
        <f>IF($AM423&gt;T$5,0,IF($AM423=T$5,IFERROR($AJ423/$AK423*$AL423, 0),IF(IFERROR((SUM($B423:S423)+$AJ423/$AK423*(1-$AL423)),0)&lt;=$AJ423, $AJ423-SUM($B423:S423), IFERROR($AJ423/$AK423, 0))))</f>
        <v>-4.7965454999999997</v>
      </c>
      <c r="U423" s="104">
        <f>IF($AM423&gt;U$5,0,IF($AM423=U$5,IFERROR($AJ423/$AK423*$AL423, 0),IF(IFERROR((SUM($B423:T423)+$AJ423/$AK423*(1-$AL423)),0)&lt;=$AJ423, $AJ423-SUM($B423:T423), IFERROR($AJ423/$AK423, 0))))</f>
        <v>-4.7965454999999997</v>
      </c>
      <c r="V423" s="104">
        <f>IF($AM423&gt;V$5,0,IF($AM423=V$5,IFERROR($AJ423/$AK423*$AL423, 0),IF(IFERROR((SUM($B423:U423)+$AJ423/$AK423*(1-$AL423)),0)&lt;=$AJ423, $AJ423-SUM($B423:U423), IFERROR($AJ423/$AK423, 0))))</f>
        <v>-4.7965454999999997</v>
      </c>
      <c r="W423" s="104">
        <f>IF($AM423&gt;W$5,0,IF($AM423=W$5,IFERROR($AJ423/$AK423*$AL423, 0),IF(IFERROR((SUM($B423:V423)+$AJ423/$AK423*(1-$AL423)),0)&lt;=$AJ423, $AJ423-SUM($B423:V423), IFERROR($AJ423/$AK423, 0))))</f>
        <v>-4.7965454999999997</v>
      </c>
      <c r="X423" s="104">
        <f>IF($AM423&gt;X$5,0,IF($AM423=X$5,IFERROR($AJ423/$AK423*$AL423, 0),IF(IFERROR((SUM($B423:W423)+$AJ423/$AK423*(1-$AL423)),0)&lt;=$AJ423, $AJ423-SUM($B423:W423), IFERROR($AJ423/$AK423, 0))))</f>
        <v>-4.7965454999999997</v>
      </c>
      <c r="Y423" s="104">
        <f>IF($AM423&gt;Y$5,0,IF($AM423=Y$5,IFERROR($AJ423/$AK423*$AL423, 0),IF(IFERROR((SUM($B423:X423)+$AJ423/$AK423*(1-$AL423)),0)&lt;=$AJ423, $AJ423-SUM($B423:X423), IFERROR($AJ423/$AK423, 0))))</f>
        <v>-4.7965454999999997</v>
      </c>
      <c r="Z423" s="104">
        <f>IF($AM423&gt;Z$5,0,IF($AM423=Z$5,IFERROR($AJ423/$AK423*$AL423, 0),IF(IFERROR((SUM($B423:Y423)+$AJ423/$AK423*(1-$AL423)),0)&lt;=$AJ423, $AJ423-SUM($B423:Y423), IFERROR($AJ423/$AK423, 0))))</f>
        <v>-4.7965454999999997</v>
      </c>
      <c r="AA423" s="104">
        <f>IF($AM423&gt;AA$5,0,IF($AM423=AA$5,IFERROR($AJ423/$AK423*$AL423, 0),IF(IFERROR((SUM($B423:Z423)+$AJ423/$AK423*(1-$AL423)),0)&lt;=$AJ423, $AJ423-SUM($B423:Z423), IFERROR($AJ423/$AK423, 0))))</f>
        <v>-4.7965454999999997</v>
      </c>
      <c r="AB423" s="104">
        <f>IF($AM423&gt;AB$5,0,IF($AM423=AB$5,IFERROR($AJ423/$AK423*$AL423, 0),IF(IFERROR((SUM($B423:AA423)+$AJ423/$AK423*(1-$AL423)),0)&lt;=$AJ423, $AJ423-SUM($B423:AA423), IFERROR($AJ423/$AK423, 0))))</f>
        <v>-2.3982727500000323</v>
      </c>
      <c r="AC423" s="104">
        <f>IF($AM423&gt;AC$5,0,IF($AM423=AC$5,IFERROR($AJ423/$AK423*$AL423, 0),IF(IFERROR((SUM($B423:AB423)+$AJ423/$AK423*(1-$AL423)),0)&lt;=$AJ423, $AJ423-SUM($B423:AB423), IFERROR($AJ423/$AK423, 0))))</f>
        <v>0</v>
      </c>
      <c r="AD423" s="104">
        <f>IF($AM423&gt;AD$5,0,IF($AM423=AD$5,IFERROR($AJ423/$AK423*$AL423, 0),IF(IFERROR((SUM($B423:AC423)+$AJ423/$AK423*(1-$AL423)),0)&lt;=$AJ423, $AJ423-SUM($B423:AC423), IFERROR($AJ423/$AK423, 0))))</f>
        <v>0</v>
      </c>
      <c r="AE423" s="104">
        <f>IF($AM423&gt;AE$5,0,IF($AM423=AE$5,IFERROR($AJ423/$AK423*$AL423, 0),IF(IFERROR((SUM($B423:AD423)+$AJ423/$AK423*(1-$AL423)),0)&lt;=$AJ423, $AJ423-SUM($B423:AD423), IFERROR($AJ423/$AK423, 0))))</f>
        <v>0</v>
      </c>
      <c r="AF423" s="104">
        <f>IF($AM423&gt;AF$5,0,IF($AM423=AF$5,IFERROR($AJ423/$AK423*$AL423, 0),IF(IFERROR((SUM($B423:AE423)+$AJ423/$AK423*(1-$AL423)),0)&lt;=$AJ423, $AJ423-SUM($B423:AE423), IFERROR($AJ423/$AK423, 0))))</f>
        <v>0</v>
      </c>
      <c r="AG423" s="104">
        <f>IF($AM423&gt;AG$5,0,IF($AM423=AG$5,IFERROR($AJ423/$AK423*$AL423, 0),IF(IFERROR((SUM($B423:AF423)+$AJ423/$AK423*(1-$AL423)),0)&lt;=$AJ423, $AJ423-SUM($B423:AF423), IFERROR($AJ423/$AK423, 0))))</f>
        <v>0</v>
      </c>
      <c r="AH423" s="104">
        <f>IF($AM423&gt;AH$5,0,IF($AM423=AH$5,IFERROR($AJ423/$AK423*$AL423, 0),IF(IFERROR((SUM($B423:AG423)+$AJ423/$AK423*(1-$AL423)),0)&lt;=$AJ423, $AJ423-SUM($B423:AG423), IFERROR($AJ423/$AK423, 0))))</f>
        <v>0</v>
      </c>
      <c r="AI423" s="20"/>
      <c r="AJ423" s="105" cm="1">
        <f t="array" ref="AJ423">INDEX(Calculations!$B$701:$AN$701, 1, AN423)</f>
        <v>-95.930909999999997</v>
      </c>
      <c r="AK423" s="84">
        <f>INDEX(Drivers!$B$99:$AI$99, 1, MATCH($B423, Drivers!$B$4:$AI$4, 0))</f>
        <v>20</v>
      </c>
      <c r="AL423" s="85">
        <f>INDEX(Drivers!$B$100:$AI$100, 1,  MATCH($B423, Drivers!$B$4:$AI$4, 0))</f>
        <v>0.5</v>
      </c>
      <c r="AM423" s="86" cm="1">
        <f t="array" ref="AM423">INDEX(Drivers!$B$12:$AI$12, 1, AN423)</f>
        <v>46568</v>
      </c>
      <c r="AN423" s="83">
        <f t="shared" si="491"/>
        <v>7</v>
      </c>
      <c r="AO423" s="146">
        <f t="shared" si="489"/>
        <v>0</v>
      </c>
      <c r="AP423" s="152">
        <f t="shared" si="490"/>
        <v>0</v>
      </c>
      <c r="AQ423" s="152">
        <f t="shared" si="490"/>
        <v>-11.991363749999998</v>
      </c>
      <c r="AR423" s="152">
        <f t="shared" si="490"/>
        <v>-19.186181999999999</v>
      </c>
      <c r="AS423" s="152">
        <f t="shared" si="490"/>
        <v>-19.186181999999999</v>
      </c>
      <c r="AT423" s="152">
        <f t="shared" si="490"/>
        <v>-19.186181999999999</v>
      </c>
      <c r="AU423" s="152">
        <f t="shared" si="490"/>
        <v>-19.186181999999999</v>
      </c>
      <c r="AV423" s="152">
        <f t="shared" si="490"/>
        <v>-7.1948182500000319</v>
      </c>
      <c r="AW423" s="152">
        <f t="shared" si="490"/>
        <v>0</v>
      </c>
    </row>
    <row r="424" spans="2:49" hidden="1" outlineLevel="1" x14ac:dyDescent="0.2">
      <c r="B424" s="52" t="str" cm="1">
        <f t="array" ref="B424">INDEX($B$4:$AI$4, 1, AN424)</f>
        <v>FQ3'27E</v>
      </c>
      <c r="C424" s="104">
        <f>IF($AM424&gt;C$5,0,IF($AM424=C$5,IFERROR($AJ424/$AK424*$AL424, 0),IF(IFERROR((SUM($B424:B424)+$AJ424/$AK424*(1-$AL424)),0)&lt;=$AJ424, $AJ424-SUM($B424:B424), IFERROR($AJ424/$AK424, 0))))</f>
        <v>0</v>
      </c>
      <c r="D424" s="104">
        <f>IF($AM424&gt;D$5,0,IF($AM424=D$5,IFERROR($AJ424/$AK424*$AL424, 0),IF(IFERROR((SUM($B424:C424)+$AJ424/$AK424*(1-$AL424)),0)&lt;=$AJ424, $AJ424-SUM($B424:C424), IFERROR($AJ424/$AK424, 0))))</f>
        <v>0</v>
      </c>
      <c r="E424" s="104">
        <f>IF($AM424&gt;E$5,0,IF($AM424=E$5,IFERROR($AJ424/$AK424*$AL424, 0),IF(IFERROR((SUM($B424:D424)+$AJ424/$AK424*(1-$AL424)),0)&lt;=$AJ424, $AJ424-SUM($B424:D424), IFERROR($AJ424/$AK424, 0))))</f>
        <v>0</v>
      </c>
      <c r="F424" s="104">
        <f>IF($AM424&gt;F$5,0,IF($AM424=F$5,IFERROR($AJ424/$AK424*$AL424, 0),IF(IFERROR((SUM($B424:E424)+$AJ424/$AK424*(1-$AL424)),0)&lt;=$AJ424, $AJ424-SUM($B424:E424), IFERROR($AJ424/$AK424, 0))))</f>
        <v>0</v>
      </c>
      <c r="G424" s="104">
        <f>IF($AM424&gt;G$5,0,IF($AM424=G$5,IFERROR($AJ424/$AK424*$AL424, 0),IF(IFERROR((SUM($B424:F424)+$AJ424/$AK424*(1-$AL424)),0)&lt;=$AJ424, $AJ424-SUM($B424:F424), IFERROR($AJ424/$AK424, 0))))</f>
        <v>0</v>
      </c>
      <c r="H424" s="104">
        <f>IF($AM424&gt;H$5,0,IF($AM424=H$5,IFERROR($AJ424/$AK424*$AL424, 0),IF(IFERROR((SUM($B424:G424)+$AJ424/$AK424*(1-$AL424)),0)&lt;=$AJ424, $AJ424-SUM($B424:G424), IFERROR($AJ424/$AK424, 0))))</f>
        <v>0</v>
      </c>
      <c r="I424" s="104">
        <f>IF($AM424&gt;I$5,0,IF($AM424=I$5,IFERROR($AJ424/$AK424*$AL424, 0),IF(IFERROR((SUM($B424:H424)+$AJ424/$AK424*(1-$AL424)),0)&lt;=$AJ424, $AJ424-SUM($B424:H424), IFERROR($AJ424/$AK424, 0))))</f>
        <v>-3.0400424999999998</v>
      </c>
      <c r="J424" s="104">
        <f>IF($AM424&gt;J$5,0,IF($AM424=J$5,IFERROR($AJ424/$AK424*$AL424, 0),IF(IFERROR((SUM($B424:I424)+$AJ424/$AK424*(1-$AL424)),0)&lt;=$AJ424, $AJ424-SUM($B424:I424), IFERROR($AJ424/$AK424, 0))))</f>
        <v>-6.0800849999999995</v>
      </c>
      <c r="K424" s="104">
        <f>IF($AM424&gt;K$5,0,IF($AM424=K$5,IFERROR($AJ424/$AK424*$AL424, 0),IF(IFERROR((SUM($B424:J424)+$AJ424/$AK424*(1-$AL424)),0)&lt;=$AJ424, $AJ424-SUM($B424:J424), IFERROR($AJ424/$AK424, 0))))</f>
        <v>-6.0800849999999995</v>
      </c>
      <c r="L424" s="104">
        <f>IF($AM424&gt;L$5,0,IF($AM424=L$5,IFERROR($AJ424/$AK424*$AL424, 0),IF(IFERROR((SUM($B424:K424)+$AJ424/$AK424*(1-$AL424)),0)&lt;=$AJ424, $AJ424-SUM($B424:K424), IFERROR($AJ424/$AK424, 0))))</f>
        <v>-6.0800849999999995</v>
      </c>
      <c r="M424" s="104">
        <f>IF($AM424&gt;M$5,0,IF($AM424=M$5,IFERROR($AJ424/$AK424*$AL424, 0),IF(IFERROR((SUM($B424:L424)+$AJ424/$AK424*(1-$AL424)),0)&lt;=$AJ424, $AJ424-SUM($B424:L424), IFERROR($AJ424/$AK424, 0))))</f>
        <v>-6.0800849999999995</v>
      </c>
      <c r="N424" s="104">
        <f>IF($AM424&gt;N$5,0,IF($AM424=N$5,IFERROR($AJ424/$AK424*$AL424, 0),IF(IFERROR((SUM($B424:M424)+$AJ424/$AK424*(1-$AL424)),0)&lt;=$AJ424, $AJ424-SUM($B424:M424), IFERROR($AJ424/$AK424, 0))))</f>
        <v>-6.0800849999999995</v>
      </c>
      <c r="O424" s="104">
        <f>IF($AM424&gt;O$5,0,IF($AM424=O$5,IFERROR($AJ424/$AK424*$AL424, 0),IF(IFERROR((SUM($B424:N424)+$AJ424/$AK424*(1-$AL424)),0)&lt;=$AJ424, $AJ424-SUM($B424:N424), IFERROR($AJ424/$AK424, 0))))</f>
        <v>-6.0800849999999995</v>
      </c>
      <c r="P424" s="104">
        <f>IF($AM424&gt;P$5,0,IF($AM424=P$5,IFERROR($AJ424/$AK424*$AL424, 0),IF(IFERROR((SUM($B424:O424)+$AJ424/$AK424*(1-$AL424)),0)&lt;=$AJ424, $AJ424-SUM($B424:O424), IFERROR($AJ424/$AK424, 0))))</f>
        <v>-6.0800849999999995</v>
      </c>
      <c r="Q424" s="104">
        <f>IF($AM424&gt;Q$5,0,IF($AM424=Q$5,IFERROR($AJ424/$AK424*$AL424, 0),IF(IFERROR((SUM($B424:P424)+$AJ424/$AK424*(1-$AL424)),0)&lt;=$AJ424, $AJ424-SUM($B424:P424), IFERROR($AJ424/$AK424, 0))))</f>
        <v>-6.0800849999999995</v>
      </c>
      <c r="R424" s="104">
        <f>IF($AM424&gt;R$5,0,IF($AM424=R$5,IFERROR($AJ424/$AK424*$AL424, 0),IF(IFERROR((SUM($B424:Q424)+$AJ424/$AK424*(1-$AL424)),0)&lt;=$AJ424, $AJ424-SUM($B424:Q424), IFERROR($AJ424/$AK424, 0))))</f>
        <v>-6.0800849999999995</v>
      </c>
      <c r="S424" s="104">
        <f>IF($AM424&gt;S$5,0,IF($AM424=S$5,IFERROR($AJ424/$AK424*$AL424, 0),IF(IFERROR((SUM($B424:R424)+$AJ424/$AK424*(1-$AL424)),0)&lt;=$AJ424, $AJ424-SUM($B424:R424), IFERROR($AJ424/$AK424, 0))))</f>
        <v>-6.0800849999999995</v>
      </c>
      <c r="T424" s="104">
        <f>IF($AM424&gt;T$5,0,IF($AM424=T$5,IFERROR($AJ424/$AK424*$AL424, 0),IF(IFERROR((SUM($B424:S424)+$AJ424/$AK424*(1-$AL424)),0)&lt;=$AJ424, $AJ424-SUM($B424:S424), IFERROR($AJ424/$AK424, 0))))</f>
        <v>-6.0800849999999995</v>
      </c>
      <c r="U424" s="104">
        <f>IF($AM424&gt;U$5,0,IF($AM424=U$5,IFERROR($AJ424/$AK424*$AL424, 0),IF(IFERROR((SUM($B424:T424)+$AJ424/$AK424*(1-$AL424)),0)&lt;=$AJ424, $AJ424-SUM($B424:T424), IFERROR($AJ424/$AK424, 0))))</f>
        <v>-6.0800849999999995</v>
      </c>
      <c r="V424" s="104">
        <f>IF($AM424&gt;V$5,0,IF($AM424=V$5,IFERROR($AJ424/$AK424*$AL424, 0),IF(IFERROR((SUM($B424:U424)+$AJ424/$AK424*(1-$AL424)),0)&lt;=$AJ424, $AJ424-SUM($B424:U424), IFERROR($AJ424/$AK424, 0))))</f>
        <v>-6.0800849999999995</v>
      </c>
      <c r="W424" s="104">
        <f>IF($AM424&gt;W$5,0,IF($AM424=W$5,IFERROR($AJ424/$AK424*$AL424, 0),IF(IFERROR((SUM($B424:V424)+$AJ424/$AK424*(1-$AL424)),0)&lt;=$AJ424, $AJ424-SUM($B424:V424), IFERROR($AJ424/$AK424, 0))))</f>
        <v>-6.0800849999999995</v>
      </c>
      <c r="X424" s="104">
        <f>IF($AM424&gt;X$5,0,IF($AM424=X$5,IFERROR($AJ424/$AK424*$AL424, 0),IF(IFERROR((SUM($B424:W424)+$AJ424/$AK424*(1-$AL424)),0)&lt;=$AJ424, $AJ424-SUM($B424:W424), IFERROR($AJ424/$AK424, 0))))</f>
        <v>-6.0800849999999995</v>
      </c>
      <c r="Y424" s="104">
        <f>IF($AM424&gt;Y$5,0,IF($AM424=Y$5,IFERROR($AJ424/$AK424*$AL424, 0),IF(IFERROR((SUM($B424:X424)+$AJ424/$AK424*(1-$AL424)),0)&lt;=$AJ424, $AJ424-SUM($B424:X424), IFERROR($AJ424/$AK424, 0))))</f>
        <v>-6.0800849999999995</v>
      </c>
      <c r="Z424" s="104">
        <f>IF($AM424&gt;Z$5,0,IF($AM424=Z$5,IFERROR($AJ424/$AK424*$AL424, 0),IF(IFERROR((SUM($B424:Y424)+$AJ424/$AK424*(1-$AL424)),0)&lt;=$AJ424, $AJ424-SUM($B424:Y424), IFERROR($AJ424/$AK424, 0))))</f>
        <v>-6.0800849999999995</v>
      </c>
      <c r="AA424" s="104">
        <f>IF($AM424&gt;AA$5,0,IF($AM424=AA$5,IFERROR($AJ424/$AK424*$AL424, 0),IF(IFERROR((SUM($B424:Z424)+$AJ424/$AK424*(1-$AL424)),0)&lt;=$AJ424, $AJ424-SUM($B424:Z424), IFERROR($AJ424/$AK424, 0))))</f>
        <v>-6.0800849999999995</v>
      </c>
      <c r="AB424" s="104">
        <f>IF($AM424&gt;AB$5,0,IF($AM424=AB$5,IFERROR($AJ424/$AK424*$AL424, 0),IF(IFERROR((SUM($B424:AA424)+$AJ424/$AK424*(1-$AL424)),0)&lt;=$AJ424, $AJ424-SUM($B424:AA424), IFERROR($AJ424/$AK424, 0))))</f>
        <v>-6.0800849999999995</v>
      </c>
      <c r="AC424" s="104">
        <f>IF($AM424&gt;AC$5,0,IF($AM424=AC$5,IFERROR($AJ424/$AK424*$AL424, 0),IF(IFERROR((SUM($B424:AB424)+$AJ424/$AK424*(1-$AL424)),0)&lt;=$AJ424, $AJ424-SUM($B424:AB424), IFERROR($AJ424/$AK424, 0))))</f>
        <v>-3.0400425000000411</v>
      </c>
      <c r="AD424" s="104">
        <f>IF($AM424&gt;AD$5,0,IF($AM424=AD$5,IFERROR($AJ424/$AK424*$AL424, 0),IF(IFERROR((SUM($B424:AC424)+$AJ424/$AK424*(1-$AL424)),0)&lt;=$AJ424, $AJ424-SUM($B424:AC424), IFERROR($AJ424/$AK424, 0))))</f>
        <v>0</v>
      </c>
      <c r="AE424" s="104">
        <f>IF($AM424&gt;AE$5,0,IF($AM424=AE$5,IFERROR($AJ424/$AK424*$AL424, 0),IF(IFERROR((SUM($B424:AD424)+$AJ424/$AK424*(1-$AL424)),0)&lt;=$AJ424, $AJ424-SUM($B424:AD424), IFERROR($AJ424/$AK424, 0))))</f>
        <v>0</v>
      </c>
      <c r="AF424" s="104">
        <f>IF($AM424&gt;AF$5,0,IF($AM424=AF$5,IFERROR($AJ424/$AK424*$AL424, 0),IF(IFERROR((SUM($B424:AE424)+$AJ424/$AK424*(1-$AL424)),0)&lt;=$AJ424, $AJ424-SUM($B424:AE424), IFERROR($AJ424/$AK424, 0))))</f>
        <v>0</v>
      </c>
      <c r="AG424" s="104">
        <f>IF($AM424&gt;AG$5,0,IF($AM424=AG$5,IFERROR($AJ424/$AK424*$AL424, 0),IF(IFERROR((SUM($B424:AF424)+$AJ424/$AK424*(1-$AL424)),0)&lt;=$AJ424, $AJ424-SUM($B424:AF424), IFERROR($AJ424/$AK424, 0))))</f>
        <v>0</v>
      </c>
      <c r="AH424" s="104">
        <f>IF($AM424&gt;AH$5,0,IF($AM424=AH$5,IFERROR($AJ424/$AK424*$AL424, 0),IF(IFERROR((SUM($B424:AG424)+$AJ424/$AK424*(1-$AL424)),0)&lt;=$AJ424, $AJ424-SUM($B424:AG424), IFERROR($AJ424/$AK424, 0))))</f>
        <v>0</v>
      </c>
      <c r="AI424" s="20"/>
      <c r="AJ424" s="105" cm="1">
        <f t="array" ref="AJ424">INDEX(Calculations!$B$701:$AN$701, 1, AN424)</f>
        <v>-121.60169999999999</v>
      </c>
      <c r="AK424" s="84">
        <f>INDEX(Drivers!$B$99:$AI$99, 1, MATCH($B424, Drivers!$B$4:$AI$4, 0))</f>
        <v>20</v>
      </c>
      <c r="AL424" s="85">
        <f>INDEX(Drivers!$B$100:$AI$100, 1,  MATCH($B424, Drivers!$B$4:$AI$4, 0))</f>
        <v>0.5</v>
      </c>
      <c r="AM424" s="86" cm="1">
        <f t="array" ref="AM424">INDEX(Drivers!$B$12:$AI$12, 1, AN424)</f>
        <v>46660</v>
      </c>
      <c r="AN424" s="83">
        <f t="shared" si="491"/>
        <v>8</v>
      </c>
      <c r="AO424" s="146">
        <f t="shared" si="489"/>
        <v>0</v>
      </c>
      <c r="AP424" s="152">
        <f t="shared" si="490"/>
        <v>0</v>
      </c>
      <c r="AQ424" s="152">
        <f t="shared" si="490"/>
        <v>-9.1201274999999988</v>
      </c>
      <c r="AR424" s="152">
        <f t="shared" si="490"/>
        <v>-24.320339999999998</v>
      </c>
      <c r="AS424" s="152">
        <f t="shared" si="490"/>
        <v>-24.320339999999998</v>
      </c>
      <c r="AT424" s="152">
        <f t="shared" si="490"/>
        <v>-24.320339999999998</v>
      </c>
      <c r="AU424" s="152">
        <f t="shared" si="490"/>
        <v>-24.320339999999998</v>
      </c>
      <c r="AV424" s="152">
        <f t="shared" si="490"/>
        <v>-15.20021250000004</v>
      </c>
      <c r="AW424" s="152">
        <f t="shared" si="490"/>
        <v>0</v>
      </c>
    </row>
    <row r="425" spans="2:49" hidden="1" outlineLevel="1" x14ac:dyDescent="0.2">
      <c r="B425" s="52" t="str" cm="1">
        <f t="array" ref="B425">INDEX($B$4:$AI$4, 1, AN425)</f>
        <v>FQ4'27E</v>
      </c>
      <c r="C425" s="104">
        <f>IF($AM425&gt;C$5,0,IF($AM425=C$5,IFERROR($AJ425/$AK425*$AL425, 0),IF(IFERROR((SUM($B425:B425)+$AJ425/$AK425*(1-$AL425)),0)&lt;=$AJ425, $AJ425-SUM($B425:B425), IFERROR($AJ425/$AK425, 0))))</f>
        <v>0</v>
      </c>
      <c r="D425" s="104">
        <f>IF($AM425&gt;D$5,0,IF($AM425=D$5,IFERROR($AJ425/$AK425*$AL425, 0),IF(IFERROR((SUM($B425:C425)+$AJ425/$AK425*(1-$AL425)),0)&lt;=$AJ425, $AJ425-SUM($B425:C425), IFERROR($AJ425/$AK425, 0))))</f>
        <v>0</v>
      </c>
      <c r="E425" s="104">
        <f>IF($AM425&gt;E$5,0,IF($AM425=E$5,IFERROR($AJ425/$AK425*$AL425, 0),IF(IFERROR((SUM($B425:D425)+$AJ425/$AK425*(1-$AL425)),0)&lt;=$AJ425, $AJ425-SUM($B425:D425), IFERROR($AJ425/$AK425, 0))))</f>
        <v>0</v>
      </c>
      <c r="F425" s="104">
        <f>IF($AM425&gt;F$5,0,IF($AM425=F$5,IFERROR($AJ425/$AK425*$AL425, 0),IF(IFERROR((SUM($B425:E425)+$AJ425/$AK425*(1-$AL425)),0)&lt;=$AJ425, $AJ425-SUM($B425:E425), IFERROR($AJ425/$AK425, 0))))</f>
        <v>0</v>
      </c>
      <c r="G425" s="104">
        <f>IF($AM425&gt;G$5,0,IF($AM425=G$5,IFERROR($AJ425/$AK425*$AL425, 0),IF(IFERROR((SUM($B425:F425)+$AJ425/$AK425*(1-$AL425)),0)&lt;=$AJ425, $AJ425-SUM($B425:F425), IFERROR($AJ425/$AK425, 0))))</f>
        <v>0</v>
      </c>
      <c r="H425" s="104">
        <f>IF($AM425&gt;H$5,0,IF($AM425=H$5,IFERROR($AJ425/$AK425*$AL425, 0),IF(IFERROR((SUM($B425:G425)+$AJ425/$AK425*(1-$AL425)),0)&lt;=$AJ425, $AJ425-SUM($B425:G425), IFERROR($AJ425/$AK425, 0))))</f>
        <v>0</v>
      </c>
      <c r="I425" s="104">
        <f>IF($AM425&gt;I$5,0,IF($AM425=I$5,IFERROR($AJ425/$AK425*$AL425, 0),IF(IFERROR((SUM($B425:H425)+$AJ425/$AK425*(1-$AL425)),0)&lt;=$AJ425, $AJ425-SUM($B425:H425), IFERROR($AJ425/$AK425, 0))))</f>
        <v>0</v>
      </c>
      <c r="J425" s="104">
        <f>IF($AM425&gt;J$5,0,IF($AM425=J$5,IFERROR($AJ425/$AK425*$AL425, 0),IF(IFERROR((SUM($B425:I425)+$AJ425/$AK425*(1-$AL425)),0)&lt;=$AJ425, $AJ425-SUM($B425:I425), IFERROR($AJ425/$AK425, 0))))</f>
        <v>-3.7128453749999997</v>
      </c>
      <c r="K425" s="104">
        <f>IF($AM425&gt;K$5,0,IF($AM425=K$5,IFERROR($AJ425/$AK425*$AL425, 0),IF(IFERROR((SUM($B425:J425)+$AJ425/$AK425*(1-$AL425)),0)&lt;=$AJ425, $AJ425-SUM($B425:J425), IFERROR($AJ425/$AK425, 0))))</f>
        <v>-7.4256907499999993</v>
      </c>
      <c r="L425" s="104">
        <f>IF($AM425&gt;L$5,0,IF($AM425=L$5,IFERROR($AJ425/$AK425*$AL425, 0),IF(IFERROR((SUM($B425:K425)+$AJ425/$AK425*(1-$AL425)),0)&lt;=$AJ425, $AJ425-SUM($B425:K425), IFERROR($AJ425/$AK425, 0))))</f>
        <v>-7.4256907499999993</v>
      </c>
      <c r="M425" s="104">
        <f>IF($AM425&gt;M$5,0,IF($AM425=M$5,IFERROR($AJ425/$AK425*$AL425, 0),IF(IFERROR((SUM($B425:L425)+$AJ425/$AK425*(1-$AL425)),0)&lt;=$AJ425, $AJ425-SUM($B425:L425), IFERROR($AJ425/$AK425, 0))))</f>
        <v>-7.4256907499999993</v>
      </c>
      <c r="N425" s="104">
        <f>IF($AM425&gt;N$5,0,IF($AM425=N$5,IFERROR($AJ425/$AK425*$AL425, 0),IF(IFERROR((SUM($B425:M425)+$AJ425/$AK425*(1-$AL425)),0)&lt;=$AJ425, $AJ425-SUM($B425:M425), IFERROR($AJ425/$AK425, 0))))</f>
        <v>-7.4256907499999993</v>
      </c>
      <c r="O425" s="104">
        <f>IF($AM425&gt;O$5,0,IF($AM425=O$5,IFERROR($AJ425/$AK425*$AL425, 0),IF(IFERROR((SUM($B425:N425)+$AJ425/$AK425*(1-$AL425)),0)&lt;=$AJ425, $AJ425-SUM($B425:N425), IFERROR($AJ425/$AK425, 0))))</f>
        <v>-7.4256907499999993</v>
      </c>
      <c r="P425" s="104">
        <f>IF($AM425&gt;P$5,0,IF($AM425=P$5,IFERROR($AJ425/$AK425*$AL425, 0),IF(IFERROR((SUM($B425:O425)+$AJ425/$AK425*(1-$AL425)),0)&lt;=$AJ425, $AJ425-SUM($B425:O425), IFERROR($AJ425/$AK425, 0))))</f>
        <v>-7.4256907499999993</v>
      </c>
      <c r="Q425" s="104">
        <f>IF($AM425&gt;Q$5,0,IF($AM425=Q$5,IFERROR($AJ425/$AK425*$AL425, 0),IF(IFERROR((SUM($B425:P425)+$AJ425/$AK425*(1-$AL425)),0)&lt;=$AJ425, $AJ425-SUM($B425:P425), IFERROR($AJ425/$AK425, 0))))</f>
        <v>-7.4256907499999993</v>
      </c>
      <c r="R425" s="104">
        <f>IF($AM425&gt;R$5,0,IF($AM425=R$5,IFERROR($AJ425/$AK425*$AL425, 0),IF(IFERROR((SUM($B425:Q425)+$AJ425/$AK425*(1-$AL425)),0)&lt;=$AJ425, $AJ425-SUM($B425:Q425), IFERROR($AJ425/$AK425, 0))))</f>
        <v>-7.4256907499999993</v>
      </c>
      <c r="S425" s="104">
        <f>IF($AM425&gt;S$5,0,IF($AM425=S$5,IFERROR($AJ425/$AK425*$AL425, 0),IF(IFERROR((SUM($B425:R425)+$AJ425/$AK425*(1-$AL425)),0)&lt;=$AJ425, $AJ425-SUM($B425:R425), IFERROR($AJ425/$AK425, 0))))</f>
        <v>-7.4256907499999993</v>
      </c>
      <c r="T425" s="104">
        <f>IF($AM425&gt;T$5,0,IF($AM425=T$5,IFERROR($AJ425/$AK425*$AL425, 0),IF(IFERROR((SUM($B425:S425)+$AJ425/$AK425*(1-$AL425)),0)&lt;=$AJ425, $AJ425-SUM($B425:S425), IFERROR($AJ425/$AK425, 0))))</f>
        <v>-7.4256907499999993</v>
      </c>
      <c r="U425" s="104">
        <f>IF($AM425&gt;U$5,0,IF($AM425=U$5,IFERROR($AJ425/$AK425*$AL425, 0),IF(IFERROR((SUM($B425:T425)+$AJ425/$AK425*(1-$AL425)),0)&lt;=$AJ425, $AJ425-SUM($B425:T425), IFERROR($AJ425/$AK425, 0))))</f>
        <v>-7.4256907499999993</v>
      </c>
      <c r="V425" s="104">
        <f>IF($AM425&gt;V$5,0,IF($AM425=V$5,IFERROR($AJ425/$AK425*$AL425, 0),IF(IFERROR((SUM($B425:U425)+$AJ425/$AK425*(1-$AL425)),0)&lt;=$AJ425, $AJ425-SUM($B425:U425), IFERROR($AJ425/$AK425, 0))))</f>
        <v>-7.4256907499999993</v>
      </c>
      <c r="W425" s="104">
        <f>IF($AM425&gt;W$5,0,IF($AM425=W$5,IFERROR($AJ425/$AK425*$AL425, 0),IF(IFERROR((SUM($B425:V425)+$AJ425/$AK425*(1-$AL425)),0)&lt;=$AJ425, $AJ425-SUM($B425:V425), IFERROR($AJ425/$AK425, 0))))</f>
        <v>-7.4256907499999993</v>
      </c>
      <c r="X425" s="104">
        <f>IF($AM425&gt;X$5,0,IF($AM425=X$5,IFERROR($AJ425/$AK425*$AL425, 0),IF(IFERROR((SUM($B425:W425)+$AJ425/$AK425*(1-$AL425)),0)&lt;=$AJ425, $AJ425-SUM($B425:W425), IFERROR($AJ425/$AK425, 0))))</f>
        <v>-7.4256907499999993</v>
      </c>
      <c r="Y425" s="104">
        <f>IF($AM425&gt;Y$5,0,IF($AM425=Y$5,IFERROR($AJ425/$AK425*$AL425, 0),IF(IFERROR((SUM($B425:X425)+$AJ425/$AK425*(1-$AL425)),0)&lt;=$AJ425, $AJ425-SUM($B425:X425), IFERROR($AJ425/$AK425, 0))))</f>
        <v>-7.4256907499999993</v>
      </c>
      <c r="Z425" s="104">
        <f>IF($AM425&gt;Z$5,0,IF($AM425=Z$5,IFERROR($AJ425/$AK425*$AL425, 0),IF(IFERROR((SUM($B425:Y425)+$AJ425/$AK425*(1-$AL425)),0)&lt;=$AJ425, $AJ425-SUM($B425:Y425), IFERROR($AJ425/$AK425, 0))))</f>
        <v>-7.4256907499999993</v>
      </c>
      <c r="AA425" s="104">
        <f>IF($AM425&gt;AA$5,0,IF($AM425=AA$5,IFERROR($AJ425/$AK425*$AL425, 0),IF(IFERROR((SUM($B425:Z425)+$AJ425/$AK425*(1-$AL425)),0)&lt;=$AJ425, $AJ425-SUM($B425:Z425), IFERROR($AJ425/$AK425, 0))))</f>
        <v>-7.4256907499999993</v>
      </c>
      <c r="AB425" s="104">
        <f>IF($AM425&gt;AB$5,0,IF($AM425=AB$5,IFERROR($AJ425/$AK425*$AL425, 0),IF(IFERROR((SUM($B425:AA425)+$AJ425/$AK425*(1-$AL425)),0)&lt;=$AJ425, $AJ425-SUM($B425:AA425), IFERROR($AJ425/$AK425, 0))))</f>
        <v>-7.4256907499999993</v>
      </c>
      <c r="AC425" s="104">
        <f>IF($AM425&gt;AC$5,0,IF($AM425=AC$5,IFERROR($AJ425/$AK425*$AL425, 0),IF(IFERROR((SUM($B425:AB425)+$AJ425/$AK425*(1-$AL425)),0)&lt;=$AJ425, $AJ425-SUM($B425:AB425), IFERROR($AJ425/$AK425, 0))))</f>
        <v>-7.4256907499999993</v>
      </c>
      <c r="AD425" s="104">
        <f>IF($AM425&gt;AD$5,0,IF($AM425=AD$5,IFERROR($AJ425/$AK425*$AL425, 0),IF(IFERROR((SUM($B425:AC425)+$AJ425/$AK425*(1-$AL425)),0)&lt;=$AJ425, $AJ425-SUM($B425:AC425), IFERROR($AJ425/$AK425, 0))))</f>
        <v>-3.7128453750000006</v>
      </c>
      <c r="AE425" s="104">
        <f>IF($AM425&gt;AE$5,0,IF($AM425=AE$5,IFERROR($AJ425/$AK425*$AL425, 0),IF(IFERROR((SUM($B425:AD425)+$AJ425/$AK425*(1-$AL425)),0)&lt;=$AJ425, $AJ425-SUM($B425:AD425), IFERROR($AJ425/$AK425, 0))))</f>
        <v>0</v>
      </c>
      <c r="AF425" s="104">
        <f>IF($AM425&gt;AF$5,0,IF($AM425=AF$5,IFERROR($AJ425/$AK425*$AL425, 0),IF(IFERROR((SUM($B425:AE425)+$AJ425/$AK425*(1-$AL425)),0)&lt;=$AJ425, $AJ425-SUM($B425:AE425), IFERROR($AJ425/$AK425, 0))))</f>
        <v>0</v>
      </c>
      <c r="AG425" s="104">
        <f>IF($AM425&gt;AG$5,0,IF($AM425=AG$5,IFERROR($AJ425/$AK425*$AL425, 0),IF(IFERROR((SUM($B425:AF425)+$AJ425/$AK425*(1-$AL425)),0)&lt;=$AJ425, $AJ425-SUM($B425:AF425), IFERROR($AJ425/$AK425, 0))))</f>
        <v>0</v>
      </c>
      <c r="AH425" s="104">
        <f>IF($AM425&gt;AH$5,0,IF($AM425=AH$5,IFERROR($AJ425/$AK425*$AL425, 0),IF(IFERROR((SUM($B425:AG425)+$AJ425/$AK425*(1-$AL425)),0)&lt;=$AJ425, $AJ425-SUM($B425:AG425), IFERROR($AJ425/$AK425, 0))))</f>
        <v>0</v>
      </c>
      <c r="AI425" s="20"/>
      <c r="AJ425" s="105" cm="1">
        <f t="array" ref="AJ425">INDEX(Calculations!$B$701:$AN$701, 1, AN425)</f>
        <v>-148.51381499999999</v>
      </c>
      <c r="AK425" s="84">
        <f>INDEX(Drivers!$B$99:$AI$99, 1, MATCH($B425, Drivers!$B$4:$AI$4, 0))</f>
        <v>20</v>
      </c>
      <c r="AL425" s="85">
        <f>INDEX(Drivers!$B$100:$AI$100, 1,  MATCH($B425, Drivers!$B$4:$AI$4, 0))</f>
        <v>0.5</v>
      </c>
      <c r="AM425" s="86" cm="1">
        <f t="array" ref="AM425">INDEX(Drivers!$B$12:$AI$12, 1, AN425)</f>
        <v>46752</v>
      </c>
      <c r="AN425" s="83">
        <f t="shared" si="491"/>
        <v>9</v>
      </c>
      <c r="AO425" s="146">
        <f t="shared" si="489"/>
        <v>0</v>
      </c>
      <c r="AP425" s="152">
        <f t="shared" si="490"/>
        <v>0</v>
      </c>
      <c r="AQ425" s="152">
        <f t="shared" si="490"/>
        <v>-3.7128453749999997</v>
      </c>
      <c r="AR425" s="152">
        <f t="shared" si="490"/>
        <v>-29.702762999999997</v>
      </c>
      <c r="AS425" s="152">
        <f t="shared" si="490"/>
        <v>-29.702762999999997</v>
      </c>
      <c r="AT425" s="152">
        <f t="shared" si="490"/>
        <v>-29.702762999999997</v>
      </c>
      <c r="AU425" s="152">
        <f t="shared" si="490"/>
        <v>-29.702762999999997</v>
      </c>
      <c r="AV425" s="152">
        <f t="shared" si="490"/>
        <v>-25.989917624999997</v>
      </c>
      <c r="AW425" s="152">
        <f t="shared" si="490"/>
        <v>0</v>
      </c>
    </row>
    <row r="426" spans="2:49" hidden="1" outlineLevel="1" x14ac:dyDescent="0.2">
      <c r="B426" s="52" t="str" cm="1">
        <f t="array" ref="B426">INDEX($B$4:$AI$4, 1, AN426)</f>
        <v>FQ1'28E</v>
      </c>
      <c r="C426" s="104">
        <f>IF($AM426&gt;C$5,0,IF($AM426=C$5,IFERROR($AJ426/$AK426*$AL426, 0),IF(IFERROR((SUM($B426:B426)+$AJ426/$AK426*(1-$AL426)),0)&lt;=$AJ426, $AJ426-SUM($B426:B426), IFERROR($AJ426/$AK426, 0))))</f>
        <v>0</v>
      </c>
      <c r="D426" s="104">
        <f>IF($AM426&gt;D$5,0,IF($AM426=D$5,IFERROR($AJ426/$AK426*$AL426, 0),IF(IFERROR((SUM($B426:C426)+$AJ426/$AK426*(1-$AL426)),0)&lt;=$AJ426, $AJ426-SUM($B426:C426), IFERROR($AJ426/$AK426, 0))))</f>
        <v>0</v>
      </c>
      <c r="E426" s="104">
        <f>IF($AM426&gt;E$5,0,IF($AM426=E$5,IFERROR($AJ426/$AK426*$AL426, 0),IF(IFERROR((SUM($B426:D426)+$AJ426/$AK426*(1-$AL426)),0)&lt;=$AJ426, $AJ426-SUM($B426:D426), IFERROR($AJ426/$AK426, 0))))</f>
        <v>0</v>
      </c>
      <c r="F426" s="104">
        <f>IF($AM426&gt;F$5,0,IF($AM426=F$5,IFERROR($AJ426/$AK426*$AL426, 0),IF(IFERROR((SUM($B426:E426)+$AJ426/$AK426*(1-$AL426)),0)&lt;=$AJ426, $AJ426-SUM($B426:E426), IFERROR($AJ426/$AK426, 0))))</f>
        <v>0</v>
      </c>
      <c r="G426" s="104">
        <f>IF($AM426&gt;G$5,0,IF($AM426=G$5,IFERROR($AJ426/$AK426*$AL426, 0),IF(IFERROR((SUM($B426:F426)+$AJ426/$AK426*(1-$AL426)),0)&lt;=$AJ426, $AJ426-SUM($B426:F426), IFERROR($AJ426/$AK426, 0))))</f>
        <v>0</v>
      </c>
      <c r="H426" s="104">
        <f>IF($AM426&gt;H$5,0,IF($AM426=H$5,IFERROR($AJ426/$AK426*$AL426, 0),IF(IFERROR((SUM($B426:G426)+$AJ426/$AK426*(1-$AL426)),0)&lt;=$AJ426, $AJ426-SUM($B426:G426), IFERROR($AJ426/$AK426, 0))))</f>
        <v>0</v>
      </c>
      <c r="I426" s="104">
        <f>IF($AM426&gt;I$5,0,IF($AM426=I$5,IFERROR($AJ426/$AK426*$AL426, 0),IF(IFERROR((SUM($B426:H426)+$AJ426/$AK426*(1-$AL426)),0)&lt;=$AJ426, $AJ426-SUM($B426:H426), IFERROR($AJ426/$AK426, 0))))</f>
        <v>0</v>
      </c>
      <c r="J426" s="104">
        <f>IF($AM426&gt;J$5,0,IF($AM426=J$5,IFERROR($AJ426/$AK426*$AL426, 0),IF(IFERROR((SUM($B426:I426)+$AJ426/$AK426*(1-$AL426)),0)&lt;=$AJ426, $AJ426-SUM($B426:I426), IFERROR($AJ426/$AK426, 0))))</f>
        <v>0</v>
      </c>
      <c r="K426" s="104">
        <f>IF($AM426&gt;K$5,0,IF($AM426=K$5,IFERROR($AJ426/$AK426*$AL426, 0),IF(IFERROR((SUM($B426:J426)+$AJ426/$AK426*(1-$AL426)),0)&lt;=$AJ426, $AJ426-SUM($B426:J426), IFERROR($AJ426/$AK426, 0))))</f>
        <v>-4.4186369399999998</v>
      </c>
      <c r="L426" s="104">
        <f>IF($AM426&gt;L$5,0,IF($AM426=L$5,IFERROR($AJ426/$AK426*$AL426, 0),IF(IFERROR((SUM($B426:K426)+$AJ426/$AK426*(1-$AL426)),0)&lt;=$AJ426, $AJ426-SUM($B426:K426), IFERROR($AJ426/$AK426, 0))))</f>
        <v>-8.8372738799999997</v>
      </c>
      <c r="M426" s="104">
        <f>IF($AM426&gt;M$5,0,IF($AM426=M$5,IFERROR($AJ426/$AK426*$AL426, 0),IF(IFERROR((SUM($B426:L426)+$AJ426/$AK426*(1-$AL426)),0)&lt;=$AJ426, $AJ426-SUM($B426:L426), IFERROR($AJ426/$AK426, 0))))</f>
        <v>-8.8372738799999997</v>
      </c>
      <c r="N426" s="104">
        <f>IF($AM426&gt;N$5,0,IF($AM426=N$5,IFERROR($AJ426/$AK426*$AL426, 0),IF(IFERROR((SUM($B426:M426)+$AJ426/$AK426*(1-$AL426)),0)&lt;=$AJ426, $AJ426-SUM($B426:M426), IFERROR($AJ426/$AK426, 0))))</f>
        <v>-8.8372738799999997</v>
      </c>
      <c r="O426" s="104">
        <f>IF($AM426&gt;O$5,0,IF($AM426=O$5,IFERROR($AJ426/$AK426*$AL426, 0),IF(IFERROR((SUM($B426:N426)+$AJ426/$AK426*(1-$AL426)),0)&lt;=$AJ426, $AJ426-SUM($B426:N426), IFERROR($AJ426/$AK426, 0))))</f>
        <v>-8.8372738799999997</v>
      </c>
      <c r="P426" s="104">
        <f>IF($AM426&gt;P$5,0,IF($AM426=P$5,IFERROR($AJ426/$AK426*$AL426, 0),IF(IFERROR((SUM($B426:O426)+$AJ426/$AK426*(1-$AL426)),0)&lt;=$AJ426, $AJ426-SUM($B426:O426), IFERROR($AJ426/$AK426, 0))))</f>
        <v>-8.8372738799999997</v>
      </c>
      <c r="Q426" s="104">
        <f>IF($AM426&gt;Q$5,0,IF($AM426=Q$5,IFERROR($AJ426/$AK426*$AL426, 0),IF(IFERROR((SUM($B426:P426)+$AJ426/$AK426*(1-$AL426)),0)&lt;=$AJ426, $AJ426-SUM($B426:P426), IFERROR($AJ426/$AK426, 0))))</f>
        <v>-8.8372738799999997</v>
      </c>
      <c r="R426" s="104">
        <f>IF($AM426&gt;R$5,0,IF($AM426=R$5,IFERROR($AJ426/$AK426*$AL426, 0),IF(IFERROR((SUM($B426:Q426)+$AJ426/$AK426*(1-$AL426)),0)&lt;=$AJ426, $AJ426-SUM($B426:Q426), IFERROR($AJ426/$AK426, 0))))</f>
        <v>-8.8372738799999997</v>
      </c>
      <c r="S426" s="104">
        <f>IF($AM426&gt;S$5,0,IF($AM426=S$5,IFERROR($AJ426/$AK426*$AL426, 0),IF(IFERROR((SUM($B426:R426)+$AJ426/$AK426*(1-$AL426)),0)&lt;=$AJ426, $AJ426-SUM($B426:R426), IFERROR($AJ426/$AK426, 0))))</f>
        <v>-8.8372738799999997</v>
      </c>
      <c r="T426" s="104">
        <f>IF($AM426&gt;T$5,0,IF($AM426=T$5,IFERROR($AJ426/$AK426*$AL426, 0),IF(IFERROR((SUM($B426:S426)+$AJ426/$AK426*(1-$AL426)),0)&lt;=$AJ426, $AJ426-SUM($B426:S426), IFERROR($AJ426/$AK426, 0))))</f>
        <v>-8.8372738799999997</v>
      </c>
      <c r="U426" s="104">
        <f>IF($AM426&gt;U$5,0,IF($AM426=U$5,IFERROR($AJ426/$AK426*$AL426, 0),IF(IFERROR((SUM($B426:T426)+$AJ426/$AK426*(1-$AL426)),0)&lt;=$AJ426, $AJ426-SUM($B426:T426), IFERROR($AJ426/$AK426, 0))))</f>
        <v>-8.8372738799999997</v>
      </c>
      <c r="V426" s="104">
        <f>IF($AM426&gt;V$5,0,IF($AM426=V$5,IFERROR($AJ426/$AK426*$AL426, 0),IF(IFERROR((SUM($B426:U426)+$AJ426/$AK426*(1-$AL426)),0)&lt;=$AJ426, $AJ426-SUM($B426:U426), IFERROR($AJ426/$AK426, 0))))</f>
        <v>-8.8372738799999997</v>
      </c>
      <c r="W426" s="104">
        <f>IF($AM426&gt;W$5,0,IF($AM426=W$5,IFERROR($AJ426/$AK426*$AL426, 0),IF(IFERROR((SUM($B426:V426)+$AJ426/$AK426*(1-$AL426)),0)&lt;=$AJ426, $AJ426-SUM($B426:V426), IFERROR($AJ426/$AK426, 0))))</f>
        <v>-8.8372738799999997</v>
      </c>
      <c r="X426" s="104">
        <f>IF($AM426&gt;X$5,0,IF($AM426=X$5,IFERROR($AJ426/$AK426*$AL426, 0),IF(IFERROR((SUM($B426:W426)+$AJ426/$AK426*(1-$AL426)),0)&lt;=$AJ426, $AJ426-SUM($B426:W426), IFERROR($AJ426/$AK426, 0))))</f>
        <v>-8.8372738799999997</v>
      </c>
      <c r="Y426" s="104">
        <f>IF($AM426&gt;Y$5,0,IF($AM426=Y$5,IFERROR($AJ426/$AK426*$AL426, 0),IF(IFERROR((SUM($B426:X426)+$AJ426/$AK426*(1-$AL426)),0)&lt;=$AJ426, $AJ426-SUM($B426:X426), IFERROR($AJ426/$AK426, 0))))</f>
        <v>-8.8372738799999997</v>
      </c>
      <c r="Z426" s="104">
        <f>IF($AM426&gt;Z$5,0,IF($AM426=Z$5,IFERROR($AJ426/$AK426*$AL426, 0),IF(IFERROR((SUM($B426:Y426)+$AJ426/$AK426*(1-$AL426)),0)&lt;=$AJ426, $AJ426-SUM($B426:Y426), IFERROR($AJ426/$AK426, 0))))</f>
        <v>-8.8372738799999997</v>
      </c>
      <c r="AA426" s="104">
        <f>IF($AM426&gt;AA$5,0,IF($AM426=AA$5,IFERROR($AJ426/$AK426*$AL426, 0),IF(IFERROR((SUM($B426:Z426)+$AJ426/$AK426*(1-$AL426)),0)&lt;=$AJ426, $AJ426-SUM($B426:Z426), IFERROR($AJ426/$AK426, 0))))</f>
        <v>-8.8372738799999997</v>
      </c>
      <c r="AB426" s="104">
        <f>IF($AM426&gt;AB$5,0,IF($AM426=AB$5,IFERROR($AJ426/$AK426*$AL426, 0),IF(IFERROR((SUM($B426:AA426)+$AJ426/$AK426*(1-$AL426)),0)&lt;=$AJ426, $AJ426-SUM($B426:AA426), IFERROR($AJ426/$AK426, 0))))</f>
        <v>-8.8372738799999997</v>
      </c>
      <c r="AC426" s="104">
        <f>IF($AM426&gt;AC$5,0,IF($AM426=AC$5,IFERROR($AJ426/$AK426*$AL426, 0),IF(IFERROR((SUM($B426:AB426)+$AJ426/$AK426*(1-$AL426)),0)&lt;=$AJ426, $AJ426-SUM($B426:AB426), IFERROR($AJ426/$AK426, 0))))</f>
        <v>-8.8372738799999997</v>
      </c>
      <c r="AD426" s="104">
        <f>IF($AM426&gt;AD$5,0,IF($AM426=AD$5,IFERROR($AJ426/$AK426*$AL426, 0),IF(IFERROR((SUM($B426:AC426)+$AJ426/$AK426*(1-$AL426)),0)&lt;=$AJ426, $AJ426-SUM($B426:AC426), IFERROR($AJ426/$AK426, 0))))</f>
        <v>-8.8372738799999997</v>
      </c>
      <c r="AE426" s="104">
        <f>IF($AM426&gt;AE$5,0,IF($AM426=AE$5,IFERROR($AJ426/$AK426*$AL426, 0),IF(IFERROR((SUM($B426:AD426)+$AJ426/$AK426*(1-$AL426)),0)&lt;=$AJ426, $AJ426-SUM($B426:AD426), IFERROR($AJ426/$AK426, 0))))</f>
        <v>-4.418636939999999</v>
      </c>
      <c r="AF426" s="104">
        <f>IF($AM426&gt;AF$5,0,IF($AM426=AF$5,IFERROR($AJ426/$AK426*$AL426, 0),IF(IFERROR((SUM($B426:AE426)+$AJ426/$AK426*(1-$AL426)),0)&lt;=$AJ426, $AJ426-SUM($B426:AE426), IFERROR($AJ426/$AK426, 0))))</f>
        <v>0</v>
      </c>
      <c r="AG426" s="104">
        <f>IF($AM426&gt;AG$5,0,IF($AM426=AG$5,IFERROR($AJ426/$AK426*$AL426, 0),IF(IFERROR((SUM($B426:AF426)+$AJ426/$AK426*(1-$AL426)),0)&lt;=$AJ426, $AJ426-SUM($B426:AF426), IFERROR($AJ426/$AK426, 0))))</f>
        <v>0</v>
      </c>
      <c r="AH426" s="104">
        <f>IF($AM426&gt;AH$5,0,IF($AM426=AH$5,IFERROR($AJ426/$AK426*$AL426, 0),IF(IFERROR((SUM($B426:AG426)+$AJ426/$AK426*(1-$AL426)),0)&lt;=$AJ426, $AJ426-SUM($B426:AG426), IFERROR($AJ426/$AK426, 0))))</f>
        <v>0</v>
      </c>
      <c r="AI426" s="20"/>
      <c r="AJ426" s="105" cm="1">
        <f t="array" ref="AJ426">INDEX(Calculations!$B$701:$AN$701, 1, AN426)</f>
        <v>-176.74547759999999</v>
      </c>
      <c r="AK426" s="84">
        <f>INDEX(Drivers!$B$99:$AI$99, 1, MATCH($B426, Drivers!$B$4:$AI$4, 0))</f>
        <v>20</v>
      </c>
      <c r="AL426" s="85">
        <f>INDEX(Drivers!$B$100:$AI$100, 1,  MATCH($B426, Drivers!$B$4:$AI$4, 0))</f>
        <v>0.5</v>
      </c>
      <c r="AM426" s="86" cm="1">
        <f t="array" ref="AM426">INDEX(Drivers!$B$12:$AI$12, 1, AN426)</f>
        <v>46843</v>
      </c>
      <c r="AN426" s="83">
        <f t="shared" si="491"/>
        <v>10</v>
      </c>
      <c r="AO426" s="146">
        <f t="shared" si="489"/>
        <v>0</v>
      </c>
      <c r="AP426" s="152">
        <f t="shared" si="490"/>
        <v>0</v>
      </c>
      <c r="AQ426" s="152">
        <f t="shared" si="490"/>
        <v>0</v>
      </c>
      <c r="AR426" s="152">
        <f t="shared" si="490"/>
        <v>-30.93045858</v>
      </c>
      <c r="AS426" s="152">
        <f t="shared" si="490"/>
        <v>-35.349095519999999</v>
      </c>
      <c r="AT426" s="152">
        <f t="shared" si="490"/>
        <v>-35.349095519999999</v>
      </c>
      <c r="AU426" s="152">
        <f t="shared" si="490"/>
        <v>-35.349095519999999</v>
      </c>
      <c r="AV426" s="152">
        <f t="shared" si="490"/>
        <v>-35.349095519999999</v>
      </c>
      <c r="AW426" s="152">
        <f t="shared" si="490"/>
        <v>-4.418636939999999</v>
      </c>
    </row>
    <row r="427" spans="2:49" hidden="1" outlineLevel="1" x14ac:dyDescent="0.2">
      <c r="B427" s="52" t="str" cm="1">
        <f t="array" ref="B427">INDEX($B$4:$AI$4, 1, AN427)</f>
        <v>FQ2'28E</v>
      </c>
      <c r="C427" s="104">
        <f>IF($AM427&gt;C$5,0,IF($AM427=C$5,IFERROR($AJ427/$AK427*$AL427, 0),IF(IFERROR((SUM($B427:B427)+$AJ427/$AK427*(1-$AL427)),0)&lt;=$AJ427, $AJ427-SUM($B427:B427), IFERROR($AJ427/$AK427, 0))))</f>
        <v>0</v>
      </c>
      <c r="D427" s="104">
        <f>IF($AM427&gt;D$5,0,IF($AM427=D$5,IFERROR($AJ427/$AK427*$AL427, 0),IF(IFERROR((SUM($B427:C427)+$AJ427/$AK427*(1-$AL427)),0)&lt;=$AJ427, $AJ427-SUM($B427:C427), IFERROR($AJ427/$AK427, 0))))</f>
        <v>0</v>
      </c>
      <c r="E427" s="104">
        <f>IF($AM427&gt;E$5,0,IF($AM427=E$5,IFERROR($AJ427/$AK427*$AL427, 0),IF(IFERROR((SUM($B427:D427)+$AJ427/$AK427*(1-$AL427)),0)&lt;=$AJ427, $AJ427-SUM($B427:D427), IFERROR($AJ427/$AK427, 0))))</f>
        <v>0</v>
      </c>
      <c r="F427" s="104">
        <f>IF($AM427&gt;F$5,0,IF($AM427=F$5,IFERROR($AJ427/$AK427*$AL427, 0),IF(IFERROR((SUM($B427:E427)+$AJ427/$AK427*(1-$AL427)),0)&lt;=$AJ427, $AJ427-SUM($B427:E427), IFERROR($AJ427/$AK427, 0))))</f>
        <v>0</v>
      </c>
      <c r="G427" s="104">
        <f>IF($AM427&gt;G$5,0,IF($AM427=G$5,IFERROR($AJ427/$AK427*$AL427, 0),IF(IFERROR((SUM($B427:F427)+$AJ427/$AK427*(1-$AL427)),0)&lt;=$AJ427, $AJ427-SUM($B427:F427), IFERROR($AJ427/$AK427, 0))))</f>
        <v>0</v>
      </c>
      <c r="H427" s="104">
        <f>IF($AM427&gt;H$5,0,IF($AM427=H$5,IFERROR($AJ427/$AK427*$AL427, 0),IF(IFERROR((SUM($B427:G427)+$AJ427/$AK427*(1-$AL427)),0)&lt;=$AJ427, $AJ427-SUM($B427:G427), IFERROR($AJ427/$AK427, 0))))</f>
        <v>0</v>
      </c>
      <c r="I427" s="104">
        <f>IF($AM427&gt;I$5,0,IF($AM427=I$5,IFERROR($AJ427/$AK427*$AL427, 0),IF(IFERROR((SUM($B427:H427)+$AJ427/$AK427*(1-$AL427)),0)&lt;=$AJ427, $AJ427-SUM($B427:H427), IFERROR($AJ427/$AK427, 0))))</f>
        <v>0</v>
      </c>
      <c r="J427" s="104">
        <f>IF($AM427&gt;J$5,0,IF($AM427=J$5,IFERROR($AJ427/$AK427*$AL427, 0),IF(IFERROR((SUM($B427:I427)+$AJ427/$AK427*(1-$AL427)),0)&lt;=$AJ427, $AJ427-SUM($B427:I427), IFERROR($AJ427/$AK427, 0))))</f>
        <v>0</v>
      </c>
      <c r="K427" s="104">
        <f>IF($AM427&gt;K$5,0,IF($AM427=K$5,IFERROR($AJ427/$AK427*$AL427, 0),IF(IFERROR((SUM($B427:J427)+$AJ427/$AK427*(1-$AL427)),0)&lt;=$AJ427, $AJ427-SUM($B427:J427), IFERROR($AJ427/$AK427, 0))))</f>
        <v>0</v>
      </c>
      <c r="L427" s="104">
        <f>IF($AM427&gt;L$5,0,IF($AM427=L$5,IFERROR($AJ427/$AK427*$AL427, 0),IF(IFERROR((SUM($B427:K427)+$AJ427/$AK427*(1-$AL427)),0)&lt;=$AJ427, $AJ427-SUM($B427:K427), IFERROR($AJ427/$AK427, 0))))</f>
        <v>-5.1659552924999996</v>
      </c>
      <c r="M427" s="104">
        <f>IF($AM427&gt;M$5,0,IF($AM427=M$5,IFERROR($AJ427/$AK427*$AL427, 0),IF(IFERROR((SUM($B427:L427)+$AJ427/$AK427*(1-$AL427)),0)&lt;=$AJ427, $AJ427-SUM($B427:L427), IFERROR($AJ427/$AK427, 0))))</f>
        <v>-10.331910584999999</v>
      </c>
      <c r="N427" s="104">
        <f>IF($AM427&gt;N$5,0,IF($AM427=N$5,IFERROR($AJ427/$AK427*$AL427, 0),IF(IFERROR((SUM($B427:M427)+$AJ427/$AK427*(1-$AL427)),0)&lt;=$AJ427, $AJ427-SUM($B427:M427), IFERROR($AJ427/$AK427, 0))))</f>
        <v>-10.331910584999999</v>
      </c>
      <c r="O427" s="104">
        <f>IF($AM427&gt;O$5,0,IF($AM427=O$5,IFERROR($AJ427/$AK427*$AL427, 0),IF(IFERROR((SUM($B427:N427)+$AJ427/$AK427*(1-$AL427)),0)&lt;=$AJ427, $AJ427-SUM($B427:N427), IFERROR($AJ427/$AK427, 0))))</f>
        <v>-10.331910584999999</v>
      </c>
      <c r="P427" s="104">
        <f>IF($AM427&gt;P$5,0,IF($AM427=P$5,IFERROR($AJ427/$AK427*$AL427, 0),IF(IFERROR((SUM($B427:O427)+$AJ427/$AK427*(1-$AL427)),0)&lt;=$AJ427, $AJ427-SUM($B427:O427), IFERROR($AJ427/$AK427, 0))))</f>
        <v>-10.331910584999999</v>
      </c>
      <c r="Q427" s="104">
        <f>IF($AM427&gt;Q$5,0,IF($AM427=Q$5,IFERROR($AJ427/$AK427*$AL427, 0),IF(IFERROR((SUM($B427:P427)+$AJ427/$AK427*(1-$AL427)),0)&lt;=$AJ427, $AJ427-SUM($B427:P427), IFERROR($AJ427/$AK427, 0))))</f>
        <v>-10.331910584999999</v>
      </c>
      <c r="R427" s="104">
        <f>IF($AM427&gt;R$5,0,IF($AM427=R$5,IFERROR($AJ427/$AK427*$AL427, 0),IF(IFERROR((SUM($B427:Q427)+$AJ427/$AK427*(1-$AL427)),0)&lt;=$AJ427, $AJ427-SUM($B427:Q427), IFERROR($AJ427/$AK427, 0))))</f>
        <v>-10.331910584999999</v>
      </c>
      <c r="S427" s="104">
        <f>IF($AM427&gt;S$5,0,IF($AM427=S$5,IFERROR($AJ427/$AK427*$AL427, 0),IF(IFERROR((SUM($B427:R427)+$AJ427/$AK427*(1-$AL427)),0)&lt;=$AJ427, $AJ427-SUM($B427:R427), IFERROR($AJ427/$AK427, 0))))</f>
        <v>-10.331910584999999</v>
      </c>
      <c r="T427" s="104">
        <f>IF($AM427&gt;T$5,0,IF($AM427=T$5,IFERROR($AJ427/$AK427*$AL427, 0),IF(IFERROR((SUM($B427:S427)+$AJ427/$AK427*(1-$AL427)),0)&lt;=$AJ427, $AJ427-SUM($B427:S427), IFERROR($AJ427/$AK427, 0))))</f>
        <v>-10.331910584999999</v>
      </c>
      <c r="U427" s="104">
        <f>IF($AM427&gt;U$5,0,IF($AM427=U$5,IFERROR($AJ427/$AK427*$AL427, 0),IF(IFERROR((SUM($B427:T427)+$AJ427/$AK427*(1-$AL427)),0)&lt;=$AJ427, $AJ427-SUM($B427:T427), IFERROR($AJ427/$AK427, 0))))</f>
        <v>-10.331910584999999</v>
      </c>
      <c r="V427" s="104">
        <f>IF($AM427&gt;V$5,0,IF($AM427=V$5,IFERROR($AJ427/$AK427*$AL427, 0),IF(IFERROR((SUM($B427:U427)+$AJ427/$AK427*(1-$AL427)),0)&lt;=$AJ427, $AJ427-SUM($B427:U427), IFERROR($AJ427/$AK427, 0))))</f>
        <v>-10.331910584999999</v>
      </c>
      <c r="W427" s="104">
        <f>IF($AM427&gt;W$5,0,IF($AM427=W$5,IFERROR($AJ427/$AK427*$AL427, 0),IF(IFERROR((SUM($B427:V427)+$AJ427/$AK427*(1-$AL427)),0)&lt;=$AJ427, $AJ427-SUM($B427:V427), IFERROR($AJ427/$AK427, 0))))</f>
        <v>-10.331910584999999</v>
      </c>
      <c r="X427" s="104">
        <f>IF($AM427&gt;X$5,0,IF($AM427=X$5,IFERROR($AJ427/$AK427*$AL427, 0),IF(IFERROR((SUM($B427:W427)+$AJ427/$AK427*(1-$AL427)),0)&lt;=$AJ427, $AJ427-SUM($B427:W427), IFERROR($AJ427/$AK427, 0))))</f>
        <v>-10.331910584999999</v>
      </c>
      <c r="Y427" s="104">
        <f>IF($AM427&gt;Y$5,0,IF($AM427=Y$5,IFERROR($AJ427/$AK427*$AL427, 0),IF(IFERROR((SUM($B427:X427)+$AJ427/$AK427*(1-$AL427)),0)&lt;=$AJ427, $AJ427-SUM($B427:X427), IFERROR($AJ427/$AK427, 0))))</f>
        <v>-10.331910584999999</v>
      </c>
      <c r="Z427" s="104">
        <f>IF($AM427&gt;Z$5,0,IF($AM427=Z$5,IFERROR($AJ427/$AK427*$AL427, 0),IF(IFERROR((SUM($B427:Y427)+$AJ427/$AK427*(1-$AL427)),0)&lt;=$AJ427, $AJ427-SUM($B427:Y427), IFERROR($AJ427/$AK427, 0))))</f>
        <v>-10.331910584999999</v>
      </c>
      <c r="AA427" s="104">
        <f>IF($AM427&gt;AA$5,0,IF($AM427=AA$5,IFERROR($AJ427/$AK427*$AL427, 0),IF(IFERROR((SUM($B427:Z427)+$AJ427/$AK427*(1-$AL427)),0)&lt;=$AJ427, $AJ427-SUM($B427:Z427), IFERROR($AJ427/$AK427, 0))))</f>
        <v>-10.331910584999999</v>
      </c>
      <c r="AB427" s="104">
        <f>IF($AM427&gt;AB$5,0,IF($AM427=AB$5,IFERROR($AJ427/$AK427*$AL427, 0),IF(IFERROR((SUM($B427:AA427)+$AJ427/$AK427*(1-$AL427)),0)&lt;=$AJ427, $AJ427-SUM($B427:AA427), IFERROR($AJ427/$AK427, 0))))</f>
        <v>-10.331910584999999</v>
      </c>
      <c r="AC427" s="104">
        <f>IF($AM427&gt;AC$5,0,IF($AM427=AC$5,IFERROR($AJ427/$AK427*$AL427, 0),IF(IFERROR((SUM($B427:AB427)+$AJ427/$AK427*(1-$AL427)),0)&lt;=$AJ427, $AJ427-SUM($B427:AB427), IFERROR($AJ427/$AK427, 0))))</f>
        <v>-10.331910584999999</v>
      </c>
      <c r="AD427" s="104">
        <f>IF($AM427&gt;AD$5,0,IF($AM427=AD$5,IFERROR($AJ427/$AK427*$AL427, 0),IF(IFERROR((SUM($B427:AC427)+$AJ427/$AK427*(1-$AL427)),0)&lt;=$AJ427, $AJ427-SUM($B427:AC427), IFERROR($AJ427/$AK427, 0))))</f>
        <v>-10.331910584999999</v>
      </c>
      <c r="AE427" s="104">
        <f>IF($AM427&gt;AE$5,0,IF($AM427=AE$5,IFERROR($AJ427/$AK427*$AL427, 0),IF(IFERROR((SUM($B427:AD427)+$AJ427/$AK427*(1-$AL427)),0)&lt;=$AJ427, $AJ427-SUM($B427:AD427), IFERROR($AJ427/$AK427, 0))))</f>
        <v>-10.331910584999999</v>
      </c>
      <c r="AF427" s="104">
        <f>IF($AM427&gt;AF$5,0,IF($AM427=AF$5,IFERROR($AJ427/$AK427*$AL427, 0),IF(IFERROR((SUM($B427:AE427)+$AJ427/$AK427*(1-$AL427)),0)&lt;=$AJ427, $AJ427-SUM($B427:AE427), IFERROR($AJ427/$AK427, 0))))</f>
        <v>-5.1659552924999446</v>
      </c>
      <c r="AG427" s="104">
        <f>IF($AM427&gt;AG$5,0,IF($AM427=AG$5,IFERROR($AJ427/$AK427*$AL427, 0),IF(IFERROR((SUM($B427:AF427)+$AJ427/$AK427*(1-$AL427)),0)&lt;=$AJ427, $AJ427-SUM($B427:AF427), IFERROR($AJ427/$AK427, 0))))</f>
        <v>0</v>
      </c>
      <c r="AH427" s="104">
        <f>IF($AM427&gt;AH$5,0,IF($AM427=AH$5,IFERROR($AJ427/$AK427*$AL427, 0),IF(IFERROR((SUM($B427:AG427)+$AJ427/$AK427*(1-$AL427)),0)&lt;=$AJ427, $AJ427-SUM($B427:AG427), IFERROR($AJ427/$AK427, 0))))</f>
        <v>0</v>
      </c>
      <c r="AI427" s="20"/>
      <c r="AJ427" s="105" cm="1">
        <f t="array" ref="AJ427">INDEX(Calculations!$B$701:$AN$701, 1, AN427)</f>
        <v>-206.63821169999997</v>
      </c>
      <c r="AK427" s="84">
        <f>INDEX(Drivers!$B$99:$AI$99, 1, MATCH($B427, Drivers!$B$4:$AI$4, 0))</f>
        <v>20</v>
      </c>
      <c r="AL427" s="85">
        <f>INDEX(Drivers!$B$100:$AI$100, 1,  MATCH($B427, Drivers!$B$4:$AI$4, 0))</f>
        <v>0.5</v>
      </c>
      <c r="AM427" s="86" cm="1">
        <f t="array" ref="AM427">INDEX(Drivers!$B$12:$AI$12, 1, AN427)</f>
        <v>46934</v>
      </c>
      <c r="AN427" s="83">
        <f t="shared" si="491"/>
        <v>11</v>
      </c>
      <c r="AO427" s="146">
        <f t="shared" si="489"/>
        <v>0</v>
      </c>
      <c r="AP427" s="152">
        <f t="shared" si="490"/>
        <v>0</v>
      </c>
      <c r="AQ427" s="152">
        <f t="shared" si="490"/>
        <v>0</v>
      </c>
      <c r="AR427" s="152">
        <f t="shared" si="490"/>
        <v>-25.8297764625</v>
      </c>
      <c r="AS427" s="152">
        <f t="shared" si="490"/>
        <v>-41.327642339999997</v>
      </c>
      <c r="AT427" s="152">
        <f t="shared" si="490"/>
        <v>-41.327642339999997</v>
      </c>
      <c r="AU427" s="152">
        <f t="shared" si="490"/>
        <v>-41.327642339999997</v>
      </c>
      <c r="AV427" s="152">
        <f t="shared" si="490"/>
        <v>-41.327642339999997</v>
      </c>
      <c r="AW427" s="152">
        <f t="shared" si="490"/>
        <v>-15.497865877499944</v>
      </c>
    </row>
    <row r="428" spans="2:49" hidden="1" outlineLevel="1" x14ac:dyDescent="0.2">
      <c r="B428" s="52" t="str" cm="1">
        <f t="array" ref="B428">INDEX($B$4:$AI$4, 1, AN428)</f>
        <v>FQ3'28E</v>
      </c>
      <c r="C428" s="104">
        <f>IF($AM428&gt;C$5,0,IF($AM428=C$5,IFERROR($AJ428/$AK428*$AL428, 0),IF(IFERROR((SUM($B428:B428)+$AJ428/$AK428*(1-$AL428)),0)&lt;=$AJ428, $AJ428-SUM($B428:B428), IFERROR($AJ428/$AK428, 0))))</f>
        <v>0</v>
      </c>
      <c r="D428" s="104">
        <f>IF($AM428&gt;D$5,0,IF($AM428=D$5,IFERROR($AJ428/$AK428*$AL428, 0),IF(IFERROR((SUM($B428:C428)+$AJ428/$AK428*(1-$AL428)),0)&lt;=$AJ428, $AJ428-SUM($B428:C428), IFERROR($AJ428/$AK428, 0))))</f>
        <v>0</v>
      </c>
      <c r="E428" s="104">
        <f>IF($AM428&gt;E$5,0,IF($AM428=E$5,IFERROR($AJ428/$AK428*$AL428, 0),IF(IFERROR((SUM($B428:D428)+$AJ428/$AK428*(1-$AL428)),0)&lt;=$AJ428, $AJ428-SUM($B428:D428), IFERROR($AJ428/$AK428, 0))))</f>
        <v>0</v>
      </c>
      <c r="F428" s="104">
        <f>IF($AM428&gt;F$5,0,IF($AM428=F$5,IFERROR($AJ428/$AK428*$AL428, 0),IF(IFERROR((SUM($B428:E428)+$AJ428/$AK428*(1-$AL428)),0)&lt;=$AJ428, $AJ428-SUM($B428:E428), IFERROR($AJ428/$AK428, 0))))</f>
        <v>0</v>
      </c>
      <c r="G428" s="104">
        <f>IF($AM428&gt;G$5,0,IF($AM428=G$5,IFERROR($AJ428/$AK428*$AL428, 0),IF(IFERROR((SUM($B428:F428)+$AJ428/$AK428*(1-$AL428)),0)&lt;=$AJ428, $AJ428-SUM($B428:F428), IFERROR($AJ428/$AK428, 0))))</f>
        <v>0</v>
      </c>
      <c r="H428" s="104">
        <f>IF($AM428&gt;H$5,0,IF($AM428=H$5,IFERROR($AJ428/$AK428*$AL428, 0),IF(IFERROR((SUM($B428:G428)+$AJ428/$AK428*(1-$AL428)),0)&lt;=$AJ428, $AJ428-SUM($B428:G428), IFERROR($AJ428/$AK428, 0))))</f>
        <v>0</v>
      </c>
      <c r="I428" s="104">
        <f>IF($AM428&gt;I$5,0,IF($AM428=I$5,IFERROR($AJ428/$AK428*$AL428, 0),IF(IFERROR((SUM($B428:H428)+$AJ428/$AK428*(1-$AL428)),0)&lt;=$AJ428, $AJ428-SUM($B428:H428), IFERROR($AJ428/$AK428, 0))))</f>
        <v>0</v>
      </c>
      <c r="J428" s="104">
        <f>IF($AM428&gt;J$5,0,IF($AM428=J$5,IFERROR($AJ428/$AK428*$AL428, 0),IF(IFERROR((SUM($B428:I428)+$AJ428/$AK428*(1-$AL428)),0)&lt;=$AJ428, $AJ428-SUM($B428:I428), IFERROR($AJ428/$AK428, 0))))</f>
        <v>0</v>
      </c>
      <c r="K428" s="104">
        <f>IF($AM428&gt;K$5,0,IF($AM428=K$5,IFERROR($AJ428/$AK428*$AL428, 0),IF(IFERROR((SUM($B428:J428)+$AJ428/$AK428*(1-$AL428)),0)&lt;=$AJ428, $AJ428-SUM($B428:J428), IFERROR($AJ428/$AK428, 0))))</f>
        <v>0</v>
      </c>
      <c r="L428" s="104">
        <f>IF($AM428&gt;L$5,0,IF($AM428=L$5,IFERROR($AJ428/$AK428*$AL428, 0),IF(IFERROR((SUM($B428:K428)+$AJ428/$AK428*(1-$AL428)),0)&lt;=$AJ428, $AJ428-SUM($B428:K428), IFERROR($AJ428/$AK428, 0))))</f>
        <v>0</v>
      </c>
      <c r="M428" s="104">
        <f>IF($AM428&gt;M$5,0,IF($AM428=M$5,IFERROR($AJ428/$AK428*$AL428, 0),IF(IFERROR((SUM($B428:L428)+$AJ428/$AK428*(1-$AL428)),0)&lt;=$AJ428, $AJ428-SUM($B428:L428), IFERROR($AJ428/$AK428, 0))))</f>
        <v>-5.9531728949999998</v>
      </c>
      <c r="N428" s="104">
        <f>IF($AM428&gt;N$5,0,IF($AM428=N$5,IFERROR($AJ428/$AK428*$AL428, 0),IF(IFERROR((SUM($B428:M428)+$AJ428/$AK428*(1-$AL428)),0)&lt;=$AJ428, $AJ428-SUM($B428:M428), IFERROR($AJ428/$AK428, 0))))</f>
        <v>-11.90634579</v>
      </c>
      <c r="O428" s="104">
        <f>IF($AM428&gt;O$5,0,IF($AM428=O$5,IFERROR($AJ428/$AK428*$AL428, 0),IF(IFERROR((SUM($B428:N428)+$AJ428/$AK428*(1-$AL428)),0)&lt;=$AJ428, $AJ428-SUM($B428:N428), IFERROR($AJ428/$AK428, 0))))</f>
        <v>-11.90634579</v>
      </c>
      <c r="P428" s="104">
        <f>IF($AM428&gt;P$5,0,IF($AM428=P$5,IFERROR($AJ428/$AK428*$AL428, 0),IF(IFERROR((SUM($B428:O428)+$AJ428/$AK428*(1-$AL428)),0)&lt;=$AJ428, $AJ428-SUM($B428:O428), IFERROR($AJ428/$AK428, 0))))</f>
        <v>-11.90634579</v>
      </c>
      <c r="Q428" s="104">
        <f>IF($AM428&gt;Q$5,0,IF($AM428=Q$5,IFERROR($AJ428/$AK428*$AL428, 0),IF(IFERROR((SUM($B428:P428)+$AJ428/$AK428*(1-$AL428)),0)&lt;=$AJ428, $AJ428-SUM($B428:P428), IFERROR($AJ428/$AK428, 0))))</f>
        <v>-11.90634579</v>
      </c>
      <c r="R428" s="104">
        <f>IF($AM428&gt;R$5,0,IF($AM428=R$5,IFERROR($AJ428/$AK428*$AL428, 0),IF(IFERROR((SUM($B428:Q428)+$AJ428/$AK428*(1-$AL428)),0)&lt;=$AJ428, $AJ428-SUM($B428:Q428), IFERROR($AJ428/$AK428, 0))))</f>
        <v>-11.90634579</v>
      </c>
      <c r="S428" s="104">
        <f>IF($AM428&gt;S$5,0,IF($AM428=S$5,IFERROR($AJ428/$AK428*$AL428, 0),IF(IFERROR((SUM($B428:R428)+$AJ428/$AK428*(1-$AL428)),0)&lt;=$AJ428, $AJ428-SUM($B428:R428), IFERROR($AJ428/$AK428, 0))))</f>
        <v>-11.90634579</v>
      </c>
      <c r="T428" s="104">
        <f>IF($AM428&gt;T$5,0,IF($AM428=T$5,IFERROR($AJ428/$AK428*$AL428, 0),IF(IFERROR((SUM($B428:S428)+$AJ428/$AK428*(1-$AL428)),0)&lt;=$AJ428, $AJ428-SUM($B428:S428), IFERROR($AJ428/$AK428, 0))))</f>
        <v>-11.90634579</v>
      </c>
      <c r="U428" s="104">
        <f>IF($AM428&gt;U$5,0,IF($AM428=U$5,IFERROR($AJ428/$AK428*$AL428, 0),IF(IFERROR((SUM($B428:T428)+$AJ428/$AK428*(1-$AL428)),0)&lt;=$AJ428, $AJ428-SUM($B428:T428), IFERROR($AJ428/$AK428, 0))))</f>
        <v>-11.90634579</v>
      </c>
      <c r="V428" s="104">
        <f>IF($AM428&gt;V$5,0,IF($AM428=V$5,IFERROR($AJ428/$AK428*$AL428, 0),IF(IFERROR((SUM($B428:U428)+$AJ428/$AK428*(1-$AL428)),0)&lt;=$AJ428, $AJ428-SUM($B428:U428), IFERROR($AJ428/$AK428, 0))))</f>
        <v>-11.90634579</v>
      </c>
      <c r="W428" s="104">
        <f>IF($AM428&gt;W$5,0,IF($AM428=W$5,IFERROR($AJ428/$AK428*$AL428, 0),IF(IFERROR((SUM($B428:V428)+$AJ428/$AK428*(1-$AL428)),0)&lt;=$AJ428, $AJ428-SUM($B428:V428), IFERROR($AJ428/$AK428, 0))))</f>
        <v>-11.90634579</v>
      </c>
      <c r="X428" s="104">
        <f>IF($AM428&gt;X$5,0,IF($AM428=X$5,IFERROR($AJ428/$AK428*$AL428, 0),IF(IFERROR((SUM($B428:W428)+$AJ428/$AK428*(1-$AL428)),0)&lt;=$AJ428, $AJ428-SUM($B428:W428), IFERROR($AJ428/$AK428, 0))))</f>
        <v>-11.90634579</v>
      </c>
      <c r="Y428" s="104">
        <f>IF($AM428&gt;Y$5,0,IF($AM428=Y$5,IFERROR($AJ428/$AK428*$AL428, 0),IF(IFERROR((SUM($B428:X428)+$AJ428/$AK428*(1-$AL428)),0)&lt;=$AJ428, $AJ428-SUM($B428:X428), IFERROR($AJ428/$AK428, 0))))</f>
        <v>-11.90634579</v>
      </c>
      <c r="Z428" s="104">
        <f>IF($AM428&gt;Z$5,0,IF($AM428=Z$5,IFERROR($AJ428/$AK428*$AL428, 0),IF(IFERROR((SUM($B428:Y428)+$AJ428/$AK428*(1-$AL428)),0)&lt;=$AJ428, $AJ428-SUM($B428:Y428), IFERROR($AJ428/$AK428, 0))))</f>
        <v>-11.90634579</v>
      </c>
      <c r="AA428" s="104">
        <f>IF($AM428&gt;AA$5,0,IF($AM428=AA$5,IFERROR($AJ428/$AK428*$AL428, 0),IF(IFERROR((SUM($B428:Z428)+$AJ428/$AK428*(1-$AL428)),0)&lt;=$AJ428, $AJ428-SUM($B428:Z428), IFERROR($AJ428/$AK428, 0))))</f>
        <v>-11.90634579</v>
      </c>
      <c r="AB428" s="104">
        <f>IF($AM428&gt;AB$5,0,IF($AM428=AB$5,IFERROR($AJ428/$AK428*$AL428, 0),IF(IFERROR((SUM($B428:AA428)+$AJ428/$AK428*(1-$AL428)),0)&lt;=$AJ428, $AJ428-SUM($B428:AA428), IFERROR($AJ428/$AK428, 0))))</f>
        <v>-11.90634579</v>
      </c>
      <c r="AC428" s="104">
        <f>IF($AM428&gt;AC$5,0,IF($AM428=AC$5,IFERROR($AJ428/$AK428*$AL428, 0),IF(IFERROR((SUM($B428:AB428)+$AJ428/$AK428*(1-$AL428)),0)&lt;=$AJ428, $AJ428-SUM($B428:AB428), IFERROR($AJ428/$AK428, 0))))</f>
        <v>-11.90634579</v>
      </c>
      <c r="AD428" s="104">
        <f>IF($AM428&gt;AD$5,0,IF($AM428=AD$5,IFERROR($AJ428/$AK428*$AL428, 0),IF(IFERROR((SUM($B428:AC428)+$AJ428/$AK428*(1-$AL428)),0)&lt;=$AJ428, $AJ428-SUM($B428:AC428), IFERROR($AJ428/$AK428, 0))))</f>
        <v>-11.90634579</v>
      </c>
      <c r="AE428" s="104">
        <f>IF($AM428&gt;AE$5,0,IF($AM428=AE$5,IFERROR($AJ428/$AK428*$AL428, 0),IF(IFERROR((SUM($B428:AD428)+$AJ428/$AK428*(1-$AL428)),0)&lt;=$AJ428, $AJ428-SUM($B428:AD428), IFERROR($AJ428/$AK428, 0))))</f>
        <v>-11.90634579</v>
      </c>
      <c r="AF428" s="104">
        <f>IF($AM428&gt;AF$5,0,IF($AM428=AF$5,IFERROR($AJ428/$AK428*$AL428, 0),IF(IFERROR((SUM($B428:AE428)+$AJ428/$AK428*(1-$AL428)),0)&lt;=$AJ428, $AJ428-SUM($B428:AE428), IFERROR($AJ428/$AK428, 0))))</f>
        <v>-11.90634579</v>
      </c>
      <c r="AG428" s="104">
        <f>IF($AM428&gt;AG$5,0,IF($AM428=AG$5,IFERROR($AJ428/$AK428*$AL428, 0),IF(IFERROR((SUM($B428:AF428)+$AJ428/$AK428*(1-$AL428)),0)&lt;=$AJ428, $AJ428-SUM($B428:AF428), IFERROR($AJ428/$AK428, 0))))</f>
        <v>-5.9531728950000797</v>
      </c>
      <c r="AH428" s="104">
        <f>IF($AM428&gt;AH$5,0,IF($AM428=AH$5,IFERROR($AJ428/$AK428*$AL428, 0),IF(IFERROR((SUM($B428:AG428)+$AJ428/$AK428*(1-$AL428)),0)&lt;=$AJ428, $AJ428-SUM($B428:AG428), IFERROR($AJ428/$AK428, 0))))</f>
        <v>0</v>
      </c>
      <c r="AJ428" s="105" cm="1">
        <f t="array" ref="AJ428">INDEX(Calculations!$B$701:$AN$701, 1, AN428)</f>
        <v>-238.12691580000001</v>
      </c>
      <c r="AK428" s="84">
        <f>INDEX(Drivers!$B$99:$AI$99, 1, MATCH($B428, Drivers!$B$4:$AI$4, 0))</f>
        <v>20</v>
      </c>
      <c r="AL428" s="85">
        <f>INDEX(Drivers!$B$100:$AI$100, 1,  MATCH($B428, Drivers!$B$4:$AI$4, 0))</f>
        <v>0.5</v>
      </c>
      <c r="AM428" s="86" cm="1">
        <f t="array" ref="AM428">INDEX(Drivers!$B$12:$AI$12, 1, AN428)</f>
        <v>47026</v>
      </c>
      <c r="AN428" s="83">
        <f t="shared" si="491"/>
        <v>12</v>
      </c>
      <c r="AO428" s="146">
        <f t="shared" si="489"/>
        <v>0</v>
      </c>
      <c r="AP428" s="152">
        <f t="shared" si="490"/>
        <v>0</v>
      </c>
      <c r="AQ428" s="152">
        <f t="shared" si="490"/>
        <v>0</v>
      </c>
      <c r="AR428" s="152">
        <f t="shared" si="490"/>
        <v>-17.859518684999998</v>
      </c>
      <c r="AS428" s="152">
        <f t="shared" si="490"/>
        <v>-47.625383159999998</v>
      </c>
      <c r="AT428" s="152">
        <f t="shared" si="490"/>
        <v>-47.625383159999998</v>
      </c>
      <c r="AU428" s="152">
        <f t="shared" si="490"/>
        <v>-47.625383159999998</v>
      </c>
      <c r="AV428" s="152">
        <f t="shared" si="490"/>
        <v>-47.625383159999998</v>
      </c>
      <c r="AW428" s="152">
        <f t="shared" si="490"/>
        <v>-29.765864475000079</v>
      </c>
    </row>
    <row r="429" spans="2:49" hidden="1" outlineLevel="1" x14ac:dyDescent="0.2">
      <c r="B429" s="52" t="str" cm="1">
        <f t="array" ref="B429">INDEX($B$4:$AI$4, 1, AN429)</f>
        <v>FQ4'28E</v>
      </c>
      <c r="C429" s="104">
        <f>IF($AM429&gt;C$5,0,IF($AM429=C$5,IFERROR($AJ429/$AK429*$AL429, 0),IF(IFERROR((SUM($B429:B429)+$AJ429/$AK429*(1-$AL429)),0)&lt;=$AJ429, $AJ429-SUM($B429:B429), IFERROR($AJ429/$AK429, 0))))</f>
        <v>0</v>
      </c>
      <c r="D429" s="104">
        <f>IF($AM429&gt;D$5,0,IF($AM429=D$5,IFERROR($AJ429/$AK429*$AL429, 0),IF(IFERROR((SUM($B429:C429)+$AJ429/$AK429*(1-$AL429)),0)&lt;=$AJ429, $AJ429-SUM($B429:C429), IFERROR($AJ429/$AK429, 0))))</f>
        <v>0</v>
      </c>
      <c r="E429" s="104">
        <f>IF($AM429&gt;E$5,0,IF($AM429=E$5,IFERROR($AJ429/$AK429*$AL429, 0),IF(IFERROR((SUM($B429:D429)+$AJ429/$AK429*(1-$AL429)),0)&lt;=$AJ429, $AJ429-SUM($B429:D429), IFERROR($AJ429/$AK429, 0))))</f>
        <v>0</v>
      </c>
      <c r="F429" s="104">
        <f>IF($AM429&gt;F$5,0,IF($AM429=F$5,IFERROR($AJ429/$AK429*$AL429, 0),IF(IFERROR((SUM($B429:E429)+$AJ429/$AK429*(1-$AL429)),0)&lt;=$AJ429, $AJ429-SUM($B429:E429), IFERROR($AJ429/$AK429, 0))))</f>
        <v>0</v>
      </c>
      <c r="G429" s="104">
        <f>IF($AM429&gt;G$5,0,IF($AM429=G$5,IFERROR($AJ429/$AK429*$AL429, 0),IF(IFERROR((SUM($B429:F429)+$AJ429/$AK429*(1-$AL429)),0)&lt;=$AJ429, $AJ429-SUM($B429:F429), IFERROR($AJ429/$AK429, 0))))</f>
        <v>0</v>
      </c>
      <c r="H429" s="104">
        <f>IF($AM429&gt;H$5,0,IF($AM429=H$5,IFERROR($AJ429/$AK429*$AL429, 0),IF(IFERROR((SUM($B429:G429)+$AJ429/$AK429*(1-$AL429)),0)&lt;=$AJ429, $AJ429-SUM($B429:G429), IFERROR($AJ429/$AK429, 0))))</f>
        <v>0</v>
      </c>
      <c r="I429" s="104">
        <f>IF($AM429&gt;I$5,0,IF($AM429=I$5,IFERROR($AJ429/$AK429*$AL429, 0),IF(IFERROR((SUM($B429:H429)+$AJ429/$AK429*(1-$AL429)),0)&lt;=$AJ429, $AJ429-SUM($B429:H429), IFERROR($AJ429/$AK429, 0))))</f>
        <v>0</v>
      </c>
      <c r="J429" s="104">
        <f>IF($AM429&gt;J$5,0,IF($AM429=J$5,IFERROR($AJ429/$AK429*$AL429, 0),IF(IFERROR((SUM($B429:I429)+$AJ429/$AK429*(1-$AL429)),0)&lt;=$AJ429, $AJ429-SUM($B429:I429), IFERROR($AJ429/$AK429, 0))))</f>
        <v>0</v>
      </c>
      <c r="K429" s="104">
        <f>IF($AM429&gt;K$5,0,IF($AM429=K$5,IFERROR($AJ429/$AK429*$AL429, 0),IF(IFERROR((SUM($B429:J429)+$AJ429/$AK429*(1-$AL429)),0)&lt;=$AJ429, $AJ429-SUM($B429:J429), IFERROR($AJ429/$AK429, 0))))</f>
        <v>0</v>
      </c>
      <c r="L429" s="104">
        <f>IF($AM429&gt;L$5,0,IF($AM429=L$5,IFERROR($AJ429/$AK429*$AL429, 0),IF(IFERROR((SUM($B429:K429)+$AJ429/$AK429*(1-$AL429)),0)&lt;=$AJ429, $AJ429-SUM($B429:K429), IFERROR($AJ429/$AK429, 0))))</f>
        <v>0</v>
      </c>
      <c r="M429" s="104">
        <f>IF($AM429&gt;M$5,0,IF($AM429=M$5,IFERROR($AJ429/$AK429*$AL429, 0),IF(IFERROR((SUM($B429:L429)+$AJ429/$AK429*(1-$AL429)),0)&lt;=$AJ429, $AJ429-SUM($B429:L429), IFERROR($AJ429/$AK429, 0))))</f>
        <v>0</v>
      </c>
      <c r="N429" s="104">
        <f>IF($AM429&gt;N$5,0,IF($AM429=N$5,IFERROR($AJ429/$AK429*$AL429, 0),IF(IFERROR((SUM($B429:M429)+$AJ429/$AK429*(1-$AL429)),0)&lt;=$AJ429, $AJ429-SUM($B429:M429), IFERROR($AJ429/$AK429, 0))))</f>
        <v>-6.7772881912499994</v>
      </c>
      <c r="O429" s="104">
        <f>IF($AM429&gt;O$5,0,IF($AM429=O$5,IFERROR($AJ429/$AK429*$AL429, 0),IF(IFERROR((SUM($B429:N429)+$AJ429/$AK429*(1-$AL429)),0)&lt;=$AJ429, $AJ429-SUM($B429:N429), IFERROR($AJ429/$AK429, 0))))</f>
        <v>-13.554576382499999</v>
      </c>
      <c r="P429" s="104">
        <f>IF($AM429&gt;P$5,0,IF($AM429=P$5,IFERROR($AJ429/$AK429*$AL429, 0),IF(IFERROR((SUM($B429:O429)+$AJ429/$AK429*(1-$AL429)),0)&lt;=$AJ429, $AJ429-SUM($B429:O429), IFERROR($AJ429/$AK429, 0))))</f>
        <v>-13.554576382499999</v>
      </c>
      <c r="Q429" s="104">
        <f>IF($AM429&gt;Q$5,0,IF($AM429=Q$5,IFERROR($AJ429/$AK429*$AL429, 0),IF(IFERROR((SUM($B429:P429)+$AJ429/$AK429*(1-$AL429)),0)&lt;=$AJ429, $AJ429-SUM($B429:P429), IFERROR($AJ429/$AK429, 0))))</f>
        <v>-13.554576382499999</v>
      </c>
      <c r="R429" s="104">
        <f>IF($AM429&gt;R$5,0,IF($AM429=R$5,IFERROR($AJ429/$AK429*$AL429, 0),IF(IFERROR((SUM($B429:Q429)+$AJ429/$AK429*(1-$AL429)),0)&lt;=$AJ429, $AJ429-SUM($B429:Q429), IFERROR($AJ429/$AK429, 0))))</f>
        <v>-13.554576382499999</v>
      </c>
      <c r="S429" s="104">
        <f>IF($AM429&gt;S$5,0,IF($AM429=S$5,IFERROR($AJ429/$AK429*$AL429, 0),IF(IFERROR((SUM($B429:R429)+$AJ429/$AK429*(1-$AL429)),0)&lt;=$AJ429, $AJ429-SUM($B429:R429), IFERROR($AJ429/$AK429, 0))))</f>
        <v>-13.554576382499999</v>
      </c>
      <c r="T429" s="104">
        <f>IF($AM429&gt;T$5,0,IF($AM429=T$5,IFERROR($AJ429/$AK429*$AL429, 0),IF(IFERROR((SUM($B429:S429)+$AJ429/$AK429*(1-$AL429)),0)&lt;=$AJ429, $AJ429-SUM($B429:S429), IFERROR($AJ429/$AK429, 0))))</f>
        <v>-13.554576382499999</v>
      </c>
      <c r="U429" s="104">
        <f>IF($AM429&gt;U$5,0,IF($AM429=U$5,IFERROR($AJ429/$AK429*$AL429, 0),IF(IFERROR((SUM($B429:T429)+$AJ429/$AK429*(1-$AL429)),0)&lt;=$AJ429, $AJ429-SUM($B429:T429), IFERROR($AJ429/$AK429, 0))))</f>
        <v>-13.554576382499999</v>
      </c>
      <c r="V429" s="104">
        <f>IF($AM429&gt;V$5,0,IF($AM429=V$5,IFERROR($AJ429/$AK429*$AL429, 0),IF(IFERROR((SUM($B429:U429)+$AJ429/$AK429*(1-$AL429)),0)&lt;=$AJ429, $AJ429-SUM($B429:U429), IFERROR($AJ429/$AK429, 0))))</f>
        <v>-13.554576382499999</v>
      </c>
      <c r="W429" s="104">
        <f>IF($AM429&gt;W$5,0,IF($AM429=W$5,IFERROR($AJ429/$AK429*$AL429, 0),IF(IFERROR((SUM($B429:V429)+$AJ429/$AK429*(1-$AL429)),0)&lt;=$AJ429, $AJ429-SUM($B429:V429), IFERROR($AJ429/$AK429, 0))))</f>
        <v>-13.554576382499999</v>
      </c>
      <c r="X429" s="104">
        <f>IF($AM429&gt;X$5,0,IF($AM429=X$5,IFERROR($AJ429/$AK429*$AL429, 0),IF(IFERROR((SUM($B429:W429)+$AJ429/$AK429*(1-$AL429)),0)&lt;=$AJ429, $AJ429-SUM($B429:W429), IFERROR($AJ429/$AK429, 0))))</f>
        <v>-13.554576382499999</v>
      </c>
      <c r="Y429" s="104">
        <f>IF($AM429&gt;Y$5,0,IF($AM429=Y$5,IFERROR($AJ429/$AK429*$AL429, 0),IF(IFERROR((SUM($B429:X429)+$AJ429/$AK429*(1-$AL429)),0)&lt;=$AJ429, $AJ429-SUM($B429:X429), IFERROR($AJ429/$AK429, 0))))</f>
        <v>-13.554576382499999</v>
      </c>
      <c r="Z429" s="104">
        <f>IF($AM429&gt;Z$5,0,IF($AM429=Z$5,IFERROR($AJ429/$AK429*$AL429, 0),IF(IFERROR((SUM($B429:Y429)+$AJ429/$AK429*(1-$AL429)),0)&lt;=$AJ429, $AJ429-SUM($B429:Y429), IFERROR($AJ429/$AK429, 0))))</f>
        <v>-13.554576382499999</v>
      </c>
      <c r="AA429" s="104">
        <f>IF($AM429&gt;AA$5,0,IF($AM429=AA$5,IFERROR($AJ429/$AK429*$AL429, 0),IF(IFERROR((SUM($B429:Z429)+$AJ429/$AK429*(1-$AL429)),0)&lt;=$AJ429, $AJ429-SUM($B429:Z429), IFERROR($AJ429/$AK429, 0))))</f>
        <v>-13.554576382499999</v>
      </c>
      <c r="AB429" s="104">
        <f>IF($AM429&gt;AB$5,0,IF($AM429=AB$5,IFERROR($AJ429/$AK429*$AL429, 0),IF(IFERROR((SUM($B429:AA429)+$AJ429/$AK429*(1-$AL429)),0)&lt;=$AJ429, $AJ429-SUM($B429:AA429), IFERROR($AJ429/$AK429, 0))))</f>
        <v>-13.554576382499999</v>
      </c>
      <c r="AC429" s="104">
        <f>IF($AM429&gt;AC$5,0,IF($AM429=AC$5,IFERROR($AJ429/$AK429*$AL429, 0),IF(IFERROR((SUM($B429:AB429)+$AJ429/$AK429*(1-$AL429)),0)&lt;=$AJ429, $AJ429-SUM($B429:AB429), IFERROR($AJ429/$AK429, 0))))</f>
        <v>-13.554576382499999</v>
      </c>
      <c r="AD429" s="104">
        <f>IF($AM429&gt;AD$5,0,IF($AM429=AD$5,IFERROR($AJ429/$AK429*$AL429, 0),IF(IFERROR((SUM($B429:AC429)+$AJ429/$AK429*(1-$AL429)),0)&lt;=$AJ429, $AJ429-SUM($B429:AC429), IFERROR($AJ429/$AK429, 0))))</f>
        <v>-13.554576382499999</v>
      </c>
      <c r="AE429" s="104">
        <f>IF($AM429&gt;AE$5,0,IF($AM429=AE$5,IFERROR($AJ429/$AK429*$AL429, 0),IF(IFERROR((SUM($B429:AD429)+$AJ429/$AK429*(1-$AL429)),0)&lt;=$AJ429, $AJ429-SUM($B429:AD429), IFERROR($AJ429/$AK429, 0))))</f>
        <v>-13.554576382499999</v>
      </c>
      <c r="AF429" s="104">
        <f>IF($AM429&gt;AF$5,0,IF($AM429=AF$5,IFERROR($AJ429/$AK429*$AL429, 0),IF(IFERROR((SUM($B429:AE429)+$AJ429/$AK429*(1-$AL429)),0)&lt;=$AJ429, $AJ429-SUM($B429:AE429), IFERROR($AJ429/$AK429, 0))))</f>
        <v>-13.554576382499999</v>
      </c>
      <c r="AG429" s="104">
        <f>IF($AM429&gt;AG$5,0,IF($AM429=AG$5,IFERROR($AJ429/$AK429*$AL429, 0),IF(IFERROR((SUM($B429:AF429)+$AJ429/$AK429*(1-$AL429)),0)&lt;=$AJ429, $AJ429-SUM($B429:AF429), IFERROR($AJ429/$AK429, 0))))</f>
        <v>-13.554576382499999</v>
      </c>
      <c r="AH429" s="104">
        <f>IF($AM429&gt;AH$5,0,IF($AM429=AH$5,IFERROR($AJ429/$AK429*$AL429, 0),IF(IFERROR((SUM($B429:AG429)+$AJ429/$AK429*(1-$AL429)),0)&lt;=$AJ429, $AJ429-SUM($B429:AG429), IFERROR($AJ429/$AK429, 0))))</f>
        <v>-6.7772881912500793</v>
      </c>
      <c r="AI429" s="20"/>
      <c r="AJ429" s="105" cm="1">
        <f t="array" ref="AJ429">INDEX(Calculations!$B$701:$AN$701, 1, AN429)</f>
        <v>-271.09152764999999</v>
      </c>
      <c r="AK429" s="84">
        <f>INDEX(Drivers!$B$99:$AI$99, 1, MATCH($B429, Drivers!$B$4:$AI$4, 0))</f>
        <v>20</v>
      </c>
      <c r="AL429" s="85">
        <f>INDEX(Drivers!$B$100:$AI$100, 1,  MATCH($B429, Drivers!$B$4:$AI$4, 0))</f>
        <v>0.5</v>
      </c>
      <c r="AM429" s="86" cm="1">
        <f t="array" ref="AM429">INDEX(Drivers!$B$12:$AI$12, 1, AN429)</f>
        <v>47118</v>
      </c>
      <c r="AN429" s="83">
        <f t="shared" si="491"/>
        <v>13</v>
      </c>
      <c r="AO429" s="146">
        <f t="shared" si="489"/>
        <v>0</v>
      </c>
      <c r="AP429" s="152">
        <f t="shared" si="490"/>
        <v>0</v>
      </c>
      <c r="AQ429" s="152">
        <f t="shared" si="490"/>
        <v>0</v>
      </c>
      <c r="AR429" s="152">
        <f t="shared" si="490"/>
        <v>-6.7772881912499994</v>
      </c>
      <c r="AS429" s="152">
        <f t="shared" si="490"/>
        <v>-54.218305529999995</v>
      </c>
      <c r="AT429" s="152">
        <f t="shared" si="490"/>
        <v>-54.218305529999995</v>
      </c>
      <c r="AU429" s="152">
        <f t="shared" si="490"/>
        <v>-54.218305529999995</v>
      </c>
      <c r="AV429" s="152">
        <f t="shared" si="490"/>
        <v>-54.218305529999995</v>
      </c>
      <c r="AW429" s="152">
        <f t="shared" si="490"/>
        <v>-47.441017338750072</v>
      </c>
    </row>
    <row r="430" spans="2:49" hidden="1" outlineLevel="1" x14ac:dyDescent="0.2">
      <c r="B430" s="52" t="str" cm="1">
        <f t="array" ref="B430">INDEX($B$4:$AI$4, 1, AN430)</f>
        <v>FQ1'29E</v>
      </c>
      <c r="C430" s="104">
        <f>IF($AM430&gt;C$5,0,IF($AM430=C$5,IFERROR($AJ430/$AK430*$AL430, 0),IF(IFERROR((SUM($B430:B430)+$AJ430/$AK430*(1-$AL430)),0)&lt;=$AJ430, $AJ430-SUM($B430:B430), IFERROR($AJ430/$AK430, 0))))</f>
        <v>0</v>
      </c>
      <c r="D430" s="104">
        <f>IF($AM430&gt;D$5,0,IF($AM430=D$5,IFERROR($AJ430/$AK430*$AL430, 0),IF(IFERROR((SUM($B430:C430)+$AJ430/$AK430*(1-$AL430)),0)&lt;=$AJ430, $AJ430-SUM($B430:C430), IFERROR($AJ430/$AK430, 0))))</f>
        <v>0</v>
      </c>
      <c r="E430" s="104">
        <f>IF($AM430&gt;E$5,0,IF($AM430=E$5,IFERROR($AJ430/$AK430*$AL430, 0),IF(IFERROR((SUM($B430:D430)+$AJ430/$AK430*(1-$AL430)),0)&lt;=$AJ430, $AJ430-SUM($B430:D430), IFERROR($AJ430/$AK430, 0))))</f>
        <v>0</v>
      </c>
      <c r="F430" s="104">
        <f>IF($AM430&gt;F$5,0,IF($AM430=F$5,IFERROR($AJ430/$AK430*$AL430, 0),IF(IFERROR((SUM($B430:E430)+$AJ430/$AK430*(1-$AL430)),0)&lt;=$AJ430, $AJ430-SUM($B430:E430), IFERROR($AJ430/$AK430, 0))))</f>
        <v>0</v>
      </c>
      <c r="G430" s="104">
        <f>IF($AM430&gt;G$5,0,IF($AM430=G$5,IFERROR($AJ430/$AK430*$AL430, 0),IF(IFERROR((SUM($B430:F430)+$AJ430/$AK430*(1-$AL430)),0)&lt;=$AJ430, $AJ430-SUM($B430:F430), IFERROR($AJ430/$AK430, 0))))</f>
        <v>0</v>
      </c>
      <c r="H430" s="104">
        <f>IF($AM430&gt;H$5,0,IF($AM430=H$5,IFERROR($AJ430/$AK430*$AL430, 0),IF(IFERROR((SUM($B430:G430)+$AJ430/$AK430*(1-$AL430)),0)&lt;=$AJ430, $AJ430-SUM($B430:G430), IFERROR($AJ430/$AK430, 0))))</f>
        <v>0</v>
      </c>
      <c r="I430" s="104">
        <f>IF($AM430&gt;I$5,0,IF($AM430=I$5,IFERROR($AJ430/$AK430*$AL430, 0),IF(IFERROR((SUM($B430:H430)+$AJ430/$AK430*(1-$AL430)),0)&lt;=$AJ430, $AJ430-SUM($B430:H430), IFERROR($AJ430/$AK430, 0))))</f>
        <v>0</v>
      </c>
      <c r="J430" s="104">
        <f>IF($AM430&gt;J$5,0,IF($AM430=J$5,IFERROR($AJ430/$AK430*$AL430, 0),IF(IFERROR((SUM($B430:I430)+$AJ430/$AK430*(1-$AL430)),0)&lt;=$AJ430, $AJ430-SUM($B430:I430), IFERROR($AJ430/$AK430, 0))))</f>
        <v>0</v>
      </c>
      <c r="K430" s="104">
        <f>IF($AM430&gt;K$5,0,IF($AM430=K$5,IFERROR($AJ430/$AK430*$AL430, 0),IF(IFERROR((SUM($B430:J430)+$AJ430/$AK430*(1-$AL430)),0)&lt;=$AJ430, $AJ430-SUM($B430:J430), IFERROR($AJ430/$AK430, 0))))</f>
        <v>0</v>
      </c>
      <c r="L430" s="104">
        <f>IF($AM430&gt;L$5,0,IF($AM430=L$5,IFERROR($AJ430/$AK430*$AL430, 0),IF(IFERROR((SUM($B430:K430)+$AJ430/$AK430*(1-$AL430)),0)&lt;=$AJ430, $AJ430-SUM($B430:K430), IFERROR($AJ430/$AK430, 0))))</f>
        <v>0</v>
      </c>
      <c r="M430" s="104">
        <f>IF($AM430&gt;M$5,0,IF($AM430=M$5,IFERROR($AJ430/$AK430*$AL430, 0),IF(IFERROR((SUM($B430:L430)+$AJ430/$AK430*(1-$AL430)),0)&lt;=$AJ430, $AJ430-SUM($B430:L430), IFERROR($AJ430/$AK430, 0))))</f>
        <v>0</v>
      </c>
      <c r="N430" s="104">
        <f>IF($AM430&gt;N$5,0,IF($AM430=N$5,IFERROR($AJ430/$AK430*$AL430, 0),IF(IFERROR((SUM($B430:M430)+$AJ430/$AK430*(1-$AL430)),0)&lt;=$AJ430, $AJ430-SUM($B430:M430), IFERROR($AJ430/$AK430, 0))))</f>
        <v>0</v>
      </c>
      <c r="O430" s="104">
        <f>IF($AM430&gt;O$5,0,IF($AM430=O$5,IFERROR($AJ430/$AK430*$AL430, 0),IF(IFERROR((SUM($B430:N430)+$AJ430/$AK430*(1-$AL430)),0)&lt;=$AJ430, $AJ430-SUM($B430:N430), IFERROR($AJ430/$AK430, 0))))</f>
        <v>-7.6535780147999999</v>
      </c>
      <c r="P430" s="104">
        <f>IF($AM430&gt;P$5,0,IF($AM430=P$5,IFERROR($AJ430/$AK430*$AL430, 0),IF(IFERROR((SUM($B430:O430)+$AJ430/$AK430*(1-$AL430)),0)&lt;=$AJ430, $AJ430-SUM($B430:O430), IFERROR($AJ430/$AK430, 0))))</f>
        <v>-15.3071560296</v>
      </c>
      <c r="Q430" s="104">
        <f>IF($AM430&gt;Q$5,0,IF($AM430=Q$5,IFERROR($AJ430/$AK430*$AL430, 0),IF(IFERROR((SUM($B430:P430)+$AJ430/$AK430*(1-$AL430)),0)&lt;=$AJ430, $AJ430-SUM($B430:P430), IFERROR($AJ430/$AK430, 0))))</f>
        <v>-15.3071560296</v>
      </c>
      <c r="R430" s="104">
        <f>IF($AM430&gt;R$5,0,IF($AM430=R$5,IFERROR($AJ430/$AK430*$AL430, 0),IF(IFERROR((SUM($B430:Q430)+$AJ430/$AK430*(1-$AL430)),0)&lt;=$AJ430, $AJ430-SUM($B430:Q430), IFERROR($AJ430/$AK430, 0))))</f>
        <v>-15.3071560296</v>
      </c>
      <c r="S430" s="104">
        <f>IF($AM430&gt;S$5,0,IF($AM430=S$5,IFERROR($AJ430/$AK430*$AL430, 0),IF(IFERROR((SUM($B430:R430)+$AJ430/$AK430*(1-$AL430)),0)&lt;=$AJ430, $AJ430-SUM($B430:R430), IFERROR($AJ430/$AK430, 0))))</f>
        <v>-15.3071560296</v>
      </c>
      <c r="T430" s="104">
        <f>IF($AM430&gt;T$5,0,IF($AM430=T$5,IFERROR($AJ430/$AK430*$AL430, 0),IF(IFERROR((SUM($B430:S430)+$AJ430/$AK430*(1-$AL430)),0)&lt;=$AJ430, $AJ430-SUM($B430:S430), IFERROR($AJ430/$AK430, 0))))</f>
        <v>-15.3071560296</v>
      </c>
      <c r="U430" s="104">
        <f>IF($AM430&gt;U$5,0,IF($AM430=U$5,IFERROR($AJ430/$AK430*$AL430, 0),IF(IFERROR((SUM($B430:T430)+$AJ430/$AK430*(1-$AL430)),0)&lt;=$AJ430, $AJ430-SUM($B430:T430), IFERROR($AJ430/$AK430, 0))))</f>
        <v>-15.3071560296</v>
      </c>
      <c r="V430" s="104">
        <f>IF($AM430&gt;V$5,0,IF($AM430=V$5,IFERROR($AJ430/$AK430*$AL430, 0),IF(IFERROR((SUM($B430:U430)+$AJ430/$AK430*(1-$AL430)),0)&lt;=$AJ430, $AJ430-SUM($B430:U430), IFERROR($AJ430/$AK430, 0))))</f>
        <v>-15.3071560296</v>
      </c>
      <c r="W430" s="104">
        <f>IF($AM430&gt;W$5,0,IF($AM430=W$5,IFERROR($AJ430/$AK430*$AL430, 0),IF(IFERROR((SUM($B430:V430)+$AJ430/$AK430*(1-$AL430)),0)&lt;=$AJ430, $AJ430-SUM($B430:V430), IFERROR($AJ430/$AK430, 0))))</f>
        <v>-15.3071560296</v>
      </c>
      <c r="X430" s="104">
        <f>IF($AM430&gt;X$5,0,IF($AM430=X$5,IFERROR($AJ430/$AK430*$AL430, 0),IF(IFERROR((SUM($B430:W430)+$AJ430/$AK430*(1-$AL430)),0)&lt;=$AJ430, $AJ430-SUM($B430:W430), IFERROR($AJ430/$AK430, 0))))</f>
        <v>-15.3071560296</v>
      </c>
      <c r="Y430" s="104">
        <f>IF($AM430&gt;Y$5,0,IF($AM430=Y$5,IFERROR($AJ430/$AK430*$AL430, 0),IF(IFERROR((SUM($B430:X430)+$AJ430/$AK430*(1-$AL430)),0)&lt;=$AJ430, $AJ430-SUM($B430:X430), IFERROR($AJ430/$AK430, 0))))</f>
        <v>-15.3071560296</v>
      </c>
      <c r="Z430" s="104">
        <f>IF($AM430&gt;Z$5,0,IF($AM430=Z$5,IFERROR($AJ430/$AK430*$AL430, 0),IF(IFERROR((SUM($B430:Y430)+$AJ430/$AK430*(1-$AL430)),0)&lt;=$AJ430, $AJ430-SUM($B430:Y430), IFERROR($AJ430/$AK430, 0))))</f>
        <v>-15.3071560296</v>
      </c>
      <c r="AA430" s="104">
        <f>IF($AM430&gt;AA$5,0,IF($AM430=AA$5,IFERROR($AJ430/$AK430*$AL430, 0),IF(IFERROR((SUM($B430:Z430)+$AJ430/$AK430*(1-$AL430)),0)&lt;=$AJ430, $AJ430-SUM($B430:Z430), IFERROR($AJ430/$AK430, 0))))</f>
        <v>-15.3071560296</v>
      </c>
      <c r="AB430" s="104">
        <f>IF($AM430&gt;AB$5,0,IF($AM430=AB$5,IFERROR($AJ430/$AK430*$AL430, 0),IF(IFERROR((SUM($B430:AA430)+$AJ430/$AK430*(1-$AL430)),0)&lt;=$AJ430, $AJ430-SUM($B430:AA430), IFERROR($AJ430/$AK430, 0))))</f>
        <v>-15.3071560296</v>
      </c>
      <c r="AC430" s="104">
        <f>IF($AM430&gt;AC$5,0,IF($AM430=AC$5,IFERROR($AJ430/$AK430*$AL430, 0),IF(IFERROR((SUM($B430:AB430)+$AJ430/$AK430*(1-$AL430)),0)&lt;=$AJ430, $AJ430-SUM($B430:AB430), IFERROR($AJ430/$AK430, 0))))</f>
        <v>-15.3071560296</v>
      </c>
      <c r="AD430" s="104">
        <f>IF($AM430&gt;AD$5,0,IF($AM430=AD$5,IFERROR($AJ430/$AK430*$AL430, 0),IF(IFERROR((SUM($B430:AC430)+$AJ430/$AK430*(1-$AL430)),0)&lt;=$AJ430, $AJ430-SUM($B430:AC430), IFERROR($AJ430/$AK430, 0))))</f>
        <v>-15.3071560296</v>
      </c>
      <c r="AE430" s="104">
        <f>IF($AM430&gt;AE$5,0,IF($AM430=AE$5,IFERROR($AJ430/$AK430*$AL430, 0),IF(IFERROR((SUM($B430:AD430)+$AJ430/$AK430*(1-$AL430)),0)&lt;=$AJ430, $AJ430-SUM($B430:AD430), IFERROR($AJ430/$AK430, 0))))</f>
        <v>-15.3071560296</v>
      </c>
      <c r="AF430" s="104">
        <f>IF($AM430&gt;AF$5,0,IF($AM430=AF$5,IFERROR($AJ430/$AK430*$AL430, 0),IF(IFERROR((SUM($B430:AE430)+$AJ430/$AK430*(1-$AL430)),0)&lt;=$AJ430, $AJ430-SUM($B430:AE430), IFERROR($AJ430/$AK430, 0))))</f>
        <v>-15.3071560296</v>
      </c>
      <c r="AG430" s="104">
        <f>IF($AM430&gt;AG$5,0,IF($AM430=AG$5,IFERROR($AJ430/$AK430*$AL430, 0),IF(IFERROR((SUM($B430:AF430)+$AJ430/$AK430*(1-$AL430)),0)&lt;=$AJ430, $AJ430-SUM($B430:AF430), IFERROR($AJ430/$AK430, 0))))</f>
        <v>-15.3071560296</v>
      </c>
      <c r="AH430" s="104">
        <f>IF($AM430&gt;AH$5,0,IF($AM430=AH$5,IFERROR($AJ430/$AK430*$AL430, 0),IF(IFERROR((SUM($B430:AG430)+$AJ430/$AK430*(1-$AL430)),0)&lt;=$AJ430, $AJ430-SUM($B430:AG430), IFERROR($AJ430/$AK430, 0))))</f>
        <v>-15.3071560296</v>
      </c>
      <c r="AI430" s="20"/>
      <c r="AJ430" s="105" cm="1">
        <f t="array" ref="AJ430">INDEX(Calculations!$B$701:$AN$701, 1, AN430)</f>
        <v>-306.143120592</v>
      </c>
      <c r="AK430" s="84">
        <f>INDEX(Drivers!$B$99:$AI$99, 1, MATCH($B430, Drivers!$B$4:$AI$4, 0))</f>
        <v>20</v>
      </c>
      <c r="AL430" s="85">
        <f>INDEX(Drivers!$B$100:$AI$100, 1,  MATCH($B430, Drivers!$B$4:$AI$4, 0))</f>
        <v>0.5</v>
      </c>
      <c r="AM430" s="86" cm="1">
        <f t="array" ref="AM430">INDEX(Drivers!$B$12:$AI$12, 1, AN430)</f>
        <v>47208</v>
      </c>
      <c r="AN430" s="83">
        <f t="shared" si="491"/>
        <v>14</v>
      </c>
      <c r="AO430" s="146">
        <f t="shared" si="489"/>
        <v>7.6535780148000185</v>
      </c>
      <c r="AP430" s="152">
        <f t="shared" si="490"/>
        <v>0</v>
      </c>
      <c r="AQ430" s="152">
        <f t="shared" si="490"/>
        <v>0</v>
      </c>
      <c r="AR430" s="152">
        <f t="shared" si="490"/>
        <v>0</v>
      </c>
      <c r="AS430" s="152">
        <f t="shared" si="490"/>
        <v>-53.575046103600002</v>
      </c>
      <c r="AT430" s="152">
        <f t="shared" si="490"/>
        <v>-61.228624118399999</v>
      </c>
      <c r="AU430" s="152">
        <f t="shared" si="490"/>
        <v>-61.228624118399999</v>
      </c>
      <c r="AV430" s="152">
        <f t="shared" si="490"/>
        <v>-61.228624118399999</v>
      </c>
      <c r="AW430" s="152">
        <f t="shared" si="490"/>
        <v>-61.228624118399999</v>
      </c>
    </row>
    <row r="431" spans="2:49" hidden="1" outlineLevel="1" x14ac:dyDescent="0.2">
      <c r="B431" s="52" t="str" cm="1">
        <f t="array" ref="B431">INDEX($B$4:$AI$4, 1, AN431)</f>
        <v>FQ2'29E</v>
      </c>
      <c r="C431" s="104">
        <f>IF($AM431&gt;C$5,0,IF($AM431=C$5,IFERROR($AJ431/$AK431*$AL431, 0),IF(IFERROR((SUM($B431:B431)+$AJ431/$AK431*(1-$AL431)),0)&lt;=$AJ431, $AJ431-SUM($B431:B431), IFERROR($AJ431/$AK431, 0))))</f>
        <v>0</v>
      </c>
      <c r="D431" s="104">
        <f>IF($AM431&gt;D$5,0,IF($AM431=D$5,IFERROR($AJ431/$AK431*$AL431, 0),IF(IFERROR((SUM($B431:C431)+$AJ431/$AK431*(1-$AL431)),0)&lt;=$AJ431, $AJ431-SUM($B431:C431), IFERROR($AJ431/$AK431, 0))))</f>
        <v>0</v>
      </c>
      <c r="E431" s="104">
        <f>IF($AM431&gt;E$5,0,IF($AM431=E$5,IFERROR($AJ431/$AK431*$AL431, 0),IF(IFERROR((SUM($B431:D431)+$AJ431/$AK431*(1-$AL431)),0)&lt;=$AJ431, $AJ431-SUM($B431:D431), IFERROR($AJ431/$AK431, 0))))</f>
        <v>0</v>
      </c>
      <c r="F431" s="104">
        <f>IF($AM431&gt;F$5,0,IF($AM431=F$5,IFERROR($AJ431/$AK431*$AL431, 0),IF(IFERROR((SUM($B431:E431)+$AJ431/$AK431*(1-$AL431)),0)&lt;=$AJ431, $AJ431-SUM($B431:E431), IFERROR($AJ431/$AK431, 0))))</f>
        <v>0</v>
      </c>
      <c r="G431" s="104">
        <f>IF($AM431&gt;G$5,0,IF($AM431=G$5,IFERROR($AJ431/$AK431*$AL431, 0),IF(IFERROR((SUM($B431:F431)+$AJ431/$AK431*(1-$AL431)),0)&lt;=$AJ431, $AJ431-SUM($B431:F431), IFERROR($AJ431/$AK431, 0))))</f>
        <v>0</v>
      </c>
      <c r="H431" s="104">
        <f>IF($AM431&gt;H$5,0,IF($AM431=H$5,IFERROR($AJ431/$AK431*$AL431, 0),IF(IFERROR((SUM($B431:G431)+$AJ431/$AK431*(1-$AL431)),0)&lt;=$AJ431, $AJ431-SUM($B431:G431), IFERROR($AJ431/$AK431, 0))))</f>
        <v>0</v>
      </c>
      <c r="I431" s="104">
        <f>IF($AM431&gt;I$5,0,IF($AM431=I$5,IFERROR($AJ431/$AK431*$AL431, 0),IF(IFERROR((SUM($B431:H431)+$AJ431/$AK431*(1-$AL431)),0)&lt;=$AJ431, $AJ431-SUM($B431:H431), IFERROR($AJ431/$AK431, 0))))</f>
        <v>0</v>
      </c>
      <c r="J431" s="104">
        <f>IF($AM431&gt;J$5,0,IF($AM431=J$5,IFERROR($AJ431/$AK431*$AL431, 0),IF(IFERROR((SUM($B431:I431)+$AJ431/$AK431*(1-$AL431)),0)&lt;=$AJ431, $AJ431-SUM($B431:I431), IFERROR($AJ431/$AK431, 0))))</f>
        <v>0</v>
      </c>
      <c r="K431" s="104">
        <f>IF($AM431&gt;K$5,0,IF($AM431=K$5,IFERROR($AJ431/$AK431*$AL431, 0),IF(IFERROR((SUM($B431:J431)+$AJ431/$AK431*(1-$AL431)),0)&lt;=$AJ431, $AJ431-SUM($B431:J431), IFERROR($AJ431/$AK431, 0))))</f>
        <v>0</v>
      </c>
      <c r="L431" s="104">
        <f>IF($AM431&gt;L$5,0,IF($AM431=L$5,IFERROR($AJ431/$AK431*$AL431, 0),IF(IFERROR((SUM($B431:K431)+$AJ431/$AK431*(1-$AL431)),0)&lt;=$AJ431, $AJ431-SUM($B431:K431), IFERROR($AJ431/$AK431, 0))))</f>
        <v>0</v>
      </c>
      <c r="M431" s="104">
        <f>IF($AM431&gt;M$5,0,IF($AM431=M$5,IFERROR($AJ431/$AK431*$AL431, 0),IF(IFERROR((SUM($B431:L431)+$AJ431/$AK431*(1-$AL431)),0)&lt;=$AJ431, $AJ431-SUM($B431:L431), IFERROR($AJ431/$AK431, 0))))</f>
        <v>0</v>
      </c>
      <c r="N431" s="104">
        <f>IF($AM431&gt;N$5,0,IF($AM431=N$5,IFERROR($AJ431/$AK431*$AL431, 0),IF(IFERROR((SUM($B431:M431)+$AJ431/$AK431*(1-$AL431)),0)&lt;=$AJ431, $AJ431-SUM($B431:M431), IFERROR($AJ431/$AK431, 0))))</f>
        <v>0</v>
      </c>
      <c r="O431" s="104">
        <f>IF($AM431&gt;O$5,0,IF($AM431=O$5,IFERROR($AJ431/$AK431*$AL431, 0),IF(IFERROR((SUM($B431:N431)+$AJ431/$AK431*(1-$AL431)),0)&lt;=$AJ431, $AJ431-SUM($B431:N431), IFERROR($AJ431/$AK431, 0))))</f>
        <v>0</v>
      </c>
      <c r="P431" s="104">
        <f>IF($AM431&gt;P$5,0,IF($AM431=P$5,IFERROR($AJ431/$AK431*$AL431, 0),IF(IFERROR((SUM($B431:O431)+$AJ431/$AK431*(1-$AL431)),0)&lt;=$AJ431, $AJ431-SUM($B431:O431), IFERROR($AJ431/$AK431, 0))))</f>
        <v>-8.5827016307250013</v>
      </c>
      <c r="Q431" s="104">
        <f>IF($AM431&gt;Q$5,0,IF($AM431=Q$5,IFERROR($AJ431/$AK431*$AL431, 0),IF(IFERROR((SUM($B431:P431)+$AJ431/$AK431*(1-$AL431)),0)&lt;=$AJ431, $AJ431-SUM($B431:P431), IFERROR($AJ431/$AK431, 0))))</f>
        <v>-17.165403261450003</v>
      </c>
      <c r="R431" s="104">
        <f>IF($AM431&gt;R$5,0,IF($AM431=R$5,IFERROR($AJ431/$AK431*$AL431, 0),IF(IFERROR((SUM($B431:Q431)+$AJ431/$AK431*(1-$AL431)),0)&lt;=$AJ431, $AJ431-SUM($B431:Q431), IFERROR($AJ431/$AK431, 0))))</f>
        <v>-17.165403261450003</v>
      </c>
      <c r="S431" s="104">
        <f>IF($AM431&gt;S$5,0,IF($AM431=S$5,IFERROR($AJ431/$AK431*$AL431, 0),IF(IFERROR((SUM($B431:R431)+$AJ431/$AK431*(1-$AL431)),0)&lt;=$AJ431, $AJ431-SUM($B431:R431), IFERROR($AJ431/$AK431, 0))))</f>
        <v>-17.165403261450003</v>
      </c>
      <c r="T431" s="104">
        <f>IF($AM431&gt;T$5,0,IF($AM431=T$5,IFERROR($AJ431/$AK431*$AL431, 0),IF(IFERROR((SUM($B431:S431)+$AJ431/$AK431*(1-$AL431)),0)&lt;=$AJ431, $AJ431-SUM($B431:S431), IFERROR($AJ431/$AK431, 0))))</f>
        <v>-17.165403261450003</v>
      </c>
      <c r="U431" s="104">
        <f>IF($AM431&gt;U$5,0,IF($AM431=U$5,IFERROR($AJ431/$AK431*$AL431, 0),IF(IFERROR((SUM($B431:T431)+$AJ431/$AK431*(1-$AL431)),0)&lt;=$AJ431, $AJ431-SUM($B431:T431), IFERROR($AJ431/$AK431, 0))))</f>
        <v>-17.165403261450003</v>
      </c>
      <c r="V431" s="104">
        <f>IF($AM431&gt;V$5,0,IF($AM431=V$5,IFERROR($AJ431/$AK431*$AL431, 0),IF(IFERROR((SUM($B431:U431)+$AJ431/$AK431*(1-$AL431)),0)&lt;=$AJ431, $AJ431-SUM($B431:U431), IFERROR($AJ431/$AK431, 0))))</f>
        <v>-17.165403261450003</v>
      </c>
      <c r="W431" s="104">
        <f>IF($AM431&gt;W$5,0,IF($AM431=W$5,IFERROR($AJ431/$AK431*$AL431, 0),IF(IFERROR((SUM($B431:V431)+$AJ431/$AK431*(1-$AL431)),0)&lt;=$AJ431, $AJ431-SUM($B431:V431), IFERROR($AJ431/$AK431, 0))))</f>
        <v>-17.165403261450003</v>
      </c>
      <c r="X431" s="104">
        <f>IF($AM431&gt;X$5,0,IF($AM431=X$5,IFERROR($AJ431/$AK431*$AL431, 0),IF(IFERROR((SUM($B431:W431)+$AJ431/$AK431*(1-$AL431)),0)&lt;=$AJ431, $AJ431-SUM($B431:W431), IFERROR($AJ431/$AK431, 0))))</f>
        <v>-17.165403261450003</v>
      </c>
      <c r="Y431" s="104">
        <f>IF($AM431&gt;Y$5,0,IF($AM431=Y$5,IFERROR($AJ431/$AK431*$AL431, 0),IF(IFERROR((SUM($B431:X431)+$AJ431/$AK431*(1-$AL431)),0)&lt;=$AJ431, $AJ431-SUM($B431:X431), IFERROR($AJ431/$AK431, 0))))</f>
        <v>-17.165403261450003</v>
      </c>
      <c r="Z431" s="104">
        <f>IF($AM431&gt;Z$5,0,IF($AM431=Z$5,IFERROR($AJ431/$AK431*$AL431, 0),IF(IFERROR((SUM($B431:Y431)+$AJ431/$AK431*(1-$AL431)),0)&lt;=$AJ431, $AJ431-SUM($B431:Y431), IFERROR($AJ431/$AK431, 0))))</f>
        <v>-17.165403261450003</v>
      </c>
      <c r="AA431" s="104">
        <f>IF($AM431&gt;AA$5,0,IF($AM431=AA$5,IFERROR($AJ431/$AK431*$AL431, 0),IF(IFERROR((SUM($B431:Z431)+$AJ431/$AK431*(1-$AL431)),0)&lt;=$AJ431, $AJ431-SUM($B431:Z431), IFERROR($AJ431/$AK431, 0))))</f>
        <v>-17.165403261450003</v>
      </c>
      <c r="AB431" s="104">
        <f>IF($AM431&gt;AB$5,0,IF($AM431=AB$5,IFERROR($AJ431/$AK431*$AL431, 0),IF(IFERROR((SUM($B431:AA431)+$AJ431/$AK431*(1-$AL431)),0)&lt;=$AJ431, $AJ431-SUM($B431:AA431), IFERROR($AJ431/$AK431, 0))))</f>
        <v>-17.165403261450003</v>
      </c>
      <c r="AC431" s="104">
        <f>IF($AM431&gt;AC$5,0,IF($AM431=AC$5,IFERROR($AJ431/$AK431*$AL431, 0),IF(IFERROR((SUM($B431:AB431)+$AJ431/$AK431*(1-$AL431)),0)&lt;=$AJ431, $AJ431-SUM($B431:AB431), IFERROR($AJ431/$AK431, 0))))</f>
        <v>-17.165403261450003</v>
      </c>
      <c r="AD431" s="104">
        <f>IF($AM431&gt;AD$5,0,IF($AM431=AD$5,IFERROR($AJ431/$AK431*$AL431, 0),IF(IFERROR((SUM($B431:AC431)+$AJ431/$AK431*(1-$AL431)),0)&lt;=$AJ431, $AJ431-SUM($B431:AC431), IFERROR($AJ431/$AK431, 0))))</f>
        <v>-17.165403261450003</v>
      </c>
      <c r="AE431" s="104">
        <f>IF($AM431&gt;AE$5,0,IF($AM431=AE$5,IFERROR($AJ431/$AK431*$AL431, 0),IF(IFERROR((SUM($B431:AD431)+$AJ431/$AK431*(1-$AL431)),0)&lt;=$AJ431, $AJ431-SUM($B431:AD431), IFERROR($AJ431/$AK431, 0))))</f>
        <v>-17.165403261450003</v>
      </c>
      <c r="AF431" s="104">
        <f>IF($AM431&gt;AF$5,0,IF($AM431=AF$5,IFERROR($AJ431/$AK431*$AL431, 0),IF(IFERROR((SUM($B431:AE431)+$AJ431/$AK431*(1-$AL431)),0)&lt;=$AJ431, $AJ431-SUM($B431:AE431), IFERROR($AJ431/$AK431, 0))))</f>
        <v>-17.165403261450003</v>
      </c>
      <c r="AG431" s="104">
        <f>IF($AM431&gt;AG$5,0,IF($AM431=AG$5,IFERROR($AJ431/$AK431*$AL431, 0),IF(IFERROR((SUM($B431:AF431)+$AJ431/$AK431*(1-$AL431)),0)&lt;=$AJ431, $AJ431-SUM($B431:AF431), IFERROR($AJ431/$AK431, 0))))</f>
        <v>-17.165403261450003</v>
      </c>
      <c r="AH431" s="104">
        <f>IF($AM431&gt;AH$5,0,IF($AM431=AH$5,IFERROR($AJ431/$AK431*$AL431, 0),IF(IFERROR((SUM($B431:AG431)+$AJ431/$AK431*(1-$AL431)),0)&lt;=$AJ431, $AJ431-SUM($B431:AG431), IFERROR($AJ431/$AK431, 0))))</f>
        <v>-17.165403261450003</v>
      </c>
      <c r="AI431" s="20"/>
      <c r="AJ431" s="105" cm="1">
        <f t="array" ref="AJ431">INDEX(Calculations!$B$701:$AN$701, 1, AN431)</f>
        <v>-343.30806522900002</v>
      </c>
      <c r="AK431" s="84">
        <f>INDEX(Drivers!$B$99:$AI$99, 1, MATCH($B431, Drivers!$B$4:$AI$4, 0))</f>
        <v>20</v>
      </c>
      <c r="AL431" s="85">
        <f>INDEX(Drivers!$B$100:$AI$100, 1,  MATCH($B431, Drivers!$B$4:$AI$4, 0))</f>
        <v>0.5</v>
      </c>
      <c r="AM431" s="86" cm="1">
        <f t="array" ref="AM431">INDEX(Drivers!$B$12:$AI$12, 1, AN431)</f>
        <v>47299</v>
      </c>
      <c r="AN431" s="83">
        <f t="shared" si="491"/>
        <v>15</v>
      </c>
      <c r="AO431" s="146">
        <f t="shared" si="489"/>
        <v>25.748104892174979</v>
      </c>
      <c r="AP431" s="152">
        <f t="shared" si="490"/>
        <v>0</v>
      </c>
      <c r="AQ431" s="152">
        <f t="shared" si="490"/>
        <v>0</v>
      </c>
      <c r="AR431" s="152">
        <f t="shared" si="490"/>
        <v>0</v>
      </c>
      <c r="AS431" s="152">
        <f t="shared" si="490"/>
        <v>-42.913508153625003</v>
      </c>
      <c r="AT431" s="152">
        <f t="shared" si="490"/>
        <v>-68.66161304580001</v>
      </c>
      <c r="AU431" s="152">
        <f t="shared" si="490"/>
        <v>-68.66161304580001</v>
      </c>
      <c r="AV431" s="152">
        <f t="shared" si="490"/>
        <v>-68.66161304580001</v>
      </c>
      <c r="AW431" s="152">
        <f t="shared" si="490"/>
        <v>-68.66161304580001</v>
      </c>
    </row>
    <row r="432" spans="2:49" hidden="1" outlineLevel="1" x14ac:dyDescent="0.2">
      <c r="B432" s="52" t="str" cm="1">
        <f t="array" ref="B432">INDEX($B$4:$AI$4, 1, AN432)</f>
        <v>FQ3'29E</v>
      </c>
      <c r="C432" s="104">
        <f>IF($AM432&gt;C$5,0,IF($AM432=C$5,IFERROR($AJ432/$AK432*$AL432, 0),IF(IFERROR((SUM($B432:B432)+$AJ432/$AK432*(1-$AL432)),0)&lt;=$AJ432, $AJ432-SUM($B432:B432), IFERROR($AJ432/$AK432, 0))))</f>
        <v>0</v>
      </c>
      <c r="D432" s="104">
        <f>IF($AM432&gt;D$5,0,IF($AM432=D$5,IFERROR($AJ432/$AK432*$AL432, 0),IF(IFERROR((SUM($B432:C432)+$AJ432/$AK432*(1-$AL432)),0)&lt;=$AJ432, $AJ432-SUM($B432:C432), IFERROR($AJ432/$AK432, 0))))</f>
        <v>0</v>
      </c>
      <c r="E432" s="104">
        <f>IF($AM432&gt;E$5,0,IF($AM432=E$5,IFERROR($AJ432/$AK432*$AL432, 0),IF(IFERROR((SUM($B432:D432)+$AJ432/$AK432*(1-$AL432)),0)&lt;=$AJ432, $AJ432-SUM($B432:D432), IFERROR($AJ432/$AK432, 0))))</f>
        <v>0</v>
      </c>
      <c r="F432" s="104">
        <f>IF($AM432&gt;F$5,0,IF($AM432=F$5,IFERROR($AJ432/$AK432*$AL432, 0),IF(IFERROR((SUM($B432:E432)+$AJ432/$AK432*(1-$AL432)),0)&lt;=$AJ432, $AJ432-SUM($B432:E432), IFERROR($AJ432/$AK432, 0))))</f>
        <v>0</v>
      </c>
      <c r="G432" s="104">
        <f>IF($AM432&gt;G$5,0,IF($AM432=G$5,IFERROR($AJ432/$AK432*$AL432, 0),IF(IFERROR((SUM($B432:F432)+$AJ432/$AK432*(1-$AL432)),0)&lt;=$AJ432, $AJ432-SUM($B432:F432), IFERROR($AJ432/$AK432, 0))))</f>
        <v>0</v>
      </c>
      <c r="H432" s="104">
        <f>IF($AM432&gt;H$5,0,IF($AM432=H$5,IFERROR($AJ432/$AK432*$AL432, 0),IF(IFERROR((SUM($B432:G432)+$AJ432/$AK432*(1-$AL432)),0)&lt;=$AJ432, $AJ432-SUM($B432:G432), IFERROR($AJ432/$AK432, 0))))</f>
        <v>0</v>
      </c>
      <c r="I432" s="104">
        <f>IF($AM432&gt;I$5,0,IF($AM432=I$5,IFERROR($AJ432/$AK432*$AL432, 0),IF(IFERROR((SUM($B432:H432)+$AJ432/$AK432*(1-$AL432)),0)&lt;=$AJ432, $AJ432-SUM($B432:H432), IFERROR($AJ432/$AK432, 0))))</f>
        <v>0</v>
      </c>
      <c r="J432" s="104">
        <f>IF($AM432&gt;J$5,0,IF($AM432=J$5,IFERROR($AJ432/$AK432*$AL432, 0),IF(IFERROR((SUM($B432:I432)+$AJ432/$AK432*(1-$AL432)),0)&lt;=$AJ432, $AJ432-SUM($B432:I432), IFERROR($AJ432/$AK432, 0))))</f>
        <v>0</v>
      </c>
      <c r="K432" s="104">
        <f>IF($AM432&gt;K$5,0,IF($AM432=K$5,IFERROR($AJ432/$AK432*$AL432, 0),IF(IFERROR((SUM($B432:J432)+$AJ432/$AK432*(1-$AL432)),0)&lt;=$AJ432, $AJ432-SUM($B432:J432), IFERROR($AJ432/$AK432, 0))))</f>
        <v>0</v>
      </c>
      <c r="L432" s="104">
        <f>IF($AM432&gt;L$5,0,IF($AM432=L$5,IFERROR($AJ432/$AK432*$AL432, 0),IF(IFERROR((SUM($B432:K432)+$AJ432/$AK432*(1-$AL432)),0)&lt;=$AJ432, $AJ432-SUM($B432:K432), IFERROR($AJ432/$AK432, 0))))</f>
        <v>0</v>
      </c>
      <c r="M432" s="104">
        <f>IF($AM432&gt;M$5,0,IF($AM432=M$5,IFERROR($AJ432/$AK432*$AL432, 0),IF(IFERROR((SUM($B432:L432)+$AJ432/$AK432*(1-$AL432)),0)&lt;=$AJ432, $AJ432-SUM($B432:L432), IFERROR($AJ432/$AK432, 0))))</f>
        <v>0</v>
      </c>
      <c r="N432" s="104">
        <f>IF($AM432&gt;N$5,0,IF($AM432=N$5,IFERROR($AJ432/$AK432*$AL432, 0),IF(IFERROR((SUM($B432:M432)+$AJ432/$AK432*(1-$AL432)),0)&lt;=$AJ432, $AJ432-SUM($B432:M432), IFERROR($AJ432/$AK432, 0))))</f>
        <v>0</v>
      </c>
      <c r="O432" s="104">
        <f>IF($AM432&gt;O$5,0,IF($AM432=O$5,IFERROR($AJ432/$AK432*$AL432, 0),IF(IFERROR((SUM($B432:N432)+$AJ432/$AK432*(1-$AL432)),0)&lt;=$AJ432, $AJ432-SUM($B432:N432), IFERROR($AJ432/$AK432, 0))))</f>
        <v>0</v>
      </c>
      <c r="P432" s="104">
        <f>IF($AM432&gt;P$5,0,IF($AM432=P$5,IFERROR($AJ432/$AK432*$AL432, 0),IF(IFERROR((SUM($B432:O432)+$AJ432/$AK432*(1-$AL432)),0)&lt;=$AJ432, $AJ432-SUM($B432:O432), IFERROR($AJ432/$AK432, 0))))</f>
        <v>0</v>
      </c>
      <c r="Q432" s="104">
        <f>IF($AM432&gt;Q$5,0,IF($AM432=Q$5,IFERROR($AJ432/$AK432*$AL432, 0),IF(IFERROR((SUM($B432:P432)+$AJ432/$AK432*(1-$AL432)),0)&lt;=$AJ432, $AJ432-SUM($B432:P432), IFERROR($AJ432/$AK432, 0))))</f>
        <v>-9.5398413484499986</v>
      </c>
      <c r="R432" s="104">
        <f>IF($AM432&gt;R$5,0,IF($AM432=R$5,IFERROR($AJ432/$AK432*$AL432, 0),IF(IFERROR((SUM($B432:Q432)+$AJ432/$AK432*(1-$AL432)),0)&lt;=$AJ432, $AJ432-SUM($B432:Q432), IFERROR($AJ432/$AK432, 0))))</f>
        <v>-19.079682696899997</v>
      </c>
      <c r="S432" s="104">
        <f>IF($AM432&gt;S$5,0,IF($AM432=S$5,IFERROR($AJ432/$AK432*$AL432, 0),IF(IFERROR((SUM($B432:R432)+$AJ432/$AK432*(1-$AL432)),0)&lt;=$AJ432, $AJ432-SUM($B432:R432), IFERROR($AJ432/$AK432, 0))))</f>
        <v>-19.079682696899997</v>
      </c>
      <c r="T432" s="104">
        <f>IF($AM432&gt;T$5,0,IF($AM432=T$5,IFERROR($AJ432/$AK432*$AL432, 0),IF(IFERROR((SUM($B432:S432)+$AJ432/$AK432*(1-$AL432)),0)&lt;=$AJ432, $AJ432-SUM($B432:S432), IFERROR($AJ432/$AK432, 0))))</f>
        <v>-19.079682696899997</v>
      </c>
      <c r="U432" s="104">
        <f>IF($AM432&gt;U$5,0,IF($AM432=U$5,IFERROR($AJ432/$AK432*$AL432, 0),IF(IFERROR((SUM($B432:T432)+$AJ432/$AK432*(1-$AL432)),0)&lt;=$AJ432, $AJ432-SUM($B432:T432), IFERROR($AJ432/$AK432, 0))))</f>
        <v>-19.079682696899997</v>
      </c>
      <c r="V432" s="104">
        <f>IF($AM432&gt;V$5,0,IF($AM432=V$5,IFERROR($AJ432/$AK432*$AL432, 0),IF(IFERROR((SUM($B432:U432)+$AJ432/$AK432*(1-$AL432)),0)&lt;=$AJ432, $AJ432-SUM($B432:U432), IFERROR($AJ432/$AK432, 0))))</f>
        <v>-19.079682696899997</v>
      </c>
      <c r="W432" s="104">
        <f>IF($AM432&gt;W$5,0,IF($AM432=W$5,IFERROR($AJ432/$AK432*$AL432, 0),IF(IFERROR((SUM($B432:V432)+$AJ432/$AK432*(1-$AL432)),0)&lt;=$AJ432, $AJ432-SUM($B432:V432), IFERROR($AJ432/$AK432, 0))))</f>
        <v>-19.079682696899997</v>
      </c>
      <c r="X432" s="104">
        <f>IF($AM432&gt;X$5,0,IF($AM432=X$5,IFERROR($AJ432/$AK432*$AL432, 0),IF(IFERROR((SUM($B432:W432)+$AJ432/$AK432*(1-$AL432)),0)&lt;=$AJ432, $AJ432-SUM($B432:W432), IFERROR($AJ432/$AK432, 0))))</f>
        <v>-19.079682696899997</v>
      </c>
      <c r="Y432" s="104">
        <f>IF($AM432&gt;Y$5,0,IF($AM432=Y$5,IFERROR($AJ432/$AK432*$AL432, 0),IF(IFERROR((SUM($B432:X432)+$AJ432/$AK432*(1-$AL432)),0)&lt;=$AJ432, $AJ432-SUM($B432:X432), IFERROR($AJ432/$AK432, 0))))</f>
        <v>-19.079682696899997</v>
      </c>
      <c r="Z432" s="104">
        <f>IF($AM432&gt;Z$5,0,IF($AM432=Z$5,IFERROR($AJ432/$AK432*$AL432, 0),IF(IFERROR((SUM($B432:Y432)+$AJ432/$AK432*(1-$AL432)),0)&lt;=$AJ432, $AJ432-SUM($B432:Y432), IFERROR($AJ432/$AK432, 0))))</f>
        <v>-19.079682696899997</v>
      </c>
      <c r="AA432" s="104">
        <f>IF($AM432&gt;AA$5,0,IF($AM432=AA$5,IFERROR($AJ432/$AK432*$AL432, 0),IF(IFERROR((SUM($B432:Z432)+$AJ432/$AK432*(1-$AL432)),0)&lt;=$AJ432, $AJ432-SUM($B432:Z432), IFERROR($AJ432/$AK432, 0))))</f>
        <v>-19.079682696899997</v>
      </c>
      <c r="AB432" s="104">
        <f>IF($AM432&gt;AB$5,0,IF($AM432=AB$5,IFERROR($AJ432/$AK432*$AL432, 0),IF(IFERROR((SUM($B432:AA432)+$AJ432/$AK432*(1-$AL432)),0)&lt;=$AJ432, $AJ432-SUM($B432:AA432), IFERROR($AJ432/$AK432, 0))))</f>
        <v>-19.079682696899997</v>
      </c>
      <c r="AC432" s="104">
        <f>IF($AM432&gt;AC$5,0,IF($AM432=AC$5,IFERROR($AJ432/$AK432*$AL432, 0),IF(IFERROR((SUM($B432:AB432)+$AJ432/$AK432*(1-$AL432)),0)&lt;=$AJ432, $AJ432-SUM($B432:AB432), IFERROR($AJ432/$AK432, 0))))</f>
        <v>-19.079682696899997</v>
      </c>
      <c r="AD432" s="104">
        <f>IF($AM432&gt;AD$5,0,IF($AM432=AD$5,IFERROR($AJ432/$AK432*$AL432, 0),IF(IFERROR((SUM($B432:AC432)+$AJ432/$AK432*(1-$AL432)),0)&lt;=$AJ432, $AJ432-SUM($B432:AC432), IFERROR($AJ432/$AK432, 0))))</f>
        <v>-19.079682696899997</v>
      </c>
      <c r="AE432" s="104">
        <f>IF($AM432&gt;AE$5,0,IF($AM432=AE$5,IFERROR($AJ432/$AK432*$AL432, 0),IF(IFERROR((SUM($B432:AD432)+$AJ432/$AK432*(1-$AL432)),0)&lt;=$AJ432, $AJ432-SUM($B432:AD432), IFERROR($AJ432/$AK432, 0))))</f>
        <v>-19.079682696899997</v>
      </c>
      <c r="AF432" s="104">
        <f>IF($AM432&gt;AF$5,0,IF($AM432=AF$5,IFERROR($AJ432/$AK432*$AL432, 0),IF(IFERROR((SUM($B432:AE432)+$AJ432/$AK432*(1-$AL432)),0)&lt;=$AJ432, $AJ432-SUM($B432:AE432), IFERROR($AJ432/$AK432, 0))))</f>
        <v>-19.079682696899997</v>
      </c>
      <c r="AG432" s="104">
        <f>IF($AM432&gt;AG$5,0,IF($AM432=AG$5,IFERROR($AJ432/$AK432*$AL432, 0),IF(IFERROR((SUM($B432:AF432)+$AJ432/$AK432*(1-$AL432)),0)&lt;=$AJ432, $AJ432-SUM($B432:AF432), IFERROR($AJ432/$AK432, 0))))</f>
        <v>-19.079682696899997</v>
      </c>
      <c r="AH432" s="104">
        <f>IF($AM432&gt;AH$5,0,IF($AM432=AH$5,IFERROR($AJ432/$AK432*$AL432, 0),IF(IFERROR((SUM($B432:AG432)+$AJ432/$AK432*(1-$AL432)),0)&lt;=$AJ432, $AJ432-SUM($B432:AG432), IFERROR($AJ432/$AK432, 0))))</f>
        <v>-19.079682696899997</v>
      </c>
      <c r="AI432" s="20"/>
      <c r="AJ432" s="105" cm="1">
        <f t="array" ref="AJ432">INDEX(Calculations!$B$701:$AN$701, 1, AN432)</f>
        <v>-381.59365393799993</v>
      </c>
      <c r="AK432" s="84">
        <f>INDEX(Drivers!$B$99:$AI$99, 1, MATCH($B432, Drivers!$B$4:$AI$4, 0))</f>
        <v>20</v>
      </c>
      <c r="AL432" s="85">
        <f>INDEX(Drivers!$B$100:$AI$100, 1,  MATCH($B432, Drivers!$B$4:$AI$4, 0))</f>
        <v>0.5</v>
      </c>
      <c r="AM432" s="86" cm="1">
        <f t="array" ref="AM432">INDEX(Drivers!$B$12:$AI$12, 1, AN432)</f>
        <v>47391</v>
      </c>
      <c r="AN432" s="83">
        <f t="shared" si="491"/>
        <v>16</v>
      </c>
      <c r="AO432" s="146">
        <f t="shared" si="489"/>
        <v>47.699206742249885</v>
      </c>
      <c r="AP432" s="152">
        <f t="shared" si="490"/>
        <v>0</v>
      </c>
      <c r="AQ432" s="152">
        <f t="shared" si="490"/>
        <v>0</v>
      </c>
      <c r="AR432" s="152">
        <f t="shared" si="490"/>
        <v>0</v>
      </c>
      <c r="AS432" s="152">
        <f t="shared" si="490"/>
        <v>-28.619524045349998</v>
      </c>
      <c r="AT432" s="152">
        <f t="shared" si="490"/>
        <v>-76.318730787599989</v>
      </c>
      <c r="AU432" s="152">
        <f t="shared" si="490"/>
        <v>-76.318730787599989</v>
      </c>
      <c r="AV432" s="152">
        <f t="shared" si="490"/>
        <v>-76.318730787599989</v>
      </c>
      <c r="AW432" s="152">
        <f t="shared" si="490"/>
        <v>-76.318730787599989</v>
      </c>
    </row>
    <row r="433" spans="2:49" hidden="1" outlineLevel="1" x14ac:dyDescent="0.2">
      <c r="B433" s="52" t="str" cm="1">
        <f t="array" ref="B433">INDEX($B$4:$AI$4, 1, AN433)</f>
        <v>FQ4'29E</v>
      </c>
      <c r="C433" s="104">
        <f>IF($AM433&gt;C$5,0,IF($AM433=C$5,IFERROR($AJ433/$AK433*$AL433, 0),IF(IFERROR((SUM($B433:B433)+$AJ433/$AK433*(1-$AL433)),0)&lt;=$AJ433, $AJ433-SUM($B433:B433), IFERROR($AJ433/$AK433, 0))))</f>
        <v>0</v>
      </c>
      <c r="D433" s="104">
        <f>IF($AM433&gt;D$5,0,IF($AM433=D$5,IFERROR($AJ433/$AK433*$AL433, 0),IF(IFERROR((SUM($B433:C433)+$AJ433/$AK433*(1-$AL433)),0)&lt;=$AJ433, $AJ433-SUM($B433:C433), IFERROR($AJ433/$AK433, 0))))</f>
        <v>0</v>
      </c>
      <c r="E433" s="104">
        <f>IF($AM433&gt;E$5,0,IF($AM433=E$5,IFERROR($AJ433/$AK433*$AL433, 0),IF(IFERROR((SUM($B433:D433)+$AJ433/$AK433*(1-$AL433)),0)&lt;=$AJ433, $AJ433-SUM($B433:D433), IFERROR($AJ433/$AK433, 0))))</f>
        <v>0</v>
      </c>
      <c r="F433" s="104">
        <f>IF($AM433&gt;F$5,0,IF($AM433=F$5,IFERROR($AJ433/$AK433*$AL433, 0),IF(IFERROR((SUM($B433:E433)+$AJ433/$AK433*(1-$AL433)),0)&lt;=$AJ433, $AJ433-SUM($B433:E433), IFERROR($AJ433/$AK433, 0))))</f>
        <v>0</v>
      </c>
      <c r="G433" s="104">
        <f>IF($AM433&gt;G$5,0,IF($AM433=G$5,IFERROR($AJ433/$AK433*$AL433, 0),IF(IFERROR((SUM($B433:F433)+$AJ433/$AK433*(1-$AL433)),0)&lt;=$AJ433, $AJ433-SUM($B433:F433), IFERROR($AJ433/$AK433, 0))))</f>
        <v>0</v>
      </c>
      <c r="H433" s="104">
        <f>IF($AM433&gt;H$5,0,IF($AM433=H$5,IFERROR($AJ433/$AK433*$AL433, 0),IF(IFERROR((SUM($B433:G433)+$AJ433/$AK433*(1-$AL433)),0)&lt;=$AJ433, $AJ433-SUM($B433:G433), IFERROR($AJ433/$AK433, 0))))</f>
        <v>0</v>
      </c>
      <c r="I433" s="104">
        <f>IF($AM433&gt;I$5,0,IF($AM433=I$5,IFERROR($AJ433/$AK433*$AL433, 0),IF(IFERROR((SUM($B433:H433)+$AJ433/$AK433*(1-$AL433)),0)&lt;=$AJ433, $AJ433-SUM($B433:H433), IFERROR($AJ433/$AK433, 0))))</f>
        <v>0</v>
      </c>
      <c r="J433" s="104">
        <f>IF($AM433&gt;J$5,0,IF($AM433=J$5,IFERROR($AJ433/$AK433*$AL433, 0),IF(IFERROR((SUM($B433:I433)+$AJ433/$AK433*(1-$AL433)),0)&lt;=$AJ433, $AJ433-SUM($B433:I433), IFERROR($AJ433/$AK433, 0))))</f>
        <v>0</v>
      </c>
      <c r="K433" s="104">
        <f>IF($AM433&gt;K$5,0,IF($AM433=K$5,IFERROR($AJ433/$AK433*$AL433, 0),IF(IFERROR((SUM($B433:J433)+$AJ433/$AK433*(1-$AL433)),0)&lt;=$AJ433, $AJ433-SUM($B433:J433), IFERROR($AJ433/$AK433, 0))))</f>
        <v>0</v>
      </c>
      <c r="L433" s="104">
        <f>IF($AM433&gt;L$5,0,IF($AM433=L$5,IFERROR($AJ433/$AK433*$AL433, 0),IF(IFERROR((SUM($B433:K433)+$AJ433/$AK433*(1-$AL433)),0)&lt;=$AJ433, $AJ433-SUM($B433:K433), IFERROR($AJ433/$AK433, 0))))</f>
        <v>0</v>
      </c>
      <c r="M433" s="104">
        <f>IF($AM433&gt;M$5,0,IF($AM433=M$5,IFERROR($AJ433/$AK433*$AL433, 0),IF(IFERROR((SUM($B433:L433)+$AJ433/$AK433*(1-$AL433)),0)&lt;=$AJ433, $AJ433-SUM($B433:L433), IFERROR($AJ433/$AK433, 0))))</f>
        <v>0</v>
      </c>
      <c r="N433" s="104">
        <f>IF($AM433&gt;N$5,0,IF($AM433=N$5,IFERROR($AJ433/$AK433*$AL433, 0),IF(IFERROR((SUM($B433:M433)+$AJ433/$AK433*(1-$AL433)),0)&lt;=$AJ433, $AJ433-SUM($B433:M433), IFERROR($AJ433/$AK433, 0))))</f>
        <v>0</v>
      </c>
      <c r="O433" s="104">
        <f>IF($AM433&gt;O$5,0,IF($AM433=O$5,IFERROR($AJ433/$AK433*$AL433, 0),IF(IFERROR((SUM($B433:N433)+$AJ433/$AK433*(1-$AL433)),0)&lt;=$AJ433, $AJ433-SUM($B433:N433), IFERROR($AJ433/$AK433, 0))))</f>
        <v>0</v>
      </c>
      <c r="P433" s="104">
        <f>IF($AM433&gt;P$5,0,IF($AM433=P$5,IFERROR($AJ433/$AK433*$AL433, 0),IF(IFERROR((SUM($B433:O433)+$AJ433/$AK433*(1-$AL433)),0)&lt;=$AJ433, $AJ433-SUM($B433:O433), IFERROR($AJ433/$AK433, 0))))</f>
        <v>0</v>
      </c>
      <c r="Q433" s="104">
        <f>IF($AM433&gt;Q$5,0,IF($AM433=Q$5,IFERROR($AJ433/$AK433*$AL433, 0),IF(IFERROR((SUM($B433:P433)+$AJ433/$AK433*(1-$AL433)),0)&lt;=$AJ433, $AJ433-SUM($B433:P433), IFERROR($AJ433/$AK433, 0))))</f>
        <v>0</v>
      </c>
      <c r="R433" s="104">
        <f>IF($AM433&gt;R$5,0,IF($AM433=R$5,IFERROR($AJ433/$AK433*$AL433, 0),IF(IFERROR((SUM($B433:Q433)+$AJ433/$AK433*(1-$AL433)),0)&lt;=$AJ433, $AJ433-SUM($B433:Q433), IFERROR($AJ433/$AK433, 0))))</f>
        <v>-10.517644464862501</v>
      </c>
      <c r="S433" s="104">
        <f>IF($AM433&gt;S$5,0,IF($AM433=S$5,IFERROR($AJ433/$AK433*$AL433, 0),IF(IFERROR((SUM($B433:R433)+$AJ433/$AK433*(1-$AL433)),0)&lt;=$AJ433, $AJ433-SUM($B433:R433), IFERROR($AJ433/$AK433, 0))))</f>
        <v>-21.035288929725002</v>
      </c>
      <c r="T433" s="104">
        <f>IF($AM433&gt;T$5,0,IF($AM433=T$5,IFERROR($AJ433/$AK433*$AL433, 0),IF(IFERROR((SUM($B433:S433)+$AJ433/$AK433*(1-$AL433)),0)&lt;=$AJ433, $AJ433-SUM($B433:S433), IFERROR($AJ433/$AK433, 0))))</f>
        <v>-21.035288929725002</v>
      </c>
      <c r="U433" s="104">
        <f>IF($AM433&gt;U$5,0,IF($AM433=U$5,IFERROR($AJ433/$AK433*$AL433, 0),IF(IFERROR((SUM($B433:T433)+$AJ433/$AK433*(1-$AL433)),0)&lt;=$AJ433, $AJ433-SUM($B433:T433), IFERROR($AJ433/$AK433, 0))))</f>
        <v>-21.035288929725002</v>
      </c>
      <c r="V433" s="104">
        <f>IF($AM433&gt;V$5,0,IF($AM433=V$5,IFERROR($AJ433/$AK433*$AL433, 0),IF(IFERROR((SUM($B433:U433)+$AJ433/$AK433*(1-$AL433)),0)&lt;=$AJ433, $AJ433-SUM($B433:U433), IFERROR($AJ433/$AK433, 0))))</f>
        <v>-21.035288929725002</v>
      </c>
      <c r="W433" s="104">
        <f>IF($AM433&gt;W$5,0,IF($AM433=W$5,IFERROR($AJ433/$AK433*$AL433, 0),IF(IFERROR((SUM($B433:V433)+$AJ433/$AK433*(1-$AL433)),0)&lt;=$AJ433, $AJ433-SUM($B433:V433), IFERROR($AJ433/$AK433, 0))))</f>
        <v>-21.035288929725002</v>
      </c>
      <c r="X433" s="104">
        <f>IF($AM433&gt;X$5,0,IF($AM433=X$5,IFERROR($AJ433/$AK433*$AL433, 0),IF(IFERROR((SUM($B433:W433)+$AJ433/$AK433*(1-$AL433)),0)&lt;=$AJ433, $AJ433-SUM($B433:W433), IFERROR($AJ433/$AK433, 0))))</f>
        <v>-21.035288929725002</v>
      </c>
      <c r="Y433" s="104">
        <f>IF($AM433&gt;Y$5,0,IF($AM433=Y$5,IFERROR($AJ433/$AK433*$AL433, 0),IF(IFERROR((SUM($B433:X433)+$AJ433/$AK433*(1-$AL433)),0)&lt;=$AJ433, $AJ433-SUM($B433:X433), IFERROR($AJ433/$AK433, 0))))</f>
        <v>-21.035288929725002</v>
      </c>
      <c r="Z433" s="104">
        <f>IF($AM433&gt;Z$5,0,IF($AM433=Z$5,IFERROR($AJ433/$AK433*$AL433, 0),IF(IFERROR((SUM($B433:Y433)+$AJ433/$AK433*(1-$AL433)),0)&lt;=$AJ433, $AJ433-SUM($B433:Y433), IFERROR($AJ433/$AK433, 0))))</f>
        <v>-21.035288929725002</v>
      </c>
      <c r="AA433" s="104">
        <f>IF($AM433&gt;AA$5,0,IF($AM433=AA$5,IFERROR($AJ433/$AK433*$AL433, 0),IF(IFERROR((SUM($B433:Z433)+$AJ433/$AK433*(1-$AL433)),0)&lt;=$AJ433, $AJ433-SUM($B433:Z433), IFERROR($AJ433/$AK433, 0))))</f>
        <v>-21.035288929725002</v>
      </c>
      <c r="AB433" s="104">
        <f>IF($AM433&gt;AB$5,0,IF($AM433=AB$5,IFERROR($AJ433/$AK433*$AL433, 0),IF(IFERROR((SUM($B433:AA433)+$AJ433/$AK433*(1-$AL433)),0)&lt;=$AJ433, $AJ433-SUM($B433:AA433), IFERROR($AJ433/$AK433, 0))))</f>
        <v>-21.035288929725002</v>
      </c>
      <c r="AC433" s="104">
        <f>IF($AM433&gt;AC$5,0,IF($AM433=AC$5,IFERROR($AJ433/$AK433*$AL433, 0),IF(IFERROR((SUM($B433:AB433)+$AJ433/$AK433*(1-$AL433)),0)&lt;=$AJ433, $AJ433-SUM($B433:AB433), IFERROR($AJ433/$AK433, 0))))</f>
        <v>-21.035288929725002</v>
      </c>
      <c r="AD433" s="104">
        <f>IF($AM433&gt;AD$5,0,IF($AM433=AD$5,IFERROR($AJ433/$AK433*$AL433, 0),IF(IFERROR((SUM($B433:AC433)+$AJ433/$AK433*(1-$AL433)),0)&lt;=$AJ433, $AJ433-SUM($B433:AC433), IFERROR($AJ433/$AK433, 0))))</f>
        <v>-21.035288929725002</v>
      </c>
      <c r="AE433" s="104">
        <f>IF($AM433&gt;AE$5,0,IF($AM433=AE$5,IFERROR($AJ433/$AK433*$AL433, 0),IF(IFERROR((SUM($B433:AD433)+$AJ433/$AK433*(1-$AL433)),0)&lt;=$AJ433, $AJ433-SUM($B433:AD433), IFERROR($AJ433/$AK433, 0))))</f>
        <v>-21.035288929725002</v>
      </c>
      <c r="AF433" s="104">
        <f>IF($AM433&gt;AF$5,0,IF($AM433=AF$5,IFERROR($AJ433/$AK433*$AL433, 0),IF(IFERROR((SUM($B433:AE433)+$AJ433/$AK433*(1-$AL433)),0)&lt;=$AJ433, $AJ433-SUM($B433:AE433), IFERROR($AJ433/$AK433, 0))))</f>
        <v>-21.035288929725002</v>
      </c>
      <c r="AG433" s="104">
        <f>IF($AM433&gt;AG$5,0,IF($AM433=AG$5,IFERROR($AJ433/$AK433*$AL433, 0),IF(IFERROR((SUM($B433:AF433)+$AJ433/$AK433*(1-$AL433)),0)&lt;=$AJ433, $AJ433-SUM($B433:AF433), IFERROR($AJ433/$AK433, 0))))</f>
        <v>-21.035288929725002</v>
      </c>
      <c r="AH433" s="104">
        <f>IF($AM433&gt;AH$5,0,IF($AM433=AH$5,IFERROR($AJ433/$AK433*$AL433, 0),IF(IFERROR((SUM($B433:AG433)+$AJ433/$AK433*(1-$AL433)),0)&lt;=$AJ433, $AJ433-SUM($B433:AG433), IFERROR($AJ433/$AK433, 0))))</f>
        <v>-21.035288929725002</v>
      </c>
      <c r="AI433" s="20"/>
      <c r="AJ433" s="105" cm="1">
        <f t="array" ref="AJ433">INDEX(Calculations!$B$701:$AN$701, 1, AN433)</f>
        <v>-420.70577859450003</v>
      </c>
      <c r="AK433" s="84">
        <f>INDEX(Drivers!$B$99:$AI$99, 1, MATCH($B433, Drivers!$B$4:$AI$4, 0))</f>
        <v>20</v>
      </c>
      <c r="AL433" s="85">
        <f>INDEX(Drivers!$B$100:$AI$100, 1,  MATCH($B433, Drivers!$B$4:$AI$4, 0))</f>
        <v>0.5</v>
      </c>
      <c r="AM433" s="86" cm="1">
        <f t="array" ref="AM433">INDEX(Drivers!$B$12:$AI$12, 1, AN433)</f>
        <v>47483</v>
      </c>
      <c r="AN433" s="83">
        <f t="shared" si="491"/>
        <v>17</v>
      </c>
      <c r="AO433" s="146">
        <f t="shared" si="489"/>
        <v>73.623511254037396</v>
      </c>
      <c r="AP433" s="152">
        <f t="shared" si="490"/>
        <v>0</v>
      </c>
      <c r="AQ433" s="152">
        <f t="shared" si="490"/>
        <v>0</v>
      </c>
      <c r="AR433" s="152">
        <f t="shared" si="490"/>
        <v>0</v>
      </c>
      <c r="AS433" s="152">
        <f t="shared" si="490"/>
        <v>-10.517644464862501</v>
      </c>
      <c r="AT433" s="152">
        <f t="shared" si="490"/>
        <v>-84.141155718900009</v>
      </c>
      <c r="AU433" s="152">
        <f t="shared" si="490"/>
        <v>-84.141155718900009</v>
      </c>
      <c r="AV433" s="152">
        <f t="shared" si="490"/>
        <v>-84.141155718900009</v>
      </c>
      <c r="AW433" s="152">
        <f t="shared" si="490"/>
        <v>-84.141155718900009</v>
      </c>
    </row>
    <row r="434" spans="2:49" hidden="1" outlineLevel="1" x14ac:dyDescent="0.2">
      <c r="B434" s="52" t="str" cm="1">
        <f t="array" ref="B434">INDEX($B$4:$AI$4, 1, AN434)</f>
        <v>FQ1'30E</v>
      </c>
      <c r="C434" s="104">
        <f>IF($AM434&gt;C$5,0,IF($AM434=C$5,IFERROR($AJ434/$AK434*$AL434, 0),IF(IFERROR((SUM($B434:B434)+$AJ434/$AK434*(1-$AL434)),0)&lt;=$AJ434, $AJ434-SUM($B434:B434), IFERROR($AJ434/$AK434, 0))))</f>
        <v>0</v>
      </c>
      <c r="D434" s="104">
        <f>IF($AM434&gt;D$5,0,IF($AM434=D$5,IFERROR($AJ434/$AK434*$AL434, 0),IF(IFERROR((SUM($B434:C434)+$AJ434/$AK434*(1-$AL434)),0)&lt;=$AJ434, $AJ434-SUM($B434:C434), IFERROR($AJ434/$AK434, 0))))</f>
        <v>0</v>
      </c>
      <c r="E434" s="104">
        <f>IF($AM434&gt;E$5,0,IF($AM434=E$5,IFERROR($AJ434/$AK434*$AL434, 0),IF(IFERROR((SUM($B434:D434)+$AJ434/$AK434*(1-$AL434)),0)&lt;=$AJ434, $AJ434-SUM($B434:D434), IFERROR($AJ434/$AK434, 0))))</f>
        <v>0</v>
      </c>
      <c r="F434" s="104">
        <f>IF($AM434&gt;F$5,0,IF($AM434=F$5,IFERROR($AJ434/$AK434*$AL434, 0),IF(IFERROR((SUM($B434:E434)+$AJ434/$AK434*(1-$AL434)),0)&lt;=$AJ434, $AJ434-SUM($B434:E434), IFERROR($AJ434/$AK434, 0))))</f>
        <v>0</v>
      </c>
      <c r="G434" s="104">
        <f>IF($AM434&gt;G$5,0,IF($AM434=G$5,IFERROR($AJ434/$AK434*$AL434, 0),IF(IFERROR((SUM($B434:F434)+$AJ434/$AK434*(1-$AL434)),0)&lt;=$AJ434, $AJ434-SUM($B434:F434), IFERROR($AJ434/$AK434, 0))))</f>
        <v>0</v>
      </c>
      <c r="H434" s="104">
        <f>IF($AM434&gt;H$5,0,IF($AM434=H$5,IFERROR($AJ434/$AK434*$AL434, 0),IF(IFERROR((SUM($B434:G434)+$AJ434/$AK434*(1-$AL434)),0)&lt;=$AJ434, $AJ434-SUM($B434:G434), IFERROR($AJ434/$AK434, 0))))</f>
        <v>0</v>
      </c>
      <c r="I434" s="104">
        <f>IF($AM434&gt;I$5,0,IF($AM434=I$5,IFERROR($AJ434/$AK434*$AL434, 0),IF(IFERROR((SUM($B434:H434)+$AJ434/$AK434*(1-$AL434)),0)&lt;=$AJ434, $AJ434-SUM($B434:H434), IFERROR($AJ434/$AK434, 0))))</f>
        <v>0</v>
      </c>
      <c r="J434" s="104">
        <f>IF($AM434&gt;J$5,0,IF($AM434=J$5,IFERROR($AJ434/$AK434*$AL434, 0),IF(IFERROR((SUM($B434:I434)+$AJ434/$AK434*(1-$AL434)),0)&lt;=$AJ434, $AJ434-SUM($B434:I434), IFERROR($AJ434/$AK434, 0))))</f>
        <v>0</v>
      </c>
      <c r="K434" s="104">
        <f>IF($AM434&gt;K$5,0,IF($AM434=K$5,IFERROR($AJ434/$AK434*$AL434, 0),IF(IFERROR((SUM($B434:J434)+$AJ434/$AK434*(1-$AL434)),0)&lt;=$AJ434, $AJ434-SUM($B434:J434), IFERROR($AJ434/$AK434, 0))))</f>
        <v>0</v>
      </c>
      <c r="L434" s="104">
        <f>IF($AM434&gt;L$5,0,IF($AM434=L$5,IFERROR($AJ434/$AK434*$AL434, 0),IF(IFERROR((SUM($B434:K434)+$AJ434/$AK434*(1-$AL434)),0)&lt;=$AJ434, $AJ434-SUM($B434:K434), IFERROR($AJ434/$AK434, 0))))</f>
        <v>0</v>
      </c>
      <c r="M434" s="104">
        <f>IF($AM434&gt;M$5,0,IF($AM434=M$5,IFERROR($AJ434/$AK434*$AL434, 0),IF(IFERROR((SUM($B434:L434)+$AJ434/$AK434*(1-$AL434)),0)&lt;=$AJ434, $AJ434-SUM($B434:L434), IFERROR($AJ434/$AK434, 0))))</f>
        <v>0</v>
      </c>
      <c r="N434" s="104">
        <f>IF($AM434&gt;N$5,0,IF($AM434=N$5,IFERROR($AJ434/$AK434*$AL434, 0),IF(IFERROR((SUM($B434:M434)+$AJ434/$AK434*(1-$AL434)),0)&lt;=$AJ434, $AJ434-SUM($B434:M434), IFERROR($AJ434/$AK434, 0))))</f>
        <v>0</v>
      </c>
      <c r="O434" s="104">
        <f>IF($AM434&gt;O$5,0,IF($AM434=O$5,IFERROR($AJ434/$AK434*$AL434, 0),IF(IFERROR((SUM($B434:N434)+$AJ434/$AK434*(1-$AL434)),0)&lt;=$AJ434, $AJ434-SUM($B434:N434), IFERROR($AJ434/$AK434, 0))))</f>
        <v>0</v>
      </c>
      <c r="P434" s="104">
        <f>IF($AM434&gt;P$5,0,IF($AM434=P$5,IFERROR($AJ434/$AK434*$AL434, 0),IF(IFERROR((SUM($B434:O434)+$AJ434/$AK434*(1-$AL434)),0)&lt;=$AJ434, $AJ434-SUM($B434:O434), IFERROR($AJ434/$AK434, 0))))</f>
        <v>0</v>
      </c>
      <c r="Q434" s="104">
        <f>IF($AM434&gt;Q$5,0,IF($AM434=Q$5,IFERROR($AJ434/$AK434*$AL434, 0),IF(IFERROR((SUM($B434:P434)+$AJ434/$AK434*(1-$AL434)),0)&lt;=$AJ434, $AJ434-SUM($B434:P434), IFERROR($AJ434/$AK434, 0))))</f>
        <v>0</v>
      </c>
      <c r="R434" s="104">
        <f>IF($AM434&gt;R$5,0,IF($AM434=R$5,IFERROR($AJ434/$AK434*$AL434, 0),IF(IFERROR((SUM($B434:Q434)+$AJ434/$AK434*(1-$AL434)),0)&lt;=$AJ434, $AJ434-SUM($B434:Q434), IFERROR($AJ434/$AK434, 0))))</f>
        <v>0</v>
      </c>
      <c r="S434" s="104">
        <f>IF($AM434&gt;S$5,0,IF($AM434=S$5,IFERROR($AJ434/$AK434*$AL434, 0),IF(IFERROR((SUM($B434:R434)+$AJ434/$AK434*(1-$AL434)),0)&lt;=$AJ434, $AJ434-SUM($B434:R434), IFERROR($AJ434/$AK434, 0))))</f>
        <v>-11.529598254767999</v>
      </c>
      <c r="T434" s="104">
        <f>IF($AM434&gt;T$5,0,IF($AM434=T$5,IFERROR($AJ434/$AK434*$AL434, 0),IF(IFERROR((SUM($B434:S434)+$AJ434/$AK434*(1-$AL434)),0)&lt;=$AJ434, $AJ434-SUM($B434:S434), IFERROR($AJ434/$AK434, 0))))</f>
        <v>-23.059196509535997</v>
      </c>
      <c r="U434" s="104">
        <f>IF($AM434&gt;U$5,0,IF($AM434=U$5,IFERROR($AJ434/$AK434*$AL434, 0),IF(IFERROR((SUM($B434:T434)+$AJ434/$AK434*(1-$AL434)),0)&lt;=$AJ434, $AJ434-SUM($B434:T434), IFERROR($AJ434/$AK434, 0))))</f>
        <v>-23.059196509535997</v>
      </c>
      <c r="V434" s="104">
        <f>IF($AM434&gt;V$5,0,IF($AM434=V$5,IFERROR($AJ434/$AK434*$AL434, 0),IF(IFERROR((SUM($B434:U434)+$AJ434/$AK434*(1-$AL434)),0)&lt;=$AJ434, $AJ434-SUM($B434:U434), IFERROR($AJ434/$AK434, 0))))</f>
        <v>-23.059196509535997</v>
      </c>
      <c r="W434" s="104">
        <f>IF($AM434&gt;W$5,0,IF($AM434=W$5,IFERROR($AJ434/$AK434*$AL434, 0),IF(IFERROR((SUM($B434:V434)+$AJ434/$AK434*(1-$AL434)),0)&lt;=$AJ434, $AJ434-SUM($B434:V434), IFERROR($AJ434/$AK434, 0))))</f>
        <v>-23.059196509535997</v>
      </c>
      <c r="X434" s="104">
        <f>IF($AM434&gt;X$5,0,IF($AM434=X$5,IFERROR($AJ434/$AK434*$AL434, 0),IF(IFERROR((SUM($B434:W434)+$AJ434/$AK434*(1-$AL434)),0)&lt;=$AJ434, $AJ434-SUM($B434:W434), IFERROR($AJ434/$AK434, 0))))</f>
        <v>-23.059196509535997</v>
      </c>
      <c r="Y434" s="104">
        <f>IF($AM434&gt;Y$5,0,IF($AM434=Y$5,IFERROR($AJ434/$AK434*$AL434, 0),IF(IFERROR((SUM($B434:X434)+$AJ434/$AK434*(1-$AL434)),0)&lt;=$AJ434, $AJ434-SUM($B434:X434), IFERROR($AJ434/$AK434, 0))))</f>
        <v>-23.059196509535997</v>
      </c>
      <c r="Z434" s="104">
        <f>IF($AM434&gt;Z$5,0,IF($AM434=Z$5,IFERROR($AJ434/$AK434*$AL434, 0),IF(IFERROR((SUM($B434:Y434)+$AJ434/$AK434*(1-$AL434)),0)&lt;=$AJ434, $AJ434-SUM($B434:Y434), IFERROR($AJ434/$AK434, 0))))</f>
        <v>-23.059196509535997</v>
      </c>
      <c r="AA434" s="104">
        <f>IF($AM434&gt;AA$5,0,IF($AM434=AA$5,IFERROR($AJ434/$AK434*$AL434, 0),IF(IFERROR((SUM($B434:Z434)+$AJ434/$AK434*(1-$AL434)),0)&lt;=$AJ434, $AJ434-SUM($B434:Z434), IFERROR($AJ434/$AK434, 0))))</f>
        <v>-23.059196509535997</v>
      </c>
      <c r="AB434" s="104">
        <f>IF($AM434&gt;AB$5,0,IF($AM434=AB$5,IFERROR($AJ434/$AK434*$AL434, 0),IF(IFERROR((SUM($B434:AA434)+$AJ434/$AK434*(1-$AL434)),0)&lt;=$AJ434, $AJ434-SUM($B434:AA434), IFERROR($AJ434/$AK434, 0))))</f>
        <v>-23.059196509535997</v>
      </c>
      <c r="AC434" s="104">
        <f>IF($AM434&gt;AC$5,0,IF($AM434=AC$5,IFERROR($AJ434/$AK434*$AL434, 0),IF(IFERROR((SUM($B434:AB434)+$AJ434/$AK434*(1-$AL434)),0)&lt;=$AJ434, $AJ434-SUM($B434:AB434), IFERROR($AJ434/$AK434, 0))))</f>
        <v>-23.059196509535997</v>
      </c>
      <c r="AD434" s="104">
        <f>IF($AM434&gt;AD$5,0,IF($AM434=AD$5,IFERROR($AJ434/$AK434*$AL434, 0),IF(IFERROR((SUM($B434:AC434)+$AJ434/$AK434*(1-$AL434)),0)&lt;=$AJ434, $AJ434-SUM($B434:AC434), IFERROR($AJ434/$AK434, 0))))</f>
        <v>-23.059196509535997</v>
      </c>
      <c r="AE434" s="104">
        <f>IF($AM434&gt;AE$5,0,IF($AM434=AE$5,IFERROR($AJ434/$AK434*$AL434, 0),IF(IFERROR((SUM($B434:AD434)+$AJ434/$AK434*(1-$AL434)),0)&lt;=$AJ434, $AJ434-SUM($B434:AD434), IFERROR($AJ434/$AK434, 0))))</f>
        <v>-23.059196509535997</v>
      </c>
      <c r="AF434" s="104">
        <f>IF($AM434&gt;AF$5,0,IF($AM434=AF$5,IFERROR($AJ434/$AK434*$AL434, 0),IF(IFERROR((SUM($B434:AE434)+$AJ434/$AK434*(1-$AL434)),0)&lt;=$AJ434, $AJ434-SUM($B434:AE434), IFERROR($AJ434/$AK434, 0))))</f>
        <v>-23.059196509535997</v>
      </c>
      <c r="AG434" s="104">
        <f>IF($AM434&gt;AG$5,0,IF($AM434=AG$5,IFERROR($AJ434/$AK434*$AL434, 0),IF(IFERROR((SUM($B434:AF434)+$AJ434/$AK434*(1-$AL434)),0)&lt;=$AJ434, $AJ434-SUM($B434:AF434), IFERROR($AJ434/$AK434, 0))))</f>
        <v>-23.059196509535997</v>
      </c>
      <c r="AH434" s="104">
        <f>IF($AM434&gt;AH$5,0,IF($AM434=AH$5,IFERROR($AJ434/$AK434*$AL434, 0),IF(IFERROR((SUM($B434:AG434)+$AJ434/$AK434*(1-$AL434)),0)&lt;=$AJ434, $AJ434-SUM($B434:AG434), IFERROR($AJ434/$AK434, 0))))</f>
        <v>-23.059196509535997</v>
      </c>
      <c r="AI434" s="20"/>
      <c r="AJ434" s="105" cm="1">
        <f t="array" ref="AJ434">INDEX(Calculations!$B$701:$AN$701, 1, AN434)</f>
        <v>-461.18393019071993</v>
      </c>
      <c r="AK434" s="84">
        <f>INDEX(Drivers!$B$99:$AI$99, 1, MATCH($B434, Drivers!$B$4:$AI$4, 0))</f>
        <v>20</v>
      </c>
      <c r="AL434" s="85">
        <f>INDEX(Drivers!$B$100:$AI$100, 1,  MATCH($B434, Drivers!$B$4:$AI$4, 0))</f>
        <v>0.5</v>
      </c>
      <c r="AM434" s="86" cm="1">
        <f t="array" ref="AM434">INDEX(Drivers!$B$12:$AI$12, 1, AN434)</f>
        <v>47573</v>
      </c>
      <c r="AN434" s="83">
        <f t="shared" si="491"/>
        <v>18</v>
      </c>
      <c r="AO434" s="146">
        <f t="shared" si="489"/>
        <v>103.76638429291199</v>
      </c>
      <c r="AP434" s="152">
        <f t="shared" si="490"/>
        <v>0</v>
      </c>
      <c r="AQ434" s="152">
        <f t="shared" si="490"/>
        <v>0</v>
      </c>
      <c r="AR434" s="152">
        <f t="shared" si="490"/>
        <v>0</v>
      </c>
      <c r="AS434" s="152">
        <f t="shared" si="490"/>
        <v>0</v>
      </c>
      <c r="AT434" s="152">
        <f t="shared" si="490"/>
        <v>-80.707187783375986</v>
      </c>
      <c r="AU434" s="152">
        <f t="shared" si="490"/>
        <v>-92.23678603814399</v>
      </c>
      <c r="AV434" s="152">
        <f t="shared" si="490"/>
        <v>-92.23678603814399</v>
      </c>
      <c r="AW434" s="152">
        <f t="shared" si="490"/>
        <v>-92.23678603814399</v>
      </c>
    </row>
    <row r="435" spans="2:49" hidden="1" outlineLevel="1" x14ac:dyDescent="0.2">
      <c r="B435" s="52" t="str" cm="1">
        <f t="array" ref="B435">INDEX($B$4:$AI$4, 1, AN435)</f>
        <v>FQ2'30E</v>
      </c>
      <c r="C435" s="104">
        <f>IF($AM435&gt;C$5,0,IF($AM435=C$5,IFERROR($AJ435/$AK435*$AL435, 0),IF(IFERROR((SUM($B435:B435)+$AJ435/$AK435*(1-$AL435)),0)&lt;=$AJ435, $AJ435-SUM($B435:B435), IFERROR($AJ435/$AK435, 0))))</f>
        <v>0</v>
      </c>
      <c r="D435" s="104">
        <f>IF($AM435&gt;D$5,0,IF($AM435=D$5,IFERROR($AJ435/$AK435*$AL435, 0),IF(IFERROR((SUM($B435:C435)+$AJ435/$AK435*(1-$AL435)),0)&lt;=$AJ435, $AJ435-SUM($B435:C435), IFERROR($AJ435/$AK435, 0))))</f>
        <v>0</v>
      </c>
      <c r="E435" s="104">
        <f>IF($AM435&gt;E$5,0,IF($AM435=E$5,IFERROR($AJ435/$AK435*$AL435, 0),IF(IFERROR((SUM($B435:D435)+$AJ435/$AK435*(1-$AL435)),0)&lt;=$AJ435, $AJ435-SUM($B435:D435), IFERROR($AJ435/$AK435, 0))))</f>
        <v>0</v>
      </c>
      <c r="F435" s="104">
        <f>IF($AM435&gt;F$5,0,IF($AM435=F$5,IFERROR($AJ435/$AK435*$AL435, 0),IF(IFERROR((SUM($B435:E435)+$AJ435/$AK435*(1-$AL435)),0)&lt;=$AJ435, $AJ435-SUM($B435:E435), IFERROR($AJ435/$AK435, 0))))</f>
        <v>0</v>
      </c>
      <c r="G435" s="104">
        <f>IF($AM435&gt;G$5,0,IF($AM435=G$5,IFERROR($AJ435/$AK435*$AL435, 0),IF(IFERROR((SUM($B435:F435)+$AJ435/$AK435*(1-$AL435)),0)&lt;=$AJ435, $AJ435-SUM($B435:F435), IFERROR($AJ435/$AK435, 0))))</f>
        <v>0</v>
      </c>
      <c r="H435" s="104">
        <f>IF($AM435&gt;H$5,0,IF($AM435=H$5,IFERROR($AJ435/$AK435*$AL435, 0),IF(IFERROR((SUM($B435:G435)+$AJ435/$AK435*(1-$AL435)),0)&lt;=$AJ435, $AJ435-SUM($B435:G435), IFERROR($AJ435/$AK435, 0))))</f>
        <v>0</v>
      </c>
      <c r="I435" s="104">
        <f>IF($AM435&gt;I$5,0,IF($AM435=I$5,IFERROR($AJ435/$AK435*$AL435, 0),IF(IFERROR((SUM($B435:H435)+$AJ435/$AK435*(1-$AL435)),0)&lt;=$AJ435, $AJ435-SUM($B435:H435), IFERROR($AJ435/$AK435, 0))))</f>
        <v>0</v>
      </c>
      <c r="J435" s="104">
        <f>IF($AM435&gt;J$5,0,IF($AM435=J$5,IFERROR($AJ435/$AK435*$AL435, 0),IF(IFERROR((SUM($B435:I435)+$AJ435/$AK435*(1-$AL435)),0)&lt;=$AJ435, $AJ435-SUM($B435:I435), IFERROR($AJ435/$AK435, 0))))</f>
        <v>0</v>
      </c>
      <c r="K435" s="104">
        <f>IF($AM435&gt;K$5,0,IF($AM435=K$5,IFERROR($AJ435/$AK435*$AL435, 0),IF(IFERROR((SUM($B435:J435)+$AJ435/$AK435*(1-$AL435)),0)&lt;=$AJ435, $AJ435-SUM($B435:J435), IFERROR($AJ435/$AK435, 0))))</f>
        <v>0</v>
      </c>
      <c r="L435" s="104">
        <f>IF($AM435&gt;L$5,0,IF($AM435=L$5,IFERROR($AJ435/$AK435*$AL435, 0),IF(IFERROR((SUM($B435:K435)+$AJ435/$AK435*(1-$AL435)),0)&lt;=$AJ435, $AJ435-SUM($B435:K435), IFERROR($AJ435/$AK435, 0))))</f>
        <v>0</v>
      </c>
      <c r="M435" s="104">
        <f>IF($AM435&gt;M$5,0,IF($AM435=M$5,IFERROR($AJ435/$AK435*$AL435, 0),IF(IFERROR((SUM($B435:L435)+$AJ435/$AK435*(1-$AL435)),0)&lt;=$AJ435, $AJ435-SUM($B435:L435), IFERROR($AJ435/$AK435, 0))))</f>
        <v>0</v>
      </c>
      <c r="N435" s="104">
        <f>IF($AM435&gt;N$5,0,IF($AM435=N$5,IFERROR($AJ435/$AK435*$AL435, 0),IF(IFERROR((SUM($B435:M435)+$AJ435/$AK435*(1-$AL435)),0)&lt;=$AJ435, $AJ435-SUM($B435:M435), IFERROR($AJ435/$AK435, 0))))</f>
        <v>0</v>
      </c>
      <c r="O435" s="104">
        <f>IF($AM435&gt;O$5,0,IF($AM435=O$5,IFERROR($AJ435/$AK435*$AL435, 0),IF(IFERROR((SUM($B435:N435)+$AJ435/$AK435*(1-$AL435)),0)&lt;=$AJ435, $AJ435-SUM($B435:N435), IFERROR($AJ435/$AK435, 0))))</f>
        <v>0</v>
      </c>
      <c r="P435" s="104">
        <f>IF($AM435&gt;P$5,0,IF($AM435=P$5,IFERROR($AJ435/$AK435*$AL435, 0),IF(IFERROR((SUM($B435:O435)+$AJ435/$AK435*(1-$AL435)),0)&lt;=$AJ435, $AJ435-SUM($B435:O435), IFERROR($AJ435/$AK435, 0))))</f>
        <v>0</v>
      </c>
      <c r="Q435" s="104">
        <f>IF($AM435&gt;Q$5,0,IF($AM435=Q$5,IFERROR($AJ435/$AK435*$AL435, 0),IF(IFERROR((SUM($B435:P435)+$AJ435/$AK435*(1-$AL435)),0)&lt;=$AJ435, $AJ435-SUM($B435:P435), IFERROR($AJ435/$AK435, 0))))</f>
        <v>0</v>
      </c>
      <c r="R435" s="104">
        <f>IF($AM435&gt;R$5,0,IF($AM435=R$5,IFERROR($AJ435/$AK435*$AL435, 0),IF(IFERROR((SUM($B435:Q435)+$AJ435/$AK435*(1-$AL435)),0)&lt;=$AJ435, $AJ435-SUM($B435:Q435), IFERROR($AJ435/$AK435, 0))))</f>
        <v>0</v>
      </c>
      <c r="S435" s="104">
        <f>IF($AM435&gt;S$5,0,IF($AM435=S$5,IFERROR($AJ435/$AK435*$AL435, 0),IF(IFERROR((SUM($B435:R435)+$AJ435/$AK435*(1-$AL435)),0)&lt;=$AJ435, $AJ435-SUM($B435:R435), IFERROR($AJ435/$AK435, 0))))</f>
        <v>0</v>
      </c>
      <c r="T435" s="104">
        <f>IF($AM435&gt;T$5,0,IF($AM435=T$5,IFERROR($AJ435/$AK435*$AL435, 0),IF(IFERROR((SUM($B435:S435)+$AJ435/$AK435*(1-$AL435)),0)&lt;=$AJ435, $AJ435-SUM($B435:S435), IFERROR($AJ435/$AK435, 0))))</f>
        <v>-12.5850957636105</v>
      </c>
      <c r="U435" s="104">
        <f>IF($AM435&gt;U$5,0,IF($AM435=U$5,IFERROR($AJ435/$AK435*$AL435, 0),IF(IFERROR((SUM($B435:T435)+$AJ435/$AK435*(1-$AL435)),0)&lt;=$AJ435, $AJ435-SUM($B435:T435), IFERROR($AJ435/$AK435, 0))))</f>
        <v>-25.170191527221</v>
      </c>
      <c r="V435" s="104">
        <f>IF($AM435&gt;V$5,0,IF($AM435=V$5,IFERROR($AJ435/$AK435*$AL435, 0),IF(IFERROR((SUM($B435:U435)+$AJ435/$AK435*(1-$AL435)),0)&lt;=$AJ435, $AJ435-SUM($B435:U435), IFERROR($AJ435/$AK435, 0))))</f>
        <v>-25.170191527221</v>
      </c>
      <c r="W435" s="104">
        <f>IF($AM435&gt;W$5,0,IF($AM435=W$5,IFERROR($AJ435/$AK435*$AL435, 0),IF(IFERROR((SUM($B435:V435)+$AJ435/$AK435*(1-$AL435)),0)&lt;=$AJ435, $AJ435-SUM($B435:V435), IFERROR($AJ435/$AK435, 0))))</f>
        <v>-25.170191527221</v>
      </c>
      <c r="X435" s="104">
        <f>IF($AM435&gt;X$5,0,IF($AM435=X$5,IFERROR($AJ435/$AK435*$AL435, 0),IF(IFERROR((SUM($B435:W435)+$AJ435/$AK435*(1-$AL435)),0)&lt;=$AJ435, $AJ435-SUM($B435:W435), IFERROR($AJ435/$AK435, 0))))</f>
        <v>-25.170191527221</v>
      </c>
      <c r="Y435" s="104">
        <f>IF($AM435&gt;Y$5,0,IF($AM435=Y$5,IFERROR($AJ435/$AK435*$AL435, 0),IF(IFERROR((SUM($B435:X435)+$AJ435/$AK435*(1-$AL435)),0)&lt;=$AJ435, $AJ435-SUM($B435:X435), IFERROR($AJ435/$AK435, 0))))</f>
        <v>-25.170191527221</v>
      </c>
      <c r="Z435" s="104">
        <f>IF($AM435&gt;Z$5,0,IF($AM435=Z$5,IFERROR($AJ435/$AK435*$AL435, 0),IF(IFERROR((SUM($B435:Y435)+$AJ435/$AK435*(1-$AL435)),0)&lt;=$AJ435, $AJ435-SUM($B435:Y435), IFERROR($AJ435/$AK435, 0))))</f>
        <v>-25.170191527221</v>
      </c>
      <c r="AA435" s="104">
        <f>IF($AM435&gt;AA$5,0,IF($AM435=AA$5,IFERROR($AJ435/$AK435*$AL435, 0),IF(IFERROR((SUM($B435:Z435)+$AJ435/$AK435*(1-$AL435)),0)&lt;=$AJ435, $AJ435-SUM($B435:Z435), IFERROR($AJ435/$AK435, 0))))</f>
        <v>-25.170191527221</v>
      </c>
      <c r="AB435" s="104">
        <f>IF($AM435&gt;AB$5,0,IF($AM435=AB$5,IFERROR($AJ435/$AK435*$AL435, 0),IF(IFERROR((SUM($B435:AA435)+$AJ435/$AK435*(1-$AL435)),0)&lt;=$AJ435, $AJ435-SUM($B435:AA435), IFERROR($AJ435/$AK435, 0))))</f>
        <v>-25.170191527221</v>
      </c>
      <c r="AC435" s="104">
        <f>IF($AM435&gt;AC$5,0,IF($AM435=AC$5,IFERROR($AJ435/$AK435*$AL435, 0),IF(IFERROR((SUM($B435:AB435)+$AJ435/$AK435*(1-$AL435)),0)&lt;=$AJ435, $AJ435-SUM($B435:AB435), IFERROR($AJ435/$AK435, 0))))</f>
        <v>-25.170191527221</v>
      </c>
      <c r="AD435" s="104">
        <f>IF($AM435&gt;AD$5,0,IF($AM435=AD$5,IFERROR($AJ435/$AK435*$AL435, 0),IF(IFERROR((SUM($B435:AC435)+$AJ435/$AK435*(1-$AL435)),0)&lt;=$AJ435, $AJ435-SUM($B435:AC435), IFERROR($AJ435/$AK435, 0))))</f>
        <v>-25.170191527221</v>
      </c>
      <c r="AE435" s="104">
        <f>IF($AM435&gt;AE$5,0,IF($AM435=AE$5,IFERROR($AJ435/$AK435*$AL435, 0),IF(IFERROR((SUM($B435:AD435)+$AJ435/$AK435*(1-$AL435)),0)&lt;=$AJ435, $AJ435-SUM($B435:AD435), IFERROR($AJ435/$AK435, 0))))</f>
        <v>-25.170191527221</v>
      </c>
      <c r="AF435" s="104">
        <f>IF($AM435&gt;AF$5,0,IF($AM435=AF$5,IFERROR($AJ435/$AK435*$AL435, 0),IF(IFERROR((SUM($B435:AE435)+$AJ435/$AK435*(1-$AL435)),0)&lt;=$AJ435, $AJ435-SUM($B435:AE435), IFERROR($AJ435/$AK435, 0))))</f>
        <v>-25.170191527221</v>
      </c>
      <c r="AG435" s="104">
        <f>IF($AM435&gt;AG$5,0,IF($AM435=AG$5,IFERROR($AJ435/$AK435*$AL435, 0),IF(IFERROR((SUM($B435:AF435)+$AJ435/$AK435*(1-$AL435)),0)&lt;=$AJ435, $AJ435-SUM($B435:AF435), IFERROR($AJ435/$AK435, 0))))</f>
        <v>-25.170191527221</v>
      </c>
      <c r="AH435" s="104">
        <f>IF($AM435&gt;AH$5,0,IF($AM435=AH$5,IFERROR($AJ435/$AK435*$AL435, 0),IF(IFERROR((SUM($B435:AG435)+$AJ435/$AK435*(1-$AL435)),0)&lt;=$AJ435, $AJ435-SUM($B435:AG435), IFERROR($AJ435/$AK435, 0))))</f>
        <v>-25.170191527221</v>
      </c>
      <c r="AI435" s="20"/>
      <c r="AJ435" s="105" cm="1">
        <f t="array" ref="AJ435">INDEX(Calculations!$B$701:$AN$701, 1, AN435)</f>
        <v>-503.40383054441998</v>
      </c>
      <c r="AK435" s="84">
        <f>INDEX(Drivers!$B$99:$AI$99, 1, MATCH($B435, Drivers!$B$4:$AI$4, 0))</f>
        <v>20</v>
      </c>
      <c r="AL435" s="85">
        <f>INDEX(Drivers!$B$100:$AI$100, 1,  MATCH($B435, Drivers!$B$4:$AI$4, 0))</f>
        <v>0.5</v>
      </c>
      <c r="AM435" s="86" cm="1">
        <f t="array" ref="AM435">INDEX(Drivers!$B$12:$AI$12, 1, AN435)</f>
        <v>47664</v>
      </c>
      <c r="AN435" s="83">
        <f t="shared" si="491"/>
        <v>19</v>
      </c>
      <c r="AO435" s="146">
        <f t="shared" si="489"/>
        <v>138.43605339971555</v>
      </c>
      <c r="AP435" s="152">
        <f t="shared" si="490"/>
        <v>0</v>
      </c>
      <c r="AQ435" s="152">
        <f t="shared" si="490"/>
        <v>0</v>
      </c>
      <c r="AR435" s="152">
        <f t="shared" si="490"/>
        <v>0</v>
      </c>
      <c r="AS435" s="152">
        <f t="shared" si="490"/>
        <v>0</v>
      </c>
      <c r="AT435" s="152">
        <f t="shared" si="490"/>
        <v>-62.925478818052504</v>
      </c>
      <c r="AU435" s="152">
        <f t="shared" si="490"/>
        <v>-100.680766108884</v>
      </c>
      <c r="AV435" s="152">
        <f t="shared" si="490"/>
        <v>-100.680766108884</v>
      </c>
      <c r="AW435" s="152">
        <f t="shared" si="490"/>
        <v>-100.680766108884</v>
      </c>
    </row>
    <row r="436" spans="2:49" hidden="1" outlineLevel="1" x14ac:dyDescent="0.2">
      <c r="B436" s="52" t="str" cm="1">
        <f t="array" ref="B436">INDEX($B$4:$AI$4, 1, AN436)</f>
        <v>FQ3'30E</v>
      </c>
      <c r="C436" s="104">
        <f>IF($AM436&gt;C$5,0,IF($AM436=C$5,IFERROR($AJ436/$AK436*$AL436, 0),IF(IFERROR((SUM($B436:B436)+$AJ436/$AK436*(1-$AL436)),0)&lt;=$AJ436, $AJ436-SUM($B436:B436), IFERROR($AJ436/$AK436, 0))))</f>
        <v>0</v>
      </c>
      <c r="D436" s="104">
        <f>IF($AM436&gt;D$5,0,IF($AM436=D$5,IFERROR($AJ436/$AK436*$AL436, 0),IF(IFERROR((SUM($B436:C436)+$AJ436/$AK436*(1-$AL436)),0)&lt;=$AJ436, $AJ436-SUM($B436:C436), IFERROR($AJ436/$AK436, 0))))</f>
        <v>0</v>
      </c>
      <c r="E436" s="104">
        <f>IF($AM436&gt;E$5,0,IF($AM436=E$5,IFERROR($AJ436/$AK436*$AL436, 0),IF(IFERROR((SUM($B436:D436)+$AJ436/$AK436*(1-$AL436)),0)&lt;=$AJ436, $AJ436-SUM($B436:D436), IFERROR($AJ436/$AK436, 0))))</f>
        <v>0</v>
      </c>
      <c r="F436" s="104">
        <f>IF($AM436&gt;F$5,0,IF($AM436=F$5,IFERROR($AJ436/$AK436*$AL436, 0),IF(IFERROR((SUM($B436:E436)+$AJ436/$AK436*(1-$AL436)),0)&lt;=$AJ436, $AJ436-SUM($B436:E436), IFERROR($AJ436/$AK436, 0))))</f>
        <v>0</v>
      </c>
      <c r="G436" s="104">
        <f>IF($AM436&gt;G$5,0,IF($AM436=G$5,IFERROR($AJ436/$AK436*$AL436, 0),IF(IFERROR((SUM($B436:F436)+$AJ436/$AK436*(1-$AL436)),0)&lt;=$AJ436, $AJ436-SUM($B436:F436), IFERROR($AJ436/$AK436, 0))))</f>
        <v>0</v>
      </c>
      <c r="H436" s="104">
        <f>IF($AM436&gt;H$5,0,IF($AM436=H$5,IFERROR($AJ436/$AK436*$AL436, 0),IF(IFERROR((SUM($B436:G436)+$AJ436/$AK436*(1-$AL436)),0)&lt;=$AJ436, $AJ436-SUM($B436:G436), IFERROR($AJ436/$AK436, 0))))</f>
        <v>0</v>
      </c>
      <c r="I436" s="104">
        <f>IF($AM436&gt;I$5,0,IF($AM436=I$5,IFERROR($AJ436/$AK436*$AL436, 0),IF(IFERROR((SUM($B436:H436)+$AJ436/$AK436*(1-$AL436)),0)&lt;=$AJ436, $AJ436-SUM($B436:H436), IFERROR($AJ436/$AK436, 0))))</f>
        <v>0</v>
      </c>
      <c r="J436" s="104">
        <f>IF($AM436&gt;J$5,0,IF($AM436=J$5,IFERROR($AJ436/$AK436*$AL436, 0),IF(IFERROR((SUM($B436:I436)+$AJ436/$AK436*(1-$AL436)),0)&lt;=$AJ436, $AJ436-SUM($B436:I436), IFERROR($AJ436/$AK436, 0))))</f>
        <v>0</v>
      </c>
      <c r="K436" s="104">
        <f>IF($AM436&gt;K$5,0,IF($AM436=K$5,IFERROR($AJ436/$AK436*$AL436, 0),IF(IFERROR((SUM($B436:J436)+$AJ436/$AK436*(1-$AL436)),0)&lt;=$AJ436, $AJ436-SUM($B436:J436), IFERROR($AJ436/$AK436, 0))))</f>
        <v>0</v>
      </c>
      <c r="L436" s="104">
        <f>IF($AM436&gt;L$5,0,IF($AM436=L$5,IFERROR($AJ436/$AK436*$AL436, 0),IF(IFERROR((SUM($B436:K436)+$AJ436/$AK436*(1-$AL436)),0)&lt;=$AJ436, $AJ436-SUM($B436:K436), IFERROR($AJ436/$AK436, 0))))</f>
        <v>0</v>
      </c>
      <c r="M436" s="104">
        <f>IF($AM436&gt;M$5,0,IF($AM436=M$5,IFERROR($AJ436/$AK436*$AL436, 0),IF(IFERROR((SUM($B436:L436)+$AJ436/$AK436*(1-$AL436)),0)&lt;=$AJ436, $AJ436-SUM($B436:L436), IFERROR($AJ436/$AK436, 0))))</f>
        <v>0</v>
      </c>
      <c r="N436" s="104">
        <f>IF($AM436&gt;N$5,0,IF($AM436=N$5,IFERROR($AJ436/$AK436*$AL436, 0),IF(IFERROR((SUM($B436:M436)+$AJ436/$AK436*(1-$AL436)),0)&lt;=$AJ436, $AJ436-SUM($B436:M436), IFERROR($AJ436/$AK436, 0))))</f>
        <v>0</v>
      </c>
      <c r="O436" s="104">
        <f>IF($AM436&gt;O$5,0,IF($AM436=O$5,IFERROR($AJ436/$AK436*$AL436, 0),IF(IFERROR((SUM($B436:N436)+$AJ436/$AK436*(1-$AL436)),0)&lt;=$AJ436, $AJ436-SUM($B436:N436), IFERROR($AJ436/$AK436, 0))))</f>
        <v>0</v>
      </c>
      <c r="P436" s="104">
        <f>IF($AM436&gt;P$5,0,IF($AM436=P$5,IFERROR($AJ436/$AK436*$AL436, 0),IF(IFERROR((SUM($B436:O436)+$AJ436/$AK436*(1-$AL436)),0)&lt;=$AJ436, $AJ436-SUM($B436:O436), IFERROR($AJ436/$AK436, 0))))</f>
        <v>0</v>
      </c>
      <c r="Q436" s="104">
        <f>IF($AM436&gt;Q$5,0,IF($AM436=Q$5,IFERROR($AJ436/$AK436*$AL436, 0),IF(IFERROR((SUM($B436:P436)+$AJ436/$AK436*(1-$AL436)),0)&lt;=$AJ436, $AJ436-SUM($B436:P436), IFERROR($AJ436/$AK436, 0))))</f>
        <v>0</v>
      </c>
      <c r="R436" s="104">
        <f>IF($AM436&gt;R$5,0,IF($AM436=R$5,IFERROR($AJ436/$AK436*$AL436, 0),IF(IFERROR((SUM($B436:Q436)+$AJ436/$AK436*(1-$AL436)),0)&lt;=$AJ436, $AJ436-SUM($B436:Q436), IFERROR($AJ436/$AK436, 0))))</f>
        <v>0</v>
      </c>
      <c r="S436" s="104">
        <f>IF($AM436&gt;S$5,0,IF($AM436=S$5,IFERROR($AJ436/$AK436*$AL436, 0),IF(IFERROR((SUM($B436:R436)+$AJ436/$AK436*(1-$AL436)),0)&lt;=$AJ436, $AJ436-SUM($B436:R436), IFERROR($AJ436/$AK436, 0))))</f>
        <v>0</v>
      </c>
      <c r="T436" s="104">
        <f>IF($AM436&gt;T$5,0,IF($AM436=T$5,IFERROR($AJ436/$AK436*$AL436, 0),IF(IFERROR((SUM($B436:S436)+$AJ436/$AK436*(1-$AL436)),0)&lt;=$AJ436, $AJ436-SUM($B436:S436), IFERROR($AJ436/$AK436, 0))))</f>
        <v>0</v>
      </c>
      <c r="U436" s="104">
        <f>IF($AM436&gt;U$5,0,IF($AM436=U$5,IFERROR($AJ436/$AK436*$AL436, 0),IF(IFERROR((SUM($B436:T436)+$AJ436/$AK436*(1-$AL436)),0)&lt;=$AJ436, $AJ436-SUM($B436:T436), IFERROR($AJ436/$AK436, 0))))</f>
        <v>-13.671419851233003</v>
      </c>
      <c r="V436" s="104">
        <f>IF($AM436&gt;V$5,0,IF($AM436=V$5,IFERROR($AJ436/$AK436*$AL436, 0),IF(IFERROR((SUM($B436:U436)+$AJ436/$AK436*(1-$AL436)),0)&lt;=$AJ436, $AJ436-SUM($B436:U436), IFERROR($AJ436/$AK436, 0))))</f>
        <v>-27.342839702466005</v>
      </c>
      <c r="W436" s="104">
        <f>IF($AM436&gt;W$5,0,IF($AM436=W$5,IFERROR($AJ436/$AK436*$AL436, 0),IF(IFERROR((SUM($B436:V436)+$AJ436/$AK436*(1-$AL436)),0)&lt;=$AJ436, $AJ436-SUM($B436:V436), IFERROR($AJ436/$AK436, 0))))</f>
        <v>-27.342839702466005</v>
      </c>
      <c r="X436" s="104">
        <f>IF($AM436&gt;X$5,0,IF($AM436=X$5,IFERROR($AJ436/$AK436*$AL436, 0),IF(IFERROR((SUM($B436:W436)+$AJ436/$AK436*(1-$AL436)),0)&lt;=$AJ436, $AJ436-SUM($B436:W436), IFERROR($AJ436/$AK436, 0))))</f>
        <v>-27.342839702466005</v>
      </c>
      <c r="Y436" s="104">
        <f>IF($AM436&gt;Y$5,0,IF($AM436=Y$5,IFERROR($AJ436/$AK436*$AL436, 0),IF(IFERROR((SUM($B436:X436)+$AJ436/$AK436*(1-$AL436)),0)&lt;=$AJ436, $AJ436-SUM($B436:X436), IFERROR($AJ436/$AK436, 0))))</f>
        <v>-27.342839702466005</v>
      </c>
      <c r="Z436" s="104">
        <f>IF($AM436&gt;Z$5,0,IF($AM436=Z$5,IFERROR($AJ436/$AK436*$AL436, 0),IF(IFERROR((SUM($B436:Y436)+$AJ436/$AK436*(1-$AL436)),0)&lt;=$AJ436, $AJ436-SUM($B436:Y436), IFERROR($AJ436/$AK436, 0))))</f>
        <v>-27.342839702466005</v>
      </c>
      <c r="AA436" s="104">
        <f>IF($AM436&gt;AA$5,0,IF($AM436=AA$5,IFERROR($AJ436/$AK436*$AL436, 0),IF(IFERROR((SUM($B436:Z436)+$AJ436/$AK436*(1-$AL436)),0)&lt;=$AJ436, $AJ436-SUM($B436:Z436), IFERROR($AJ436/$AK436, 0))))</f>
        <v>-27.342839702466005</v>
      </c>
      <c r="AB436" s="104">
        <f>IF($AM436&gt;AB$5,0,IF($AM436=AB$5,IFERROR($AJ436/$AK436*$AL436, 0),IF(IFERROR((SUM($B436:AA436)+$AJ436/$AK436*(1-$AL436)),0)&lt;=$AJ436, $AJ436-SUM($B436:AA436), IFERROR($AJ436/$AK436, 0))))</f>
        <v>-27.342839702466005</v>
      </c>
      <c r="AC436" s="104">
        <f>IF($AM436&gt;AC$5,0,IF($AM436=AC$5,IFERROR($AJ436/$AK436*$AL436, 0),IF(IFERROR((SUM($B436:AB436)+$AJ436/$AK436*(1-$AL436)),0)&lt;=$AJ436, $AJ436-SUM($B436:AB436), IFERROR($AJ436/$AK436, 0))))</f>
        <v>-27.342839702466005</v>
      </c>
      <c r="AD436" s="104">
        <f>IF($AM436&gt;AD$5,0,IF($AM436=AD$5,IFERROR($AJ436/$AK436*$AL436, 0),IF(IFERROR((SUM($B436:AC436)+$AJ436/$AK436*(1-$AL436)),0)&lt;=$AJ436, $AJ436-SUM($B436:AC436), IFERROR($AJ436/$AK436, 0))))</f>
        <v>-27.342839702466005</v>
      </c>
      <c r="AE436" s="104">
        <f>IF($AM436&gt;AE$5,0,IF($AM436=AE$5,IFERROR($AJ436/$AK436*$AL436, 0),IF(IFERROR((SUM($B436:AD436)+$AJ436/$AK436*(1-$AL436)),0)&lt;=$AJ436, $AJ436-SUM($B436:AD436), IFERROR($AJ436/$AK436, 0))))</f>
        <v>-27.342839702466005</v>
      </c>
      <c r="AF436" s="104">
        <f>IF($AM436&gt;AF$5,0,IF($AM436=AF$5,IFERROR($AJ436/$AK436*$AL436, 0),IF(IFERROR((SUM($B436:AE436)+$AJ436/$AK436*(1-$AL436)),0)&lt;=$AJ436, $AJ436-SUM($B436:AE436), IFERROR($AJ436/$AK436, 0))))</f>
        <v>-27.342839702466005</v>
      </c>
      <c r="AG436" s="104">
        <f>IF($AM436&gt;AG$5,0,IF($AM436=AG$5,IFERROR($AJ436/$AK436*$AL436, 0),IF(IFERROR((SUM($B436:AF436)+$AJ436/$AK436*(1-$AL436)),0)&lt;=$AJ436, $AJ436-SUM($B436:AF436), IFERROR($AJ436/$AK436, 0))))</f>
        <v>-27.342839702466005</v>
      </c>
      <c r="AH436" s="104">
        <f>IF($AM436&gt;AH$5,0,IF($AM436=AH$5,IFERROR($AJ436/$AK436*$AL436, 0),IF(IFERROR((SUM($B436:AG436)+$AJ436/$AK436*(1-$AL436)),0)&lt;=$AJ436, $AJ436-SUM($B436:AG436), IFERROR($AJ436/$AK436, 0))))</f>
        <v>-27.342839702466005</v>
      </c>
      <c r="AI436" s="20"/>
      <c r="AJ436" s="105" cm="1">
        <f t="array" ref="AJ436">INDEX(Calculations!$B$701:$AN$701, 1, AN436)</f>
        <v>-546.85679404932011</v>
      </c>
      <c r="AK436" s="84">
        <f>INDEX(Drivers!$B$99:$AI$99, 1, MATCH($B436, Drivers!$B$4:$AI$4, 0))</f>
        <v>20</v>
      </c>
      <c r="AL436" s="85">
        <f>INDEX(Drivers!$B$100:$AI$100, 1,  MATCH($B436, Drivers!$B$4:$AI$4, 0))</f>
        <v>0.5</v>
      </c>
      <c r="AM436" s="86" cm="1">
        <f t="array" ref="AM436">INDEX(Drivers!$B$12:$AI$12, 1, AN436)</f>
        <v>47756</v>
      </c>
      <c r="AN436" s="83">
        <f t="shared" si="491"/>
        <v>20</v>
      </c>
      <c r="AO436" s="146">
        <f t="shared" si="489"/>
        <v>177.72845806602913</v>
      </c>
      <c r="AP436" s="152">
        <f t="shared" si="490"/>
        <v>0</v>
      </c>
      <c r="AQ436" s="152">
        <f t="shared" si="490"/>
        <v>0</v>
      </c>
      <c r="AR436" s="152">
        <f t="shared" si="490"/>
        <v>0</v>
      </c>
      <c r="AS436" s="152">
        <f t="shared" si="490"/>
        <v>0</v>
      </c>
      <c r="AT436" s="152">
        <f t="shared" si="490"/>
        <v>-41.014259553699006</v>
      </c>
      <c r="AU436" s="152">
        <f t="shared" si="490"/>
        <v>-109.37135880986402</v>
      </c>
      <c r="AV436" s="152">
        <f t="shared" si="490"/>
        <v>-109.37135880986402</v>
      </c>
      <c r="AW436" s="152">
        <f t="shared" si="490"/>
        <v>-109.37135880986402</v>
      </c>
    </row>
    <row r="437" spans="2:49" hidden="1" outlineLevel="1" x14ac:dyDescent="0.2">
      <c r="B437" s="52" t="str" cm="1">
        <f t="array" ref="B437">INDEX($B$4:$AI$4, 1, AN437)</f>
        <v>FQ4'30E</v>
      </c>
      <c r="C437" s="104">
        <f>IF($AM437&gt;C$5,0,IF($AM437=C$5,IFERROR($AJ437/$AK437*$AL437, 0),IF(IFERROR((SUM($B437:B437)+$AJ437/$AK437*(1-$AL437)),0)&lt;=$AJ437, $AJ437-SUM($B437:B437), IFERROR($AJ437/$AK437, 0))))</f>
        <v>0</v>
      </c>
      <c r="D437" s="104">
        <f>IF($AM437&gt;D$5,0,IF($AM437=D$5,IFERROR($AJ437/$AK437*$AL437, 0),IF(IFERROR((SUM($B437:C437)+$AJ437/$AK437*(1-$AL437)),0)&lt;=$AJ437, $AJ437-SUM($B437:C437), IFERROR($AJ437/$AK437, 0))))</f>
        <v>0</v>
      </c>
      <c r="E437" s="104">
        <f>IF($AM437&gt;E$5,0,IF($AM437=E$5,IFERROR($AJ437/$AK437*$AL437, 0),IF(IFERROR((SUM($B437:D437)+$AJ437/$AK437*(1-$AL437)),0)&lt;=$AJ437, $AJ437-SUM($B437:D437), IFERROR($AJ437/$AK437, 0))))</f>
        <v>0</v>
      </c>
      <c r="F437" s="104">
        <f>IF($AM437&gt;F$5,0,IF($AM437=F$5,IFERROR($AJ437/$AK437*$AL437, 0),IF(IFERROR((SUM($B437:E437)+$AJ437/$AK437*(1-$AL437)),0)&lt;=$AJ437, $AJ437-SUM($B437:E437), IFERROR($AJ437/$AK437, 0))))</f>
        <v>0</v>
      </c>
      <c r="G437" s="104">
        <f>IF($AM437&gt;G$5,0,IF($AM437=G$5,IFERROR($AJ437/$AK437*$AL437, 0),IF(IFERROR((SUM($B437:F437)+$AJ437/$AK437*(1-$AL437)),0)&lt;=$AJ437, $AJ437-SUM($B437:F437), IFERROR($AJ437/$AK437, 0))))</f>
        <v>0</v>
      </c>
      <c r="H437" s="104">
        <f>IF($AM437&gt;H$5,0,IF($AM437=H$5,IFERROR($AJ437/$AK437*$AL437, 0),IF(IFERROR((SUM($B437:G437)+$AJ437/$AK437*(1-$AL437)),0)&lt;=$AJ437, $AJ437-SUM($B437:G437), IFERROR($AJ437/$AK437, 0))))</f>
        <v>0</v>
      </c>
      <c r="I437" s="104">
        <f>IF($AM437&gt;I$5,0,IF($AM437=I$5,IFERROR($AJ437/$AK437*$AL437, 0),IF(IFERROR((SUM($B437:H437)+$AJ437/$AK437*(1-$AL437)),0)&lt;=$AJ437, $AJ437-SUM($B437:H437), IFERROR($AJ437/$AK437, 0))))</f>
        <v>0</v>
      </c>
      <c r="J437" s="104">
        <f>IF($AM437&gt;J$5,0,IF($AM437=J$5,IFERROR($AJ437/$AK437*$AL437, 0),IF(IFERROR((SUM($B437:I437)+$AJ437/$AK437*(1-$AL437)),0)&lt;=$AJ437, $AJ437-SUM($B437:I437), IFERROR($AJ437/$AK437, 0))))</f>
        <v>0</v>
      </c>
      <c r="K437" s="104">
        <f>IF($AM437&gt;K$5,0,IF($AM437=K$5,IFERROR($AJ437/$AK437*$AL437, 0),IF(IFERROR((SUM($B437:J437)+$AJ437/$AK437*(1-$AL437)),0)&lt;=$AJ437, $AJ437-SUM($B437:J437), IFERROR($AJ437/$AK437, 0))))</f>
        <v>0</v>
      </c>
      <c r="L437" s="104">
        <f>IF($AM437&gt;L$5,0,IF($AM437=L$5,IFERROR($AJ437/$AK437*$AL437, 0),IF(IFERROR((SUM($B437:K437)+$AJ437/$AK437*(1-$AL437)),0)&lt;=$AJ437, $AJ437-SUM($B437:K437), IFERROR($AJ437/$AK437, 0))))</f>
        <v>0</v>
      </c>
      <c r="M437" s="104">
        <f>IF($AM437&gt;M$5,0,IF($AM437=M$5,IFERROR($AJ437/$AK437*$AL437, 0),IF(IFERROR((SUM($B437:L437)+$AJ437/$AK437*(1-$AL437)),0)&lt;=$AJ437, $AJ437-SUM($B437:L437), IFERROR($AJ437/$AK437, 0))))</f>
        <v>0</v>
      </c>
      <c r="N437" s="104">
        <f>IF($AM437&gt;N$5,0,IF($AM437=N$5,IFERROR($AJ437/$AK437*$AL437, 0),IF(IFERROR((SUM($B437:M437)+$AJ437/$AK437*(1-$AL437)),0)&lt;=$AJ437, $AJ437-SUM($B437:M437), IFERROR($AJ437/$AK437, 0))))</f>
        <v>0</v>
      </c>
      <c r="O437" s="104">
        <f>IF($AM437&gt;O$5,0,IF($AM437=O$5,IFERROR($AJ437/$AK437*$AL437, 0),IF(IFERROR((SUM($B437:N437)+$AJ437/$AK437*(1-$AL437)),0)&lt;=$AJ437, $AJ437-SUM($B437:N437), IFERROR($AJ437/$AK437, 0))))</f>
        <v>0</v>
      </c>
      <c r="P437" s="104">
        <f>IF($AM437&gt;P$5,0,IF($AM437=P$5,IFERROR($AJ437/$AK437*$AL437, 0),IF(IFERROR((SUM($B437:O437)+$AJ437/$AK437*(1-$AL437)),0)&lt;=$AJ437, $AJ437-SUM($B437:O437), IFERROR($AJ437/$AK437, 0))))</f>
        <v>0</v>
      </c>
      <c r="Q437" s="104">
        <f>IF($AM437&gt;Q$5,0,IF($AM437=Q$5,IFERROR($AJ437/$AK437*$AL437, 0),IF(IFERROR((SUM($B437:P437)+$AJ437/$AK437*(1-$AL437)),0)&lt;=$AJ437, $AJ437-SUM($B437:P437), IFERROR($AJ437/$AK437, 0))))</f>
        <v>0</v>
      </c>
      <c r="R437" s="104">
        <f>IF($AM437&gt;R$5,0,IF($AM437=R$5,IFERROR($AJ437/$AK437*$AL437, 0),IF(IFERROR((SUM($B437:Q437)+$AJ437/$AK437*(1-$AL437)),0)&lt;=$AJ437, $AJ437-SUM($B437:Q437), IFERROR($AJ437/$AK437, 0))))</f>
        <v>0</v>
      </c>
      <c r="S437" s="104">
        <f>IF($AM437&gt;S$5,0,IF($AM437=S$5,IFERROR($AJ437/$AK437*$AL437, 0),IF(IFERROR((SUM($B437:R437)+$AJ437/$AK437*(1-$AL437)),0)&lt;=$AJ437, $AJ437-SUM($B437:R437), IFERROR($AJ437/$AK437, 0))))</f>
        <v>0</v>
      </c>
      <c r="T437" s="104">
        <f>IF($AM437&gt;T$5,0,IF($AM437=T$5,IFERROR($AJ437/$AK437*$AL437, 0),IF(IFERROR((SUM($B437:S437)+$AJ437/$AK437*(1-$AL437)),0)&lt;=$AJ437, $AJ437-SUM($B437:S437), IFERROR($AJ437/$AK437, 0))))</f>
        <v>0</v>
      </c>
      <c r="U437" s="104">
        <f>IF($AM437&gt;U$5,0,IF($AM437=U$5,IFERROR($AJ437/$AK437*$AL437, 0),IF(IFERROR((SUM($B437:T437)+$AJ437/$AK437*(1-$AL437)),0)&lt;=$AJ437, $AJ437-SUM($B437:T437), IFERROR($AJ437/$AK437, 0))))</f>
        <v>0</v>
      </c>
      <c r="V437" s="104">
        <f>IF($AM437&gt;V$5,0,IF($AM437=V$5,IFERROR($AJ437/$AK437*$AL437, 0),IF(IFERROR((SUM($B437:U437)+$AJ437/$AK437*(1-$AL437)),0)&lt;=$AJ437, $AJ437-SUM($B437:U437), IFERROR($AJ437/$AK437, 0))))</f>
        <v>-14.782769610599255</v>
      </c>
      <c r="W437" s="104">
        <f>IF($AM437&gt;W$5,0,IF($AM437=W$5,IFERROR($AJ437/$AK437*$AL437, 0),IF(IFERROR((SUM($B437:V437)+$AJ437/$AK437*(1-$AL437)),0)&lt;=$AJ437, $AJ437-SUM($B437:V437), IFERROR($AJ437/$AK437, 0))))</f>
        <v>-29.56553922119851</v>
      </c>
      <c r="X437" s="104">
        <f>IF($AM437&gt;X$5,0,IF($AM437=X$5,IFERROR($AJ437/$AK437*$AL437, 0),IF(IFERROR((SUM($B437:W437)+$AJ437/$AK437*(1-$AL437)),0)&lt;=$AJ437, $AJ437-SUM($B437:W437), IFERROR($AJ437/$AK437, 0))))</f>
        <v>-29.56553922119851</v>
      </c>
      <c r="Y437" s="104">
        <f>IF($AM437&gt;Y$5,0,IF($AM437=Y$5,IFERROR($AJ437/$AK437*$AL437, 0),IF(IFERROR((SUM($B437:X437)+$AJ437/$AK437*(1-$AL437)),0)&lt;=$AJ437, $AJ437-SUM($B437:X437), IFERROR($AJ437/$AK437, 0))))</f>
        <v>-29.56553922119851</v>
      </c>
      <c r="Z437" s="104">
        <f>IF($AM437&gt;Z$5,0,IF($AM437=Z$5,IFERROR($AJ437/$AK437*$AL437, 0),IF(IFERROR((SUM($B437:Y437)+$AJ437/$AK437*(1-$AL437)),0)&lt;=$AJ437, $AJ437-SUM($B437:Y437), IFERROR($AJ437/$AK437, 0))))</f>
        <v>-29.56553922119851</v>
      </c>
      <c r="AA437" s="104">
        <f>IF($AM437&gt;AA$5,0,IF($AM437=AA$5,IFERROR($AJ437/$AK437*$AL437, 0),IF(IFERROR((SUM($B437:Z437)+$AJ437/$AK437*(1-$AL437)),0)&lt;=$AJ437, $AJ437-SUM($B437:Z437), IFERROR($AJ437/$AK437, 0))))</f>
        <v>-29.56553922119851</v>
      </c>
      <c r="AB437" s="104">
        <f>IF($AM437&gt;AB$5,0,IF($AM437=AB$5,IFERROR($AJ437/$AK437*$AL437, 0),IF(IFERROR((SUM($B437:AA437)+$AJ437/$AK437*(1-$AL437)),0)&lt;=$AJ437, $AJ437-SUM($B437:AA437), IFERROR($AJ437/$AK437, 0))))</f>
        <v>-29.56553922119851</v>
      </c>
      <c r="AC437" s="104">
        <f>IF($AM437&gt;AC$5,0,IF($AM437=AC$5,IFERROR($AJ437/$AK437*$AL437, 0),IF(IFERROR((SUM($B437:AB437)+$AJ437/$AK437*(1-$AL437)),0)&lt;=$AJ437, $AJ437-SUM($B437:AB437), IFERROR($AJ437/$AK437, 0))))</f>
        <v>-29.56553922119851</v>
      </c>
      <c r="AD437" s="104">
        <f>IF($AM437&gt;AD$5,0,IF($AM437=AD$5,IFERROR($AJ437/$AK437*$AL437, 0),IF(IFERROR((SUM($B437:AC437)+$AJ437/$AK437*(1-$AL437)),0)&lt;=$AJ437, $AJ437-SUM($B437:AC437), IFERROR($AJ437/$AK437, 0))))</f>
        <v>-29.56553922119851</v>
      </c>
      <c r="AE437" s="104">
        <f>IF($AM437&gt;AE$5,0,IF($AM437=AE$5,IFERROR($AJ437/$AK437*$AL437, 0),IF(IFERROR((SUM($B437:AD437)+$AJ437/$AK437*(1-$AL437)),0)&lt;=$AJ437, $AJ437-SUM($B437:AD437), IFERROR($AJ437/$AK437, 0))))</f>
        <v>-29.56553922119851</v>
      </c>
      <c r="AF437" s="104">
        <f>IF($AM437&gt;AF$5,0,IF($AM437=AF$5,IFERROR($AJ437/$AK437*$AL437, 0),IF(IFERROR((SUM($B437:AE437)+$AJ437/$AK437*(1-$AL437)),0)&lt;=$AJ437, $AJ437-SUM($B437:AE437), IFERROR($AJ437/$AK437, 0))))</f>
        <v>-29.56553922119851</v>
      </c>
      <c r="AG437" s="104">
        <f>IF($AM437&gt;AG$5,0,IF($AM437=AG$5,IFERROR($AJ437/$AK437*$AL437, 0),IF(IFERROR((SUM($B437:AF437)+$AJ437/$AK437*(1-$AL437)),0)&lt;=$AJ437, $AJ437-SUM($B437:AF437), IFERROR($AJ437/$AK437, 0))))</f>
        <v>-29.56553922119851</v>
      </c>
      <c r="AH437" s="104">
        <f>IF($AM437&gt;AH$5,0,IF($AM437=AH$5,IFERROR($AJ437/$AK437*$AL437, 0),IF(IFERROR((SUM($B437:AG437)+$AJ437/$AK437*(1-$AL437)),0)&lt;=$AJ437, $AJ437-SUM($B437:AG437), IFERROR($AJ437/$AK437, 0))))</f>
        <v>-29.56553922119851</v>
      </c>
      <c r="AI437" s="20"/>
      <c r="AJ437" s="105" cm="1">
        <f t="array" ref="AJ437">INDEX(Calculations!$B$701:$AN$701, 1, AN437)</f>
        <v>-591.31078442397018</v>
      </c>
      <c r="AK437" s="84">
        <f>INDEX(Drivers!$B$99:$AI$99, 1, MATCH($B437, Drivers!$B$4:$AI$4, 0))</f>
        <v>20</v>
      </c>
      <c r="AL437" s="85">
        <f>INDEX(Drivers!$B$100:$AI$100, 1,  MATCH($B437, Drivers!$B$4:$AI$4, 0))</f>
        <v>0.5</v>
      </c>
      <c r="AM437" s="86" cm="1">
        <f t="array" ref="AM437">INDEX(Drivers!$B$12:$AI$12, 1, AN437)</f>
        <v>47848</v>
      </c>
      <c r="AN437" s="83">
        <f t="shared" si="491"/>
        <v>21</v>
      </c>
      <c r="AO437" s="146">
        <f t="shared" si="489"/>
        <v>221.7415441589888</v>
      </c>
      <c r="AP437" s="152">
        <f t="shared" si="490"/>
        <v>0</v>
      </c>
      <c r="AQ437" s="152">
        <f t="shared" si="490"/>
        <v>0</v>
      </c>
      <c r="AR437" s="152">
        <f t="shared" si="490"/>
        <v>0</v>
      </c>
      <c r="AS437" s="152">
        <f t="shared" si="490"/>
        <v>0</v>
      </c>
      <c r="AT437" s="152">
        <f t="shared" si="490"/>
        <v>-14.782769610599255</v>
      </c>
      <c r="AU437" s="152">
        <f t="shared" si="490"/>
        <v>-118.26215688479404</v>
      </c>
      <c r="AV437" s="152">
        <f t="shared" si="490"/>
        <v>-118.26215688479404</v>
      </c>
      <c r="AW437" s="152">
        <f t="shared" si="490"/>
        <v>-118.26215688479404</v>
      </c>
    </row>
    <row r="438" spans="2:49" hidden="1" outlineLevel="1" x14ac:dyDescent="0.2">
      <c r="B438" s="52" t="str" cm="1">
        <f t="array" ref="B438">INDEX($B$4:$AI$4, 1, AN438)</f>
        <v>FQ1'31E</v>
      </c>
      <c r="C438" s="104">
        <f>IF($AM438&gt;C$5,0,IF($AM438=C$5,IFERROR($AJ438/$AK438*$AL438, 0),IF(IFERROR((SUM($B438:B438)+$AJ438/$AK438*(1-$AL438)),0)&lt;=$AJ438, $AJ438-SUM($B438:B438), IFERROR($AJ438/$AK438, 0))))</f>
        <v>0</v>
      </c>
      <c r="D438" s="104">
        <f>IF($AM438&gt;D$5,0,IF($AM438=D$5,IFERROR($AJ438/$AK438*$AL438, 0),IF(IFERROR((SUM($B438:C438)+$AJ438/$AK438*(1-$AL438)),0)&lt;=$AJ438, $AJ438-SUM($B438:C438), IFERROR($AJ438/$AK438, 0))))</f>
        <v>0</v>
      </c>
      <c r="E438" s="104">
        <f>IF($AM438&gt;E$5,0,IF($AM438=E$5,IFERROR($AJ438/$AK438*$AL438, 0),IF(IFERROR((SUM($B438:D438)+$AJ438/$AK438*(1-$AL438)),0)&lt;=$AJ438, $AJ438-SUM($B438:D438), IFERROR($AJ438/$AK438, 0))))</f>
        <v>0</v>
      </c>
      <c r="F438" s="104">
        <f>IF($AM438&gt;F$5,0,IF($AM438=F$5,IFERROR($AJ438/$AK438*$AL438, 0),IF(IFERROR((SUM($B438:E438)+$AJ438/$AK438*(1-$AL438)),0)&lt;=$AJ438, $AJ438-SUM($B438:E438), IFERROR($AJ438/$AK438, 0))))</f>
        <v>0</v>
      </c>
      <c r="G438" s="104">
        <f>IF($AM438&gt;G$5,0,IF($AM438=G$5,IFERROR($AJ438/$AK438*$AL438, 0),IF(IFERROR((SUM($B438:F438)+$AJ438/$AK438*(1-$AL438)),0)&lt;=$AJ438, $AJ438-SUM($B438:F438), IFERROR($AJ438/$AK438, 0))))</f>
        <v>0</v>
      </c>
      <c r="H438" s="104">
        <f>IF($AM438&gt;H$5,0,IF($AM438=H$5,IFERROR($AJ438/$AK438*$AL438, 0),IF(IFERROR((SUM($B438:G438)+$AJ438/$AK438*(1-$AL438)),0)&lt;=$AJ438, $AJ438-SUM($B438:G438), IFERROR($AJ438/$AK438, 0))))</f>
        <v>0</v>
      </c>
      <c r="I438" s="104">
        <f>IF($AM438&gt;I$5,0,IF($AM438=I$5,IFERROR($AJ438/$AK438*$AL438, 0),IF(IFERROR((SUM($B438:H438)+$AJ438/$AK438*(1-$AL438)),0)&lt;=$AJ438, $AJ438-SUM($B438:H438), IFERROR($AJ438/$AK438, 0))))</f>
        <v>0</v>
      </c>
      <c r="J438" s="104">
        <f>IF($AM438&gt;J$5,0,IF($AM438=J$5,IFERROR($AJ438/$AK438*$AL438, 0),IF(IFERROR((SUM($B438:I438)+$AJ438/$AK438*(1-$AL438)),0)&lt;=$AJ438, $AJ438-SUM($B438:I438), IFERROR($AJ438/$AK438, 0))))</f>
        <v>0</v>
      </c>
      <c r="K438" s="104">
        <f>IF($AM438&gt;K$5,0,IF($AM438=K$5,IFERROR($AJ438/$AK438*$AL438, 0),IF(IFERROR((SUM($B438:J438)+$AJ438/$AK438*(1-$AL438)),0)&lt;=$AJ438, $AJ438-SUM($B438:J438), IFERROR($AJ438/$AK438, 0))))</f>
        <v>0</v>
      </c>
      <c r="L438" s="104">
        <f>IF($AM438&gt;L$5,0,IF($AM438=L$5,IFERROR($AJ438/$AK438*$AL438, 0),IF(IFERROR((SUM($B438:K438)+$AJ438/$AK438*(1-$AL438)),0)&lt;=$AJ438, $AJ438-SUM($B438:K438), IFERROR($AJ438/$AK438, 0))))</f>
        <v>0</v>
      </c>
      <c r="M438" s="104">
        <f>IF($AM438&gt;M$5,0,IF($AM438=M$5,IFERROR($AJ438/$AK438*$AL438, 0),IF(IFERROR((SUM($B438:L438)+$AJ438/$AK438*(1-$AL438)),0)&lt;=$AJ438, $AJ438-SUM($B438:L438), IFERROR($AJ438/$AK438, 0))))</f>
        <v>0</v>
      </c>
      <c r="N438" s="104">
        <f>IF($AM438&gt;N$5,0,IF($AM438=N$5,IFERROR($AJ438/$AK438*$AL438, 0),IF(IFERROR((SUM($B438:M438)+$AJ438/$AK438*(1-$AL438)),0)&lt;=$AJ438, $AJ438-SUM($B438:M438), IFERROR($AJ438/$AK438, 0))))</f>
        <v>0</v>
      </c>
      <c r="O438" s="104">
        <f>IF($AM438&gt;O$5,0,IF($AM438=O$5,IFERROR($AJ438/$AK438*$AL438, 0),IF(IFERROR((SUM($B438:N438)+$AJ438/$AK438*(1-$AL438)),0)&lt;=$AJ438, $AJ438-SUM($B438:N438), IFERROR($AJ438/$AK438, 0))))</f>
        <v>0</v>
      </c>
      <c r="P438" s="104">
        <f>IF($AM438&gt;P$5,0,IF($AM438=P$5,IFERROR($AJ438/$AK438*$AL438, 0),IF(IFERROR((SUM($B438:O438)+$AJ438/$AK438*(1-$AL438)),0)&lt;=$AJ438, $AJ438-SUM($B438:O438), IFERROR($AJ438/$AK438, 0))))</f>
        <v>0</v>
      </c>
      <c r="Q438" s="104">
        <f>IF($AM438&gt;Q$5,0,IF($AM438=Q$5,IFERROR($AJ438/$AK438*$AL438, 0),IF(IFERROR((SUM($B438:P438)+$AJ438/$AK438*(1-$AL438)),0)&lt;=$AJ438, $AJ438-SUM($B438:P438), IFERROR($AJ438/$AK438, 0))))</f>
        <v>0</v>
      </c>
      <c r="R438" s="104">
        <f>IF($AM438&gt;R$5,0,IF($AM438=R$5,IFERROR($AJ438/$AK438*$AL438, 0),IF(IFERROR((SUM($B438:Q438)+$AJ438/$AK438*(1-$AL438)),0)&lt;=$AJ438, $AJ438-SUM($B438:Q438), IFERROR($AJ438/$AK438, 0))))</f>
        <v>0</v>
      </c>
      <c r="S438" s="104">
        <f>IF($AM438&gt;S$5,0,IF($AM438=S$5,IFERROR($AJ438/$AK438*$AL438, 0),IF(IFERROR((SUM($B438:R438)+$AJ438/$AK438*(1-$AL438)),0)&lt;=$AJ438, $AJ438-SUM($B438:R438), IFERROR($AJ438/$AK438, 0))))</f>
        <v>0</v>
      </c>
      <c r="T438" s="104">
        <f>IF($AM438&gt;T$5,0,IF($AM438=T$5,IFERROR($AJ438/$AK438*$AL438, 0),IF(IFERROR((SUM($B438:S438)+$AJ438/$AK438*(1-$AL438)),0)&lt;=$AJ438, $AJ438-SUM($B438:S438), IFERROR($AJ438/$AK438, 0))))</f>
        <v>0</v>
      </c>
      <c r="U438" s="104">
        <f>IF($AM438&gt;U$5,0,IF($AM438=U$5,IFERROR($AJ438/$AK438*$AL438, 0),IF(IFERROR((SUM($B438:T438)+$AJ438/$AK438*(1-$AL438)),0)&lt;=$AJ438, $AJ438-SUM($B438:T438), IFERROR($AJ438/$AK438, 0))))</f>
        <v>0</v>
      </c>
      <c r="V438" s="104">
        <f>IF($AM438&gt;V$5,0,IF($AM438=V$5,IFERROR($AJ438/$AK438*$AL438, 0),IF(IFERROR((SUM($B438:U438)+$AJ438/$AK438*(1-$AL438)),0)&lt;=$AJ438, $AJ438-SUM($B438:U438), IFERROR($AJ438/$AK438, 0))))</f>
        <v>0</v>
      </c>
      <c r="W438" s="104">
        <f>IF($AM438&gt;W$5,0,IF($AM438=W$5,IFERROR($AJ438/$AK438*$AL438, 0),IF(IFERROR((SUM($B438:V438)+$AJ438/$AK438*(1-$AL438)),0)&lt;=$AJ438, $AJ438-SUM($B438:V438), IFERROR($AJ438/$AK438, 0))))</f>
        <v>0</v>
      </c>
      <c r="X438" s="104">
        <f>IF($AM438&gt;X$5,0,IF($AM438=X$5,IFERROR($AJ438/$AK438*$AL438, 0),IF(IFERROR((SUM($B438:W438)+$AJ438/$AK438*(1-$AL438)),0)&lt;=$AJ438, $AJ438-SUM($B438:W438), IFERROR($AJ438/$AK438, 0))))</f>
        <v>0</v>
      </c>
      <c r="Y438" s="104">
        <f>IF($AM438&gt;Y$5,0,IF($AM438=Y$5,IFERROR($AJ438/$AK438*$AL438, 0),IF(IFERROR((SUM($B438:X438)+$AJ438/$AK438*(1-$AL438)),0)&lt;=$AJ438, $AJ438-SUM($B438:X438), IFERROR($AJ438/$AK438, 0))))</f>
        <v>0</v>
      </c>
      <c r="Z438" s="104">
        <f>IF($AM438&gt;Z$5,0,IF($AM438=Z$5,IFERROR($AJ438/$AK438*$AL438, 0),IF(IFERROR((SUM($B438:Y438)+$AJ438/$AK438*(1-$AL438)),0)&lt;=$AJ438, $AJ438-SUM($B438:Y438), IFERROR($AJ438/$AK438, 0))))</f>
        <v>0</v>
      </c>
      <c r="AA438" s="104">
        <f>IF($AM438&gt;AA$5,0,IF($AM438=AA$5,IFERROR($AJ438/$AK438*$AL438, 0),IF(IFERROR((SUM($B438:Z438)+$AJ438/$AK438*(1-$AL438)),0)&lt;=$AJ438, $AJ438-SUM($B438:Z438), IFERROR($AJ438/$AK438, 0))))</f>
        <v>0</v>
      </c>
      <c r="AB438" s="104">
        <f>IF($AM438&gt;AB$5,0,IF($AM438=AB$5,IFERROR($AJ438/$AK438*$AL438, 0),IF(IFERROR((SUM($B438:AA438)+$AJ438/$AK438*(1-$AL438)),0)&lt;=$AJ438, $AJ438-SUM($B438:AA438), IFERROR($AJ438/$AK438, 0))))</f>
        <v>0</v>
      </c>
      <c r="AC438" s="104">
        <f>IF($AM438&gt;AC$5,0,IF($AM438=AC$5,IFERROR($AJ438/$AK438*$AL438, 0),IF(IFERROR((SUM($B438:AB438)+$AJ438/$AK438*(1-$AL438)),0)&lt;=$AJ438, $AJ438-SUM($B438:AB438), IFERROR($AJ438/$AK438, 0))))</f>
        <v>0</v>
      </c>
      <c r="AD438" s="104">
        <f>IF($AM438&gt;AD$5,0,IF($AM438=AD$5,IFERROR($AJ438/$AK438*$AL438, 0),IF(IFERROR((SUM($B438:AC438)+$AJ438/$AK438*(1-$AL438)),0)&lt;=$AJ438, $AJ438-SUM($B438:AC438), IFERROR($AJ438/$AK438, 0))))</f>
        <v>0</v>
      </c>
      <c r="AE438" s="104">
        <f>IF($AM438&gt;AE$5,0,IF($AM438=AE$5,IFERROR($AJ438/$AK438*$AL438, 0),IF(IFERROR((SUM($B438:AD438)+$AJ438/$AK438*(1-$AL438)),0)&lt;=$AJ438, $AJ438-SUM($B438:AD438), IFERROR($AJ438/$AK438, 0))))</f>
        <v>0</v>
      </c>
      <c r="AF438" s="104">
        <f>IF($AM438&gt;AF$5,0,IF($AM438=AF$5,IFERROR($AJ438/$AK438*$AL438, 0),IF(IFERROR((SUM($B438:AE438)+$AJ438/$AK438*(1-$AL438)),0)&lt;=$AJ438, $AJ438-SUM($B438:AE438), IFERROR($AJ438/$AK438, 0))))</f>
        <v>0</v>
      </c>
      <c r="AG438" s="104">
        <f>IF($AM438&gt;AG$5,0,IF($AM438=AG$5,IFERROR($AJ438/$AK438*$AL438, 0),IF(IFERROR((SUM($B438:AF438)+$AJ438/$AK438*(1-$AL438)),0)&lt;=$AJ438, $AJ438-SUM($B438:AF438), IFERROR($AJ438/$AK438, 0))))</f>
        <v>0</v>
      </c>
      <c r="AH438" s="104">
        <f>IF($AM438&gt;AH$5,0,IF($AM438=AH$5,IFERROR($AJ438/$AK438*$AL438, 0),IF(IFERROR((SUM($B438:AG438)+$AJ438/$AK438*(1-$AL438)),0)&lt;=$AJ438, $AJ438-SUM($B438:AG438), IFERROR($AJ438/$AK438, 0))))</f>
        <v>0</v>
      </c>
      <c r="AI438" s="20"/>
      <c r="AJ438" s="105" cm="1">
        <f t="array" ref="AJ438">INDEX(Calculations!$B$701:$AN$701, 1, AN438)</f>
        <v>0</v>
      </c>
      <c r="AK438" s="84">
        <f>INDEX(Drivers!$B$99:$AI$99, 1, MATCH($B438, Drivers!$B$4:$AI$4, 0))</f>
        <v>0</v>
      </c>
      <c r="AL438" s="85">
        <f>INDEX(Drivers!$B$100:$AI$100, 1,  MATCH($B438, Drivers!$B$4:$AI$4, 0))</f>
        <v>0</v>
      </c>
      <c r="AM438" s="86" cm="1">
        <f t="array" ref="AM438">INDEX(Drivers!$B$12:$AI$12, 1, AN438)</f>
        <v>47938</v>
      </c>
      <c r="AN438" s="83">
        <f t="shared" si="491"/>
        <v>22</v>
      </c>
      <c r="AO438" s="146">
        <f t="shared" si="489"/>
        <v>0</v>
      </c>
      <c r="AP438" s="152">
        <f t="shared" si="490"/>
        <v>0</v>
      </c>
      <c r="AQ438" s="152">
        <f t="shared" si="490"/>
        <v>0</v>
      </c>
      <c r="AR438" s="152">
        <f t="shared" si="490"/>
        <v>0</v>
      </c>
      <c r="AS438" s="152">
        <f t="shared" si="490"/>
        <v>0</v>
      </c>
      <c r="AT438" s="152">
        <f t="shared" si="490"/>
        <v>0</v>
      </c>
      <c r="AU438" s="152">
        <f t="shared" si="490"/>
        <v>0</v>
      </c>
      <c r="AV438" s="152">
        <f t="shared" si="490"/>
        <v>0</v>
      </c>
      <c r="AW438" s="152">
        <f t="shared" si="490"/>
        <v>0</v>
      </c>
    </row>
    <row r="439" spans="2:49" hidden="1" outlineLevel="1" x14ac:dyDescent="0.2">
      <c r="B439" s="52" t="str" cm="1">
        <f t="array" ref="B439">INDEX($B$4:$AI$4, 1, AN439)</f>
        <v>FQ2'31E</v>
      </c>
      <c r="C439" s="104">
        <f>IF($AM439&gt;C$5,0,IF($AM439=C$5,IFERROR($AJ439/$AK439*$AL439, 0),IF(IFERROR((SUM($B439:B439)+$AJ439/$AK439*(1-$AL439)),0)&lt;=$AJ439, $AJ439-SUM($B439:B439), IFERROR($AJ439/$AK439, 0))))</f>
        <v>0</v>
      </c>
      <c r="D439" s="104">
        <f>IF($AM439&gt;D$5,0,IF($AM439=D$5,IFERROR($AJ439/$AK439*$AL439, 0),IF(IFERROR((SUM($B439:C439)+$AJ439/$AK439*(1-$AL439)),0)&lt;=$AJ439, $AJ439-SUM($B439:C439), IFERROR($AJ439/$AK439, 0))))</f>
        <v>0</v>
      </c>
      <c r="E439" s="104">
        <f>IF($AM439&gt;E$5,0,IF($AM439=E$5,IFERROR($AJ439/$AK439*$AL439, 0),IF(IFERROR((SUM($B439:D439)+$AJ439/$AK439*(1-$AL439)),0)&lt;=$AJ439, $AJ439-SUM($B439:D439), IFERROR($AJ439/$AK439, 0))))</f>
        <v>0</v>
      </c>
      <c r="F439" s="104">
        <f>IF($AM439&gt;F$5,0,IF($AM439=F$5,IFERROR($AJ439/$AK439*$AL439, 0),IF(IFERROR((SUM($B439:E439)+$AJ439/$AK439*(1-$AL439)),0)&lt;=$AJ439, $AJ439-SUM($B439:E439), IFERROR($AJ439/$AK439, 0))))</f>
        <v>0</v>
      </c>
      <c r="G439" s="104">
        <f>IF($AM439&gt;G$5,0,IF($AM439=G$5,IFERROR($AJ439/$AK439*$AL439, 0),IF(IFERROR((SUM($B439:F439)+$AJ439/$AK439*(1-$AL439)),0)&lt;=$AJ439, $AJ439-SUM($B439:F439), IFERROR($AJ439/$AK439, 0))))</f>
        <v>0</v>
      </c>
      <c r="H439" s="104">
        <f>IF($AM439&gt;H$5,0,IF($AM439=H$5,IFERROR($AJ439/$AK439*$AL439, 0),IF(IFERROR((SUM($B439:G439)+$AJ439/$AK439*(1-$AL439)),0)&lt;=$AJ439, $AJ439-SUM($B439:G439), IFERROR($AJ439/$AK439, 0))))</f>
        <v>0</v>
      </c>
      <c r="I439" s="104">
        <f>IF($AM439&gt;I$5,0,IF($AM439=I$5,IFERROR($AJ439/$AK439*$AL439, 0),IF(IFERROR((SUM($B439:H439)+$AJ439/$AK439*(1-$AL439)),0)&lt;=$AJ439, $AJ439-SUM($B439:H439), IFERROR($AJ439/$AK439, 0))))</f>
        <v>0</v>
      </c>
      <c r="J439" s="104">
        <f>IF($AM439&gt;J$5,0,IF($AM439=J$5,IFERROR($AJ439/$AK439*$AL439, 0),IF(IFERROR((SUM($B439:I439)+$AJ439/$AK439*(1-$AL439)),0)&lt;=$AJ439, $AJ439-SUM($B439:I439), IFERROR($AJ439/$AK439, 0))))</f>
        <v>0</v>
      </c>
      <c r="K439" s="104">
        <f>IF($AM439&gt;K$5,0,IF($AM439=K$5,IFERROR($AJ439/$AK439*$AL439, 0),IF(IFERROR((SUM($B439:J439)+$AJ439/$AK439*(1-$AL439)),0)&lt;=$AJ439, $AJ439-SUM($B439:J439), IFERROR($AJ439/$AK439, 0))))</f>
        <v>0</v>
      </c>
      <c r="L439" s="104">
        <f>IF($AM439&gt;L$5,0,IF($AM439=L$5,IFERROR($AJ439/$AK439*$AL439, 0),IF(IFERROR((SUM($B439:K439)+$AJ439/$AK439*(1-$AL439)),0)&lt;=$AJ439, $AJ439-SUM($B439:K439), IFERROR($AJ439/$AK439, 0))))</f>
        <v>0</v>
      </c>
      <c r="M439" s="104">
        <f>IF($AM439&gt;M$5,0,IF($AM439=M$5,IFERROR($AJ439/$AK439*$AL439, 0),IF(IFERROR((SUM($B439:L439)+$AJ439/$AK439*(1-$AL439)),0)&lt;=$AJ439, $AJ439-SUM($B439:L439), IFERROR($AJ439/$AK439, 0))))</f>
        <v>0</v>
      </c>
      <c r="N439" s="104">
        <f>IF($AM439&gt;N$5,0,IF($AM439=N$5,IFERROR($AJ439/$AK439*$AL439, 0),IF(IFERROR((SUM($B439:M439)+$AJ439/$AK439*(1-$AL439)),0)&lt;=$AJ439, $AJ439-SUM($B439:M439), IFERROR($AJ439/$AK439, 0))))</f>
        <v>0</v>
      </c>
      <c r="O439" s="104">
        <f>IF($AM439&gt;O$5,0,IF($AM439=O$5,IFERROR($AJ439/$AK439*$AL439, 0),IF(IFERROR((SUM($B439:N439)+$AJ439/$AK439*(1-$AL439)),0)&lt;=$AJ439, $AJ439-SUM($B439:N439), IFERROR($AJ439/$AK439, 0))))</f>
        <v>0</v>
      </c>
      <c r="P439" s="104">
        <f>IF($AM439&gt;P$5,0,IF($AM439=P$5,IFERROR($AJ439/$AK439*$AL439, 0),IF(IFERROR((SUM($B439:O439)+$AJ439/$AK439*(1-$AL439)),0)&lt;=$AJ439, $AJ439-SUM($B439:O439), IFERROR($AJ439/$AK439, 0))))</f>
        <v>0</v>
      </c>
      <c r="Q439" s="104">
        <f>IF($AM439&gt;Q$5,0,IF($AM439=Q$5,IFERROR($AJ439/$AK439*$AL439, 0),IF(IFERROR((SUM($B439:P439)+$AJ439/$AK439*(1-$AL439)),0)&lt;=$AJ439, $AJ439-SUM($B439:P439), IFERROR($AJ439/$AK439, 0))))</f>
        <v>0</v>
      </c>
      <c r="R439" s="104">
        <f>IF($AM439&gt;R$5,0,IF($AM439=R$5,IFERROR($AJ439/$AK439*$AL439, 0),IF(IFERROR((SUM($B439:Q439)+$AJ439/$AK439*(1-$AL439)),0)&lt;=$AJ439, $AJ439-SUM($B439:Q439), IFERROR($AJ439/$AK439, 0))))</f>
        <v>0</v>
      </c>
      <c r="S439" s="104">
        <f>IF($AM439&gt;S$5,0,IF($AM439=S$5,IFERROR($AJ439/$AK439*$AL439, 0),IF(IFERROR((SUM($B439:R439)+$AJ439/$AK439*(1-$AL439)),0)&lt;=$AJ439, $AJ439-SUM($B439:R439), IFERROR($AJ439/$AK439, 0))))</f>
        <v>0</v>
      </c>
      <c r="T439" s="104">
        <f>IF($AM439&gt;T$5,0,IF($AM439=T$5,IFERROR($AJ439/$AK439*$AL439, 0),IF(IFERROR((SUM($B439:S439)+$AJ439/$AK439*(1-$AL439)),0)&lt;=$AJ439, $AJ439-SUM($B439:S439), IFERROR($AJ439/$AK439, 0))))</f>
        <v>0</v>
      </c>
      <c r="U439" s="104">
        <f>IF($AM439&gt;U$5,0,IF($AM439=U$5,IFERROR($AJ439/$AK439*$AL439, 0),IF(IFERROR((SUM($B439:T439)+$AJ439/$AK439*(1-$AL439)),0)&lt;=$AJ439, $AJ439-SUM($B439:T439), IFERROR($AJ439/$AK439, 0))))</f>
        <v>0</v>
      </c>
      <c r="V439" s="104">
        <f>IF($AM439&gt;V$5,0,IF($AM439=V$5,IFERROR($AJ439/$AK439*$AL439, 0),IF(IFERROR((SUM($B439:U439)+$AJ439/$AK439*(1-$AL439)),0)&lt;=$AJ439, $AJ439-SUM($B439:U439), IFERROR($AJ439/$AK439, 0))))</f>
        <v>0</v>
      </c>
      <c r="W439" s="104">
        <f>IF($AM439&gt;W$5,0,IF($AM439=W$5,IFERROR($AJ439/$AK439*$AL439, 0),IF(IFERROR((SUM($B439:V439)+$AJ439/$AK439*(1-$AL439)),0)&lt;=$AJ439, $AJ439-SUM($B439:V439), IFERROR($AJ439/$AK439, 0))))</f>
        <v>0</v>
      </c>
      <c r="X439" s="104">
        <f>IF($AM439&gt;X$5,0,IF($AM439=X$5,IFERROR($AJ439/$AK439*$AL439, 0),IF(IFERROR((SUM($B439:W439)+$AJ439/$AK439*(1-$AL439)),0)&lt;=$AJ439, $AJ439-SUM($B439:W439), IFERROR($AJ439/$AK439, 0))))</f>
        <v>0</v>
      </c>
      <c r="Y439" s="104">
        <f>IF($AM439&gt;Y$5,0,IF($AM439=Y$5,IFERROR($AJ439/$AK439*$AL439, 0),IF(IFERROR((SUM($B439:X439)+$AJ439/$AK439*(1-$AL439)),0)&lt;=$AJ439, $AJ439-SUM($B439:X439), IFERROR($AJ439/$AK439, 0))))</f>
        <v>0</v>
      </c>
      <c r="Z439" s="104">
        <f>IF($AM439&gt;Z$5,0,IF($AM439=Z$5,IFERROR($AJ439/$AK439*$AL439, 0),IF(IFERROR((SUM($B439:Y439)+$AJ439/$AK439*(1-$AL439)),0)&lt;=$AJ439, $AJ439-SUM($B439:Y439), IFERROR($AJ439/$AK439, 0))))</f>
        <v>0</v>
      </c>
      <c r="AA439" s="104">
        <f>IF($AM439&gt;AA$5,0,IF($AM439=AA$5,IFERROR($AJ439/$AK439*$AL439, 0),IF(IFERROR((SUM($B439:Z439)+$AJ439/$AK439*(1-$AL439)),0)&lt;=$AJ439, $AJ439-SUM($B439:Z439), IFERROR($AJ439/$AK439, 0))))</f>
        <v>0</v>
      </c>
      <c r="AB439" s="104">
        <f>IF($AM439&gt;AB$5,0,IF($AM439=AB$5,IFERROR($AJ439/$AK439*$AL439, 0),IF(IFERROR((SUM($B439:AA439)+$AJ439/$AK439*(1-$AL439)),0)&lt;=$AJ439, $AJ439-SUM($B439:AA439), IFERROR($AJ439/$AK439, 0))))</f>
        <v>0</v>
      </c>
      <c r="AC439" s="104">
        <f>IF($AM439&gt;AC$5,0,IF($AM439=AC$5,IFERROR($AJ439/$AK439*$AL439, 0),IF(IFERROR((SUM($B439:AB439)+$AJ439/$AK439*(1-$AL439)),0)&lt;=$AJ439, $AJ439-SUM($B439:AB439), IFERROR($AJ439/$AK439, 0))))</f>
        <v>0</v>
      </c>
      <c r="AD439" s="104">
        <f>IF($AM439&gt;AD$5,0,IF($AM439=AD$5,IFERROR($AJ439/$AK439*$AL439, 0),IF(IFERROR((SUM($B439:AC439)+$AJ439/$AK439*(1-$AL439)),0)&lt;=$AJ439, $AJ439-SUM($B439:AC439), IFERROR($AJ439/$AK439, 0))))</f>
        <v>0</v>
      </c>
      <c r="AE439" s="104">
        <f>IF($AM439&gt;AE$5,0,IF($AM439=AE$5,IFERROR($AJ439/$AK439*$AL439, 0),IF(IFERROR((SUM($B439:AD439)+$AJ439/$AK439*(1-$AL439)),0)&lt;=$AJ439, $AJ439-SUM($B439:AD439), IFERROR($AJ439/$AK439, 0))))</f>
        <v>0</v>
      </c>
      <c r="AF439" s="104">
        <f>IF($AM439&gt;AF$5,0,IF($AM439=AF$5,IFERROR($AJ439/$AK439*$AL439, 0),IF(IFERROR((SUM($B439:AE439)+$AJ439/$AK439*(1-$AL439)),0)&lt;=$AJ439, $AJ439-SUM($B439:AE439), IFERROR($AJ439/$AK439, 0))))</f>
        <v>0</v>
      </c>
      <c r="AG439" s="104">
        <f>IF($AM439&gt;AG$5,0,IF($AM439=AG$5,IFERROR($AJ439/$AK439*$AL439, 0),IF(IFERROR((SUM($B439:AF439)+$AJ439/$AK439*(1-$AL439)),0)&lt;=$AJ439, $AJ439-SUM($B439:AF439), IFERROR($AJ439/$AK439, 0))))</f>
        <v>0</v>
      </c>
      <c r="AH439" s="104">
        <f>IF($AM439&gt;AH$5,0,IF($AM439=AH$5,IFERROR($AJ439/$AK439*$AL439, 0),IF(IFERROR((SUM($B439:AG439)+$AJ439/$AK439*(1-$AL439)),0)&lt;=$AJ439, $AJ439-SUM($B439:AG439), IFERROR($AJ439/$AK439, 0))))</f>
        <v>0</v>
      </c>
      <c r="AI439" s="20"/>
      <c r="AJ439" s="105" cm="1">
        <f t="array" ref="AJ439">INDEX(Calculations!$B$701:$AN$701, 1, AN439)</f>
        <v>0</v>
      </c>
      <c r="AK439" s="84">
        <f>INDEX(Drivers!$B$99:$AI$99, 1, MATCH($B439, Drivers!$B$4:$AI$4, 0))</f>
        <v>0</v>
      </c>
      <c r="AL439" s="85">
        <f>INDEX(Drivers!$B$100:$AI$100, 1,  MATCH($B439, Drivers!$B$4:$AI$4, 0))</f>
        <v>0</v>
      </c>
      <c r="AM439" s="86" cm="1">
        <f t="array" ref="AM439">INDEX(Drivers!$B$12:$AI$12, 1, AN439)</f>
        <v>48029</v>
      </c>
      <c r="AN439" s="83">
        <f t="shared" si="491"/>
        <v>23</v>
      </c>
      <c r="AO439" s="146">
        <f t="shared" si="489"/>
        <v>0</v>
      </c>
      <c r="AP439" s="152">
        <f t="shared" si="490"/>
        <v>0</v>
      </c>
      <c r="AQ439" s="152">
        <f t="shared" si="490"/>
        <v>0</v>
      </c>
      <c r="AR439" s="152">
        <f t="shared" si="490"/>
        <v>0</v>
      </c>
      <c r="AS439" s="152">
        <f t="shared" si="490"/>
        <v>0</v>
      </c>
      <c r="AT439" s="152">
        <f t="shared" si="490"/>
        <v>0</v>
      </c>
      <c r="AU439" s="152">
        <f t="shared" si="490"/>
        <v>0</v>
      </c>
      <c r="AV439" s="152">
        <f t="shared" si="490"/>
        <v>0</v>
      </c>
      <c r="AW439" s="152">
        <f t="shared" si="490"/>
        <v>0</v>
      </c>
    </row>
    <row r="440" spans="2:49" hidden="1" outlineLevel="1" x14ac:dyDescent="0.2">
      <c r="B440" s="52" t="str" cm="1">
        <f t="array" ref="B440">INDEX($B$4:$AI$4, 1, AN440)</f>
        <v>FQ3'31E</v>
      </c>
      <c r="C440" s="104">
        <f>IF($AM440&gt;C$5,0,IF($AM440=C$5,IFERROR($AJ440/$AK440*$AL440, 0),IF(IFERROR((SUM($B440:B440)+$AJ440/$AK440*(1-$AL440)),0)&lt;=$AJ440, $AJ440-SUM($B440:B440), IFERROR($AJ440/$AK440, 0))))</f>
        <v>0</v>
      </c>
      <c r="D440" s="104">
        <f>IF($AM440&gt;D$5,0,IF($AM440=D$5,IFERROR($AJ440/$AK440*$AL440, 0),IF(IFERROR((SUM($B440:C440)+$AJ440/$AK440*(1-$AL440)),0)&lt;=$AJ440, $AJ440-SUM($B440:C440), IFERROR($AJ440/$AK440, 0))))</f>
        <v>0</v>
      </c>
      <c r="E440" s="104">
        <f>IF($AM440&gt;E$5,0,IF($AM440=E$5,IFERROR($AJ440/$AK440*$AL440, 0),IF(IFERROR((SUM($B440:D440)+$AJ440/$AK440*(1-$AL440)),0)&lt;=$AJ440, $AJ440-SUM($B440:D440), IFERROR($AJ440/$AK440, 0))))</f>
        <v>0</v>
      </c>
      <c r="F440" s="104">
        <f>IF($AM440&gt;F$5,0,IF($AM440=F$5,IFERROR($AJ440/$AK440*$AL440, 0),IF(IFERROR((SUM($B440:E440)+$AJ440/$AK440*(1-$AL440)),0)&lt;=$AJ440, $AJ440-SUM($B440:E440), IFERROR($AJ440/$AK440, 0))))</f>
        <v>0</v>
      </c>
      <c r="G440" s="104">
        <f>IF($AM440&gt;G$5,0,IF($AM440=G$5,IFERROR($AJ440/$AK440*$AL440, 0),IF(IFERROR((SUM($B440:F440)+$AJ440/$AK440*(1-$AL440)),0)&lt;=$AJ440, $AJ440-SUM($B440:F440), IFERROR($AJ440/$AK440, 0))))</f>
        <v>0</v>
      </c>
      <c r="H440" s="104">
        <f>IF($AM440&gt;H$5,0,IF($AM440=H$5,IFERROR($AJ440/$AK440*$AL440, 0),IF(IFERROR((SUM($B440:G440)+$AJ440/$AK440*(1-$AL440)),0)&lt;=$AJ440, $AJ440-SUM($B440:G440), IFERROR($AJ440/$AK440, 0))))</f>
        <v>0</v>
      </c>
      <c r="I440" s="104">
        <f>IF($AM440&gt;I$5,0,IF($AM440=I$5,IFERROR($AJ440/$AK440*$AL440, 0),IF(IFERROR((SUM($B440:H440)+$AJ440/$AK440*(1-$AL440)),0)&lt;=$AJ440, $AJ440-SUM($B440:H440), IFERROR($AJ440/$AK440, 0))))</f>
        <v>0</v>
      </c>
      <c r="J440" s="104">
        <f>IF($AM440&gt;J$5,0,IF($AM440=J$5,IFERROR($AJ440/$AK440*$AL440, 0),IF(IFERROR((SUM($B440:I440)+$AJ440/$AK440*(1-$AL440)),0)&lt;=$AJ440, $AJ440-SUM($B440:I440), IFERROR($AJ440/$AK440, 0))))</f>
        <v>0</v>
      </c>
      <c r="K440" s="104">
        <f>IF($AM440&gt;K$5,0,IF($AM440=K$5,IFERROR($AJ440/$AK440*$AL440, 0),IF(IFERROR((SUM($B440:J440)+$AJ440/$AK440*(1-$AL440)),0)&lt;=$AJ440, $AJ440-SUM($B440:J440), IFERROR($AJ440/$AK440, 0))))</f>
        <v>0</v>
      </c>
      <c r="L440" s="104">
        <f>IF($AM440&gt;L$5,0,IF($AM440=L$5,IFERROR($AJ440/$AK440*$AL440, 0),IF(IFERROR((SUM($B440:K440)+$AJ440/$AK440*(1-$AL440)),0)&lt;=$AJ440, $AJ440-SUM($B440:K440), IFERROR($AJ440/$AK440, 0))))</f>
        <v>0</v>
      </c>
      <c r="M440" s="104">
        <f>IF($AM440&gt;M$5,0,IF($AM440=M$5,IFERROR($AJ440/$AK440*$AL440, 0),IF(IFERROR((SUM($B440:L440)+$AJ440/$AK440*(1-$AL440)),0)&lt;=$AJ440, $AJ440-SUM($B440:L440), IFERROR($AJ440/$AK440, 0))))</f>
        <v>0</v>
      </c>
      <c r="N440" s="104">
        <f>IF($AM440&gt;N$5,0,IF($AM440=N$5,IFERROR($AJ440/$AK440*$AL440, 0),IF(IFERROR((SUM($B440:M440)+$AJ440/$AK440*(1-$AL440)),0)&lt;=$AJ440, $AJ440-SUM($B440:M440), IFERROR($AJ440/$AK440, 0))))</f>
        <v>0</v>
      </c>
      <c r="O440" s="104">
        <f>IF($AM440&gt;O$5,0,IF($AM440=O$5,IFERROR($AJ440/$AK440*$AL440, 0),IF(IFERROR((SUM($B440:N440)+$AJ440/$AK440*(1-$AL440)),0)&lt;=$AJ440, $AJ440-SUM($B440:N440), IFERROR($AJ440/$AK440, 0))))</f>
        <v>0</v>
      </c>
      <c r="P440" s="104">
        <f>IF($AM440&gt;P$5,0,IF($AM440=P$5,IFERROR($AJ440/$AK440*$AL440, 0),IF(IFERROR((SUM($B440:O440)+$AJ440/$AK440*(1-$AL440)),0)&lt;=$AJ440, $AJ440-SUM($B440:O440), IFERROR($AJ440/$AK440, 0))))</f>
        <v>0</v>
      </c>
      <c r="Q440" s="104">
        <f>IF($AM440&gt;Q$5,0,IF($AM440=Q$5,IFERROR($AJ440/$AK440*$AL440, 0),IF(IFERROR((SUM($B440:P440)+$AJ440/$AK440*(1-$AL440)),0)&lt;=$AJ440, $AJ440-SUM($B440:P440), IFERROR($AJ440/$AK440, 0))))</f>
        <v>0</v>
      </c>
      <c r="R440" s="104">
        <f>IF($AM440&gt;R$5,0,IF($AM440=R$5,IFERROR($AJ440/$AK440*$AL440, 0),IF(IFERROR((SUM($B440:Q440)+$AJ440/$AK440*(1-$AL440)),0)&lt;=$AJ440, $AJ440-SUM($B440:Q440), IFERROR($AJ440/$AK440, 0))))</f>
        <v>0</v>
      </c>
      <c r="S440" s="104">
        <f>IF($AM440&gt;S$5,0,IF($AM440=S$5,IFERROR($AJ440/$AK440*$AL440, 0),IF(IFERROR((SUM($B440:R440)+$AJ440/$AK440*(1-$AL440)),0)&lt;=$AJ440, $AJ440-SUM($B440:R440), IFERROR($AJ440/$AK440, 0))))</f>
        <v>0</v>
      </c>
      <c r="T440" s="104">
        <f>IF($AM440&gt;T$5,0,IF($AM440=T$5,IFERROR($AJ440/$AK440*$AL440, 0),IF(IFERROR((SUM($B440:S440)+$AJ440/$AK440*(1-$AL440)),0)&lt;=$AJ440, $AJ440-SUM($B440:S440), IFERROR($AJ440/$AK440, 0))))</f>
        <v>0</v>
      </c>
      <c r="U440" s="104">
        <f>IF($AM440&gt;U$5,0,IF($AM440=U$5,IFERROR($AJ440/$AK440*$AL440, 0),IF(IFERROR((SUM($B440:T440)+$AJ440/$AK440*(1-$AL440)),0)&lt;=$AJ440, $AJ440-SUM($B440:T440), IFERROR($AJ440/$AK440, 0))))</f>
        <v>0</v>
      </c>
      <c r="V440" s="104">
        <f>IF($AM440&gt;V$5,0,IF($AM440=V$5,IFERROR($AJ440/$AK440*$AL440, 0),IF(IFERROR((SUM($B440:U440)+$AJ440/$AK440*(1-$AL440)),0)&lt;=$AJ440, $AJ440-SUM($B440:U440), IFERROR($AJ440/$AK440, 0))))</f>
        <v>0</v>
      </c>
      <c r="W440" s="104">
        <f>IF($AM440&gt;W$5,0,IF($AM440=W$5,IFERROR($AJ440/$AK440*$AL440, 0),IF(IFERROR((SUM($B440:V440)+$AJ440/$AK440*(1-$AL440)),0)&lt;=$AJ440, $AJ440-SUM($B440:V440), IFERROR($AJ440/$AK440, 0))))</f>
        <v>0</v>
      </c>
      <c r="X440" s="104">
        <f>IF($AM440&gt;X$5,0,IF($AM440=X$5,IFERROR($AJ440/$AK440*$AL440, 0),IF(IFERROR((SUM($B440:W440)+$AJ440/$AK440*(1-$AL440)),0)&lt;=$AJ440, $AJ440-SUM($B440:W440), IFERROR($AJ440/$AK440, 0))))</f>
        <v>0</v>
      </c>
      <c r="Y440" s="104">
        <f>IF($AM440&gt;Y$5,0,IF($AM440=Y$5,IFERROR($AJ440/$AK440*$AL440, 0),IF(IFERROR((SUM($B440:X440)+$AJ440/$AK440*(1-$AL440)),0)&lt;=$AJ440, $AJ440-SUM($B440:X440), IFERROR($AJ440/$AK440, 0))))</f>
        <v>0</v>
      </c>
      <c r="Z440" s="104">
        <f>IF($AM440&gt;Z$5,0,IF($AM440=Z$5,IFERROR($AJ440/$AK440*$AL440, 0),IF(IFERROR((SUM($B440:Y440)+$AJ440/$AK440*(1-$AL440)),0)&lt;=$AJ440, $AJ440-SUM($B440:Y440), IFERROR($AJ440/$AK440, 0))))</f>
        <v>0</v>
      </c>
      <c r="AA440" s="104">
        <f>IF($AM440&gt;AA$5,0,IF($AM440=AA$5,IFERROR($AJ440/$AK440*$AL440, 0),IF(IFERROR((SUM($B440:Z440)+$AJ440/$AK440*(1-$AL440)),0)&lt;=$AJ440, $AJ440-SUM($B440:Z440), IFERROR($AJ440/$AK440, 0))))</f>
        <v>0</v>
      </c>
      <c r="AB440" s="104">
        <f>IF($AM440&gt;AB$5,0,IF($AM440=AB$5,IFERROR($AJ440/$AK440*$AL440, 0),IF(IFERROR((SUM($B440:AA440)+$AJ440/$AK440*(1-$AL440)),0)&lt;=$AJ440, $AJ440-SUM($B440:AA440), IFERROR($AJ440/$AK440, 0))))</f>
        <v>0</v>
      </c>
      <c r="AC440" s="104">
        <f>IF($AM440&gt;AC$5,0,IF($AM440=AC$5,IFERROR($AJ440/$AK440*$AL440, 0),IF(IFERROR((SUM($B440:AB440)+$AJ440/$AK440*(1-$AL440)),0)&lt;=$AJ440, $AJ440-SUM($B440:AB440), IFERROR($AJ440/$AK440, 0))))</f>
        <v>0</v>
      </c>
      <c r="AD440" s="104">
        <f>IF($AM440&gt;AD$5,0,IF($AM440=AD$5,IFERROR($AJ440/$AK440*$AL440, 0),IF(IFERROR((SUM($B440:AC440)+$AJ440/$AK440*(1-$AL440)),0)&lt;=$AJ440, $AJ440-SUM($B440:AC440), IFERROR($AJ440/$AK440, 0))))</f>
        <v>0</v>
      </c>
      <c r="AE440" s="104">
        <f>IF($AM440&gt;AE$5,0,IF($AM440=AE$5,IFERROR($AJ440/$AK440*$AL440, 0),IF(IFERROR((SUM($B440:AD440)+$AJ440/$AK440*(1-$AL440)),0)&lt;=$AJ440, $AJ440-SUM($B440:AD440), IFERROR($AJ440/$AK440, 0))))</f>
        <v>0</v>
      </c>
      <c r="AF440" s="104">
        <f>IF($AM440&gt;AF$5,0,IF($AM440=AF$5,IFERROR($AJ440/$AK440*$AL440, 0),IF(IFERROR((SUM($B440:AE440)+$AJ440/$AK440*(1-$AL440)),0)&lt;=$AJ440, $AJ440-SUM($B440:AE440), IFERROR($AJ440/$AK440, 0))))</f>
        <v>0</v>
      </c>
      <c r="AG440" s="104">
        <f>IF($AM440&gt;AG$5,0,IF($AM440=AG$5,IFERROR($AJ440/$AK440*$AL440, 0),IF(IFERROR((SUM($B440:AF440)+$AJ440/$AK440*(1-$AL440)),0)&lt;=$AJ440, $AJ440-SUM($B440:AF440), IFERROR($AJ440/$AK440, 0))))</f>
        <v>0</v>
      </c>
      <c r="AH440" s="104">
        <f>IF($AM440&gt;AH$5,0,IF($AM440=AH$5,IFERROR($AJ440/$AK440*$AL440, 0),IF(IFERROR((SUM($B440:AG440)+$AJ440/$AK440*(1-$AL440)),0)&lt;=$AJ440, $AJ440-SUM($B440:AG440), IFERROR($AJ440/$AK440, 0))))</f>
        <v>0</v>
      </c>
      <c r="AI440" s="20"/>
      <c r="AJ440" s="105" cm="1">
        <f t="array" ref="AJ440">INDEX(Calculations!$B$701:$AN$701, 1, AN440)</f>
        <v>0</v>
      </c>
      <c r="AK440" s="84">
        <f>INDEX(Drivers!$B$99:$AI$99, 1, MATCH($B440, Drivers!$B$4:$AI$4, 0))</f>
        <v>0</v>
      </c>
      <c r="AL440" s="85">
        <f>INDEX(Drivers!$B$100:$AI$100, 1,  MATCH($B440, Drivers!$B$4:$AI$4, 0))</f>
        <v>0</v>
      </c>
      <c r="AM440" s="86" cm="1">
        <f t="array" ref="AM440">INDEX(Drivers!$B$12:$AI$12, 1, AN440)</f>
        <v>48121</v>
      </c>
      <c r="AN440" s="83">
        <f t="shared" si="491"/>
        <v>24</v>
      </c>
      <c r="AO440" s="146">
        <f t="shared" si="489"/>
        <v>0</v>
      </c>
      <c r="AP440" s="152">
        <f t="shared" si="490"/>
        <v>0</v>
      </c>
      <c r="AQ440" s="152">
        <f t="shared" si="490"/>
        <v>0</v>
      </c>
      <c r="AR440" s="152">
        <f t="shared" si="490"/>
        <v>0</v>
      </c>
      <c r="AS440" s="152">
        <f t="shared" si="490"/>
        <v>0</v>
      </c>
      <c r="AT440" s="152">
        <f t="shared" si="490"/>
        <v>0</v>
      </c>
      <c r="AU440" s="152">
        <f t="shared" si="490"/>
        <v>0</v>
      </c>
      <c r="AV440" s="152">
        <f t="shared" si="490"/>
        <v>0</v>
      </c>
      <c r="AW440" s="152">
        <f t="shared" si="490"/>
        <v>0</v>
      </c>
    </row>
    <row r="441" spans="2:49" hidden="1" outlineLevel="1" x14ac:dyDescent="0.2">
      <c r="B441" s="52" t="str" cm="1">
        <f t="array" ref="B441">INDEX($B$4:$AI$4, 1, AN441)</f>
        <v>FQ4'31E</v>
      </c>
      <c r="C441" s="104">
        <f>IF($AM441&gt;C$5,0,IF($AM441=C$5,IFERROR($AJ441/$AK441*$AL441, 0),IF(IFERROR((SUM($B441:B441)+$AJ441/$AK441*(1-$AL441)),0)&lt;=$AJ441, $AJ441-SUM($B441:B441), IFERROR($AJ441/$AK441, 0))))</f>
        <v>0</v>
      </c>
      <c r="D441" s="104">
        <f>IF($AM441&gt;D$5,0,IF($AM441=D$5,IFERROR($AJ441/$AK441*$AL441, 0),IF(IFERROR((SUM($B441:C441)+$AJ441/$AK441*(1-$AL441)),0)&lt;=$AJ441, $AJ441-SUM($B441:C441), IFERROR($AJ441/$AK441, 0))))</f>
        <v>0</v>
      </c>
      <c r="E441" s="104">
        <f>IF($AM441&gt;E$5,0,IF($AM441=E$5,IFERROR($AJ441/$AK441*$AL441, 0),IF(IFERROR((SUM($B441:D441)+$AJ441/$AK441*(1-$AL441)),0)&lt;=$AJ441, $AJ441-SUM($B441:D441), IFERROR($AJ441/$AK441, 0))))</f>
        <v>0</v>
      </c>
      <c r="F441" s="104">
        <f>IF($AM441&gt;F$5,0,IF($AM441=F$5,IFERROR($AJ441/$AK441*$AL441, 0),IF(IFERROR((SUM($B441:E441)+$AJ441/$AK441*(1-$AL441)),0)&lt;=$AJ441, $AJ441-SUM($B441:E441), IFERROR($AJ441/$AK441, 0))))</f>
        <v>0</v>
      </c>
      <c r="G441" s="104">
        <f>IF($AM441&gt;G$5,0,IF($AM441=G$5,IFERROR($AJ441/$AK441*$AL441, 0),IF(IFERROR((SUM($B441:F441)+$AJ441/$AK441*(1-$AL441)),0)&lt;=$AJ441, $AJ441-SUM($B441:F441), IFERROR($AJ441/$AK441, 0))))</f>
        <v>0</v>
      </c>
      <c r="H441" s="104">
        <f>IF($AM441&gt;H$5,0,IF($AM441=H$5,IFERROR($AJ441/$AK441*$AL441, 0),IF(IFERROR((SUM($B441:G441)+$AJ441/$AK441*(1-$AL441)),0)&lt;=$AJ441, $AJ441-SUM($B441:G441), IFERROR($AJ441/$AK441, 0))))</f>
        <v>0</v>
      </c>
      <c r="I441" s="104">
        <f>IF($AM441&gt;I$5,0,IF($AM441=I$5,IFERROR($AJ441/$AK441*$AL441, 0),IF(IFERROR((SUM($B441:H441)+$AJ441/$AK441*(1-$AL441)),0)&lt;=$AJ441, $AJ441-SUM($B441:H441), IFERROR($AJ441/$AK441, 0))))</f>
        <v>0</v>
      </c>
      <c r="J441" s="104">
        <f>IF($AM441&gt;J$5,0,IF($AM441=J$5,IFERROR($AJ441/$AK441*$AL441, 0),IF(IFERROR((SUM($B441:I441)+$AJ441/$AK441*(1-$AL441)),0)&lt;=$AJ441, $AJ441-SUM($B441:I441), IFERROR($AJ441/$AK441, 0))))</f>
        <v>0</v>
      </c>
      <c r="K441" s="104">
        <f>IF($AM441&gt;K$5,0,IF($AM441=K$5,IFERROR($AJ441/$AK441*$AL441, 0),IF(IFERROR((SUM($B441:J441)+$AJ441/$AK441*(1-$AL441)),0)&lt;=$AJ441, $AJ441-SUM($B441:J441), IFERROR($AJ441/$AK441, 0))))</f>
        <v>0</v>
      </c>
      <c r="L441" s="104">
        <f>IF($AM441&gt;L$5,0,IF($AM441=L$5,IFERROR($AJ441/$AK441*$AL441, 0),IF(IFERROR((SUM($B441:K441)+$AJ441/$AK441*(1-$AL441)),0)&lt;=$AJ441, $AJ441-SUM($B441:K441), IFERROR($AJ441/$AK441, 0))))</f>
        <v>0</v>
      </c>
      <c r="M441" s="104">
        <f>IF($AM441&gt;M$5,0,IF($AM441=M$5,IFERROR($AJ441/$AK441*$AL441, 0),IF(IFERROR((SUM($B441:L441)+$AJ441/$AK441*(1-$AL441)),0)&lt;=$AJ441, $AJ441-SUM($B441:L441), IFERROR($AJ441/$AK441, 0))))</f>
        <v>0</v>
      </c>
      <c r="N441" s="104">
        <f>IF($AM441&gt;N$5,0,IF($AM441=N$5,IFERROR($AJ441/$AK441*$AL441, 0),IF(IFERROR((SUM($B441:M441)+$AJ441/$AK441*(1-$AL441)),0)&lt;=$AJ441, $AJ441-SUM($B441:M441), IFERROR($AJ441/$AK441, 0))))</f>
        <v>0</v>
      </c>
      <c r="O441" s="104">
        <f>IF($AM441&gt;O$5,0,IF($AM441=O$5,IFERROR($AJ441/$AK441*$AL441, 0),IF(IFERROR((SUM($B441:N441)+$AJ441/$AK441*(1-$AL441)),0)&lt;=$AJ441, $AJ441-SUM($B441:N441), IFERROR($AJ441/$AK441, 0))))</f>
        <v>0</v>
      </c>
      <c r="P441" s="104">
        <f>IF($AM441&gt;P$5,0,IF($AM441=P$5,IFERROR($AJ441/$AK441*$AL441, 0),IF(IFERROR((SUM($B441:O441)+$AJ441/$AK441*(1-$AL441)),0)&lt;=$AJ441, $AJ441-SUM($B441:O441), IFERROR($AJ441/$AK441, 0))))</f>
        <v>0</v>
      </c>
      <c r="Q441" s="104">
        <f>IF($AM441&gt;Q$5,0,IF($AM441=Q$5,IFERROR($AJ441/$AK441*$AL441, 0),IF(IFERROR((SUM($B441:P441)+$AJ441/$AK441*(1-$AL441)),0)&lt;=$AJ441, $AJ441-SUM($B441:P441), IFERROR($AJ441/$AK441, 0))))</f>
        <v>0</v>
      </c>
      <c r="R441" s="104">
        <f>IF($AM441&gt;R$5,0,IF($AM441=R$5,IFERROR($AJ441/$AK441*$AL441, 0),IF(IFERROR((SUM($B441:Q441)+$AJ441/$AK441*(1-$AL441)),0)&lt;=$AJ441, $AJ441-SUM($B441:Q441), IFERROR($AJ441/$AK441, 0))))</f>
        <v>0</v>
      </c>
      <c r="S441" s="104">
        <f>IF($AM441&gt;S$5,0,IF($AM441=S$5,IFERROR($AJ441/$AK441*$AL441, 0),IF(IFERROR((SUM($B441:R441)+$AJ441/$AK441*(1-$AL441)),0)&lt;=$AJ441, $AJ441-SUM($B441:R441), IFERROR($AJ441/$AK441, 0))))</f>
        <v>0</v>
      </c>
      <c r="T441" s="104">
        <f>IF($AM441&gt;T$5,0,IF($AM441=T$5,IFERROR($AJ441/$AK441*$AL441, 0),IF(IFERROR((SUM($B441:S441)+$AJ441/$AK441*(1-$AL441)),0)&lt;=$AJ441, $AJ441-SUM($B441:S441), IFERROR($AJ441/$AK441, 0))))</f>
        <v>0</v>
      </c>
      <c r="U441" s="104">
        <f>IF($AM441&gt;U$5,0,IF($AM441=U$5,IFERROR($AJ441/$AK441*$AL441, 0),IF(IFERROR((SUM($B441:T441)+$AJ441/$AK441*(1-$AL441)),0)&lt;=$AJ441, $AJ441-SUM($B441:T441), IFERROR($AJ441/$AK441, 0))))</f>
        <v>0</v>
      </c>
      <c r="V441" s="104">
        <f>IF($AM441&gt;V$5,0,IF($AM441=V$5,IFERROR($AJ441/$AK441*$AL441, 0),IF(IFERROR((SUM($B441:U441)+$AJ441/$AK441*(1-$AL441)),0)&lt;=$AJ441, $AJ441-SUM($B441:U441), IFERROR($AJ441/$AK441, 0))))</f>
        <v>0</v>
      </c>
      <c r="W441" s="104">
        <f>IF($AM441&gt;W$5,0,IF($AM441=W$5,IFERROR($AJ441/$AK441*$AL441, 0),IF(IFERROR((SUM($B441:V441)+$AJ441/$AK441*(1-$AL441)),0)&lt;=$AJ441, $AJ441-SUM($B441:V441), IFERROR($AJ441/$AK441, 0))))</f>
        <v>0</v>
      </c>
      <c r="X441" s="104">
        <f>IF($AM441&gt;X$5,0,IF($AM441=X$5,IFERROR($AJ441/$AK441*$AL441, 0),IF(IFERROR((SUM($B441:W441)+$AJ441/$AK441*(1-$AL441)),0)&lt;=$AJ441, $AJ441-SUM($B441:W441), IFERROR($AJ441/$AK441, 0))))</f>
        <v>0</v>
      </c>
      <c r="Y441" s="104">
        <f>IF($AM441&gt;Y$5,0,IF($AM441=Y$5,IFERROR($AJ441/$AK441*$AL441, 0),IF(IFERROR((SUM($B441:X441)+$AJ441/$AK441*(1-$AL441)),0)&lt;=$AJ441, $AJ441-SUM($B441:X441), IFERROR($AJ441/$AK441, 0))))</f>
        <v>0</v>
      </c>
      <c r="Z441" s="104">
        <f>IF($AM441&gt;Z$5,0,IF($AM441=Z$5,IFERROR($AJ441/$AK441*$AL441, 0),IF(IFERROR((SUM($B441:Y441)+$AJ441/$AK441*(1-$AL441)),0)&lt;=$AJ441, $AJ441-SUM($B441:Y441), IFERROR($AJ441/$AK441, 0))))</f>
        <v>0</v>
      </c>
      <c r="AA441" s="104">
        <f>IF($AM441&gt;AA$5,0,IF($AM441=AA$5,IFERROR($AJ441/$AK441*$AL441, 0),IF(IFERROR((SUM($B441:Z441)+$AJ441/$AK441*(1-$AL441)),0)&lt;=$AJ441, $AJ441-SUM($B441:Z441), IFERROR($AJ441/$AK441, 0))))</f>
        <v>0</v>
      </c>
      <c r="AB441" s="104">
        <f>IF($AM441&gt;AB$5,0,IF($AM441=AB$5,IFERROR($AJ441/$AK441*$AL441, 0),IF(IFERROR((SUM($B441:AA441)+$AJ441/$AK441*(1-$AL441)),0)&lt;=$AJ441, $AJ441-SUM($B441:AA441), IFERROR($AJ441/$AK441, 0))))</f>
        <v>0</v>
      </c>
      <c r="AC441" s="104">
        <f>IF($AM441&gt;AC$5,0,IF($AM441=AC$5,IFERROR($AJ441/$AK441*$AL441, 0),IF(IFERROR((SUM($B441:AB441)+$AJ441/$AK441*(1-$AL441)),0)&lt;=$AJ441, $AJ441-SUM($B441:AB441), IFERROR($AJ441/$AK441, 0))))</f>
        <v>0</v>
      </c>
      <c r="AD441" s="104">
        <f>IF($AM441&gt;AD$5,0,IF($AM441=AD$5,IFERROR($AJ441/$AK441*$AL441, 0),IF(IFERROR((SUM($B441:AC441)+$AJ441/$AK441*(1-$AL441)),0)&lt;=$AJ441, $AJ441-SUM($B441:AC441), IFERROR($AJ441/$AK441, 0))))</f>
        <v>0</v>
      </c>
      <c r="AE441" s="104">
        <f>IF($AM441&gt;AE$5,0,IF($AM441=AE$5,IFERROR($AJ441/$AK441*$AL441, 0),IF(IFERROR((SUM($B441:AD441)+$AJ441/$AK441*(1-$AL441)),0)&lt;=$AJ441, $AJ441-SUM($B441:AD441), IFERROR($AJ441/$AK441, 0))))</f>
        <v>0</v>
      </c>
      <c r="AF441" s="104">
        <f>IF($AM441&gt;AF$5,0,IF($AM441=AF$5,IFERROR($AJ441/$AK441*$AL441, 0),IF(IFERROR((SUM($B441:AE441)+$AJ441/$AK441*(1-$AL441)),0)&lt;=$AJ441, $AJ441-SUM($B441:AE441), IFERROR($AJ441/$AK441, 0))))</f>
        <v>0</v>
      </c>
      <c r="AG441" s="104">
        <f>IF($AM441&gt;AG$5,0,IF($AM441=AG$5,IFERROR($AJ441/$AK441*$AL441, 0),IF(IFERROR((SUM($B441:AF441)+$AJ441/$AK441*(1-$AL441)),0)&lt;=$AJ441, $AJ441-SUM($B441:AF441), IFERROR($AJ441/$AK441, 0))))</f>
        <v>0</v>
      </c>
      <c r="AH441" s="104">
        <f>IF($AM441&gt;AH$5,0,IF($AM441=AH$5,IFERROR($AJ441/$AK441*$AL441, 0),IF(IFERROR((SUM($B441:AG441)+$AJ441/$AK441*(1-$AL441)),0)&lt;=$AJ441, $AJ441-SUM($B441:AG441), IFERROR($AJ441/$AK441, 0))))</f>
        <v>0</v>
      </c>
      <c r="AI441" s="20"/>
      <c r="AJ441" s="105" cm="1">
        <f t="array" ref="AJ441">INDEX(Calculations!$B$701:$AN$701, 1, AN441)</f>
        <v>0</v>
      </c>
      <c r="AK441" s="84">
        <f>INDEX(Drivers!$B$99:$AI$99, 1, MATCH($B441, Drivers!$B$4:$AI$4, 0))</f>
        <v>0</v>
      </c>
      <c r="AL441" s="85">
        <f>INDEX(Drivers!$B$100:$AI$100, 1,  MATCH($B441, Drivers!$B$4:$AI$4, 0))</f>
        <v>0</v>
      </c>
      <c r="AM441" s="86" cm="1">
        <f t="array" ref="AM441">INDEX(Drivers!$B$12:$AI$12, 1, AN441)</f>
        <v>48213</v>
      </c>
      <c r="AN441" s="83">
        <f t="shared" si="491"/>
        <v>25</v>
      </c>
      <c r="AO441" s="146">
        <f t="shared" si="489"/>
        <v>0</v>
      </c>
      <c r="AP441" s="152">
        <f t="shared" si="490"/>
        <v>0</v>
      </c>
      <c r="AQ441" s="152">
        <f t="shared" si="490"/>
        <v>0</v>
      </c>
      <c r="AR441" s="152">
        <f t="shared" si="490"/>
        <v>0</v>
      </c>
      <c r="AS441" s="152">
        <f t="shared" si="490"/>
        <v>0</v>
      </c>
      <c r="AT441" s="152">
        <f t="shared" si="490"/>
        <v>0</v>
      </c>
      <c r="AU441" s="152">
        <f t="shared" si="490"/>
        <v>0</v>
      </c>
      <c r="AV441" s="152">
        <f t="shared" si="490"/>
        <v>0</v>
      </c>
      <c r="AW441" s="152">
        <f t="shared" si="490"/>
        <v>0</v>
      </c>
    </row>
    <row r="442" spans="2:49" hidden="1" outlineLevel="1" x14ac:dyDescent="0.2">
      <c r="B442" s="52" t="str" cm="1">
        <f t="array" ref="B442">INDEX($B$4:$AI$4, 1, AN442)</f>
        <v>FQ1'32E</v>
      </c>
      <c r="C442" s="104">
        <f>IF($AM442&gt;C$5,0,IF($AM442=C$5,IFERROR($AJ442/$AK442*$AL442, 0),IF(IFERROR((SUM($B442:B442)+$AJ442/$AK442*(1-$AL442)),0)&lt;=$AJ442, $AJ442-SUM($B442:B442), IFERROR($AJ442/$AK442, 0))))</f>
        <v>0</v>
      </c>
      <c r="D442" s="104">
        <f>IF($AM442&gt;D$5,0,IF($AM442=D$5,IFERROR($AJ442/$AK442*$AL442, 0),IF(IFERROR((SUM($B442:C442)+$AJ442/$AK442*(1-$AL442)),0)&lt;=$AJ442, $AJ442-SUM($B442:C442), IFERROR($AJ442/$AK442, 0))))</f>
        <v>0</v>
      </c>
      <c r="E442" s="104">
        <f>IF($AM442&gt;E$5,0,IF($AM442=E$5,IFERROR($AJ442/$AK442*$AL442, 0),IF(IFERROR((SUM($B442:D442)+$AJ442/$AK442*(1-$AL442)),0)&lt;=$AJ442, $AJ442-SUM($B442:D442), IFERROR($AJ442/$AK442, 0))))</f>
        <v>0</v>
      </c>
      <c r="F442" s="104">
        <f>IF($AM442&gt;F$5,0,IF($AM442=F$5,IFERROR($AJ442/$AK442*$AL442, 0),IF(IFERROR((SUM($B442:E442)+$AJ442/$AK442*(1-$AL442)),0)&lt;=$AJ442, $AJ442-SUM($B442:E442), IFERROR($AJ442/$AK442, 0))))</f>
        <v>0</v>
      </c>
      <c r="G442" s="104">
        <f>IF($AM442&gt;G$5,0,IF($AM442=G$5,IFERROR($AJ442/$AK442*$AL442, 0),IF(IFERROR((SUM($B442:F442)+$AJ442/$AK442*(1-$AL442)),0)&lt;=$AJ442, $AJ442-SUM($B442:F442), IFERROR($AJ442/$AK442, 0))))</f>
        <v>0</v>
      </c>
      <c r="H442" s="104">
        <f>IF($AM442&gt;H$5,0,IF($AM442=H$5,IFERROR($AJ442/$AK442*$AL442, 0),IF(IFERROR((SUM($B442:G442)+$AJ442/$AK442*(1-$AL442)),0)&lt;=$AJ442, $AJ442-SUM($B442:G442), IFERROR($AJ442/$AK442, 0))))</f>
        <v>0</v>
      </c>
      <c r="I442" s="104">
        <f>IF($AM442&gt;I$5,0,IF($AM442=I$5,IFERROR($AJ442/$AK442*$AL442, 0),IF(IFERROR((SUM($B442:H442)+$AJ442/$AK442*(1-$AL442)),0)&lt;=$AJ442, $AJ442-SUM($B442:H442), IFERROR($AJ442/$AK442, 0))))</f>
        <v>0</v>
      </c>
      <c r="J442" s="104">
        <f>IF($AM442&gt;J$5,0,IF($AM442=J$5,IFERROR($AJ442/$AK442*$AL442, 0),IF(IFERROR((SUM($B442:I442)+$AJ442/$AK442*(1-$AL442)),0)&lt;=$AJ442, $AJ442-SUM($B442:I442), IFERROR($AJ442/$AK442, 0))))</f>
        <v>0</v>
      </c>
      <c r="K442" s="104">
        <f>IF($AM442&gt;K$5,0,IF($AM442=K$5,IFERROR($AJ442/$AK442*$AL442, 0),IF(IFERROR((SUM($B442:J442)+$AJ442/$AK442*(1-$AL442)),0)&lt;=$AJ442, $AJ442-SUM($B442:J442), IFERROR($AJ442/$AK442, 0))))</f>
        <v>0</v>
      </c>
      <c r="L442" s="104">
        <f>IF($AM442&gt;L$5,0,IF($AM442=L$5,IFERROR($AJ442/$AK442*$AL442, 0),IF(IFERROR((SUM($B442:K442)+$AJ442/$AK442*(1-$AL442)),0)&lt;=$AJ442, $AJ442-SUM($B442:K442), IFERROR($AJ442/$AK442, 0))))</f>
        <v>0</v>
      </c>
      <c r="M442" s="104">
        <f>IF($AM442&gt;M$5,0,IF($AM442=M$5,IFERROR($AJ442/$AK442*$AL442, 0),IF(IFERROR((SUM($B442:L442)+$AJ442/$AK442*(1-$AL442)),0)&lt;=$AJ442, $AJ442-SUM($B442:L442), IFERROR($AJ442/$AK442, 0))))</f>
        <v>0</v>
      </c>
      <c r="N442" s="104">
        <f>IF($AM442&gt;N$5,0,IF($AM442=N$5,IFERROR($AJ442/$AK442*$AL442, 0),IF(IFERROR((SUM($B442:M442)+$AJ442/$AK442*(1-$AL442)),0)&lt;=$AJ442, $AJ442-SUM($B442:M442), IFERROR($AJ442/$AK442, 0))))</f>
        <v>0</v>
      </c>
      <c r="O442" s="104">
        <f>IF($AM442&gt;O$5,0,IF($AM442=O$5,IFERROR($AJ442/$AK442*$AL442, 0),IF(IFERROR((SUM($B442:N442)+$AJ442/$AK442*(1-$AL442)),0)&lt;=$AJ442, $AJ442-SUM($B442:N442), IFERROR($AJ442/$AK442, 0))))</f>
        <v>0</v>
      </c>
      <c r="P442" s="104">
        <f>IF($AM442&gt;P$5,0,IF($AM442=P$5,IFERROR($AJ442/$AK442*$AL442, 0),IF(IFERROR((SUM($B442:O442)+$AJ442/$AK442*(1-$AL442)),0)&lt;=$AJ442, $AJ442-SUM($B442:O442), IFERROR($AJ442/$AK442, 0))))</f>
        <v>0</v>
      </c>
      <c r="Q442" s="104">
        <f>IF($AM442&gt;Q$5,0,IF($AM442=Q$5,IFERROR($AJ442/$AK442*$AL442, 0),IF(IFERROR((SUM($B442:P442)+$AJ442/$AK442*(1-$AL442)),0)&lt;=$AJ442, $AJ442-SUM($B442:P442), IFERROR($AJ442/$AK442, 0))))</f>
        <v>0</v>
      </c>
      <c r="R442" s="104">
        <f>IF($AM442&gt;R$5,0,IF($AM442=R$5,IFERROR($AJ442/$AK442*$AL442, 0),IF(IFERROR((SUM($B442:Q442)+$AJ442/$AK442*(1-$AL442)),0)&lt;=$AJ442, $AJ442-SUM($B442:Q442), IFERROR($AJ442/$AK442, 0))))</f>
        <v>0</v>
      </c>
      <c r="S442" s="104">
        <f>IF($AM442&gt;S$5,0,IF($AM442=S$5,IFERROR($AJ442/$AK442*$AL442, 0),IF(IFERROR((SUM($B442:R442)+$AJ442/$AK442*(1-$AL442)),0)&lt;=$AJ442, $AJ442-SUM($B442:R442), IFERROR($AJ442/$AK442, 0))))</f>
        <v>0</v>
      </c>
      <c r="T442" s="104">
        <f>IF($AM442&gt;T$5,0,IF($AM442=T$5,IFERROR($AJ442/$AK442*$AL442, 0),IF(IFERROR((SUM($B442:S442)+$AJ442/$AK442*(1-$AL442)),0)&lt;=$AJ442, $AJ442-SUM($B442:S442), IFERROR($AJ442/$AK442, 0))))</f>
        <v>0</v>
      </c>
      <c r="U442" s="104">
        <f>IF($AM442&gt;U$5,0,IF($AM442=U$5,IFERROR($AJ442/$AK442*$AL442, 0),IF(IFERROR((SUM($B442:T442)+$AJ442/$AK442*(1-$AL442)),0)&lt;=$AJ442, $AJ442-SUM($B442:T442), IFERROR($AJ442/$AK442, 0))))</f>
        <v>0</v>
      </c>
      <c r="V442" s="104">
        <f>IF($AM442&gt;V$5,0,IF($AM442=V$5,IFERROR($AJ442/$AK442*$AL442, 0),IF(IFERROR((SUM($B442:U442)+$AJ442/$AK442*(1-$AL442)),0)&lt;=$AJ442, $AJ442-SUM($B442:U442), IFERROR($AJ442/$AK442, 0))))</f>
        <v>0</v>
      </c>
      <c r="W442" s="104">
        <f>IF($AM442&gt;W$5,0,IF($AM442=W$5,IFERROR($AJ442/$AK442*$AL442, 0),IF(IFERROR((SUM($B442:V442)+$AJ442/$AK442*(1-$AL442)),0)&lt;=$AJ442, $AJ442-SUM($B442:V442), IFERROR($AJ442/$AK442, 0))))</f>
        <v>0</v>
      </c>
      <c r="X442" s="104">
        <f>IF($AM442&gt;X$5,0,IF($AM442=X$5,IFERROR($AJ442/$AK442*$AL442, 0),IF(IFERROR((SUM($B442:W442)+$AJ442/$AK442*(1-$AL442)),0)&lt;=$AJ442, $AJ442-SUM($B442:W442), IFERROR($AJ442/$AK442, 0))))</f>
        <v>0</v>
      </c>
      <c r="Y442" s="104">
        <f>IF($AM442&gt;Y$5,0,IF($AM442=Y$5,IFERROR($AJ442/$AK442*$AL442, 0),IF(IFERROR((SUM($B442:X442)+$AJ442/$AK442*(1-$AL442)),0)&lt;=$AJ442, $AJ442-SUM($B442:X442), IFERROR($AJ442/$AK442, 0))))</f>
        <v>0</v>
      </c>
      <c r="Z442" s="104">
        <f>IF($AM442&gt;Z$5,0,IF($AM442=Z$5,IFERROR($AJ442/$AK442*$AL442, 0),IF(IFERROR((SUM($B442:Y442)+$AJ442/$AK442*(1-$AL442)),0)&lt;=$AJ442, $AJ442-SUM($B442:Y442), IFERROR($AJ442/$AK442, 0))))</f>
        <v>0</v>
      </c>
      <c r="AA442" s="104">
        <f>IF($AM442&gt;AA$5,0,IF($AM442=AA$5,IFERROR($AJ442/$AK442*$AL442, 0),IF(IFERROR((SUM($B442:Z442)+$AJ442/$AK442*(1-$AL442)),0)&lt;=$AJ442, $AJ442-SUM($B442:Z442), IFERROR($AJ442/$AK442, 0))))</f>
        <v>0</v>
      </c>
      <c r="AB442" s="104">
        <f>IF($AM442&gt;AB$5,0,IF($AM442=AB$5,IFERROR($AJ442/$AK442*$AL442, 0),IF(IFERROR((SUM($B442:AA442)+$AJ442/$AK442*(1-$AL442)),0)&lt;=$AJ442, $AJ442-SUM($B442:AA442), IFERROR($AJ442/$AK442, 0))))</f>
        <v>0</v>
      </c>
      <c r="AC442" s="104">
        <f>IF($AM442&gt;AC$5,0,IF($AM442=AC$5,IFERROR($AJ442/$AK442*$AL442, 0),IF(IFERROR((SUM($B442:AB442)+$AJ442/$AK442*(1-$AL442)),0)&lt;=$AJ442, $AJ442-SUM($B442:AB442), IFERROR($AJ442/$AK442, 0))))</f>
        <v>0</v>
      </c>
      <c r="AD442" s="104">
        <f>IF($AM442&gt;AD$5,0,IF($AM442=AD$5,IFERROR($AJ442/$AK442*$AL442, 0),IF(IFERROR((SUM($B442:AC442)+$AJ442/$AK442*(1-$AL442)),0)&lt;=$AJ442, $AJ442-SUM($B442:AC442), IFERROR($AJ442/$AK442, 0))))</f>
        <v>0</v>
      </c>
      <c r="AE442" s="104">
        <f>IF($AM442&gt;AE$5,0,IF($AM442=AE$5,IFERROR($AJ442/$AK442*$AL442, 0),IF(IFERROR((SUM($B442:AD442)+$AJ442/$AK442*(1-$AL442)),0)&lt;=$AJ442, $AJ442-SUM($B442:AD442), IFERROR($AJ442/$AK442, 0))))</f>
        <v>0</v>
      </c>
      <c r="AF442" s="104">
        <f>IF($AM442&gt;AF$5,0,IF($AM442=AF$5,IFERROR($AJ442/$AK442*$AL442, 0),IF(IFERROR((SUM($B442:AE442)+$AJ442/$AK442*(1-$AL442)),0)&lt;=$AJ442, $AJ442-SUM($B442:AE442), IFERROR($AJ442/$AK442, 0))))</f>
        <v>0</v>
      </c>
      <c r="AG442" s="104">
        <f>IF($AM442&gt;AG$5,0,IF($AM442=AG$5,IFERROR($AJ442/$AK442*$AL442, 0),IF(IFERROR((SUM($B442:AF442)+$AJ442/$AK442*(1-$AL442)),0)&lt;=$AJ442, $AJ442-SUM($B442:AF442), IFERROR($AJ442/$AK442, 0))))</f>
        <v>0</v>
      </c>
      <c r="AH442" s="104">
        <f>IF($AM442&gt;AH$5,0,IF($AM442=AH$5,IFERROR($AJ442/$AK442*$AL442, 0),IF(IFERROR((SUM($B442:AG442)+$AJ442/$AK442*(1-$AL442)),0)&lt;=$AJ442, $AJ442-SUM($B442:AG442), IFERROR($AJ442/$AK442, 0))))</f>
        <v>0</v>
      </c>
      <c r="AI442" s="20"/>
      <c r="AJ442" s="105" cm="1">
        <f t="array" ref="AJ442">INDEX(Calculations!$B$701:$AN$701, 1, AN442)</f>
        <v>0</v>
      </c>
      <c r="AK442" s="84">
        <f>INDEX(Drivers!$B$99:$AI$99, 1, MATCH($B442, Drivers!$B$4:$AI$4, 0))</f>
        <v>0</v>
      </c>
      <c r="AL442" s="85">
        <f>INDEX(Drivers!$B$100:$AI$100, 1,  MATCH($B442, Drivers!$B$4:$AI$4, 0))</f>
        <v>0</v>
      </c>
      <c r="AM442" s="86" cm="1">
        <f t="array" ref="AM442">INDEX(Drivers!$B$12:$AI$12, 1, AN442)</f>
        <v>48304</v>
      </c>
      <c r="AN442" s="83">
        <f t="shared" si="491"/>
        <v>26</v>
      </c>
      <c r="AO442" s="146">
        <f t="shared" si="489"/>
        <v>0</v>
      </c>
      <c r="AP442" s="152">
        <f t="shared" si="490"/>
        <v>0</v>
      </c>
      <c r="AQ442" s="152">
        <f t="shared" si="490"/>
        <v>0</v>
      </c>
      <c r="AR442" s="152">
        <f t="shared" si="490"/>
        <v>0</v>
      </c>
      <c r="AS442" s="152">
        <f t="shared" si="490"/>
        <v>0</v>
      </c>
      <c r="AT442" s="152">
        <f t="shared" si="490"/>
        <v>0</v>
      </c>
      <c r="AU442" s="152">
        <f t="shared" si="490"/>
        <v>0</v>
      </c>
      <c r="AV442" s="152">
        <f t="shared" si="490"/>
        <v>0</v>
      </c>
      <c r="AW442" s="152">
        <f t="shared" si="490"/>
        <v>0</v>
      </c>
    </row>
    <row r="443" spans="2:49" hidden="1" outlineLevel="1" x14ac:dyDescent="0.2">
      <c r="B443" s="52" t="str" cm="1">
        <f t="array" ref="B443">INDEX($B$4:$AI$4, 1, AN443)</f>
        <v>FQ2'32E</v>
      </c>
      <c r="C443" s="104">
        <f>IF($AM443&gt;C$5,0,IF($AM443=C$5,IFERROR($AJ443/$AK443*$AL443, 0),IF(IFERROR((SUM($B443:B443)+$AJ443/$AK443*(1-$AL443)),0)&lt;=$AJ443, $AJ443-SUM($B443:B443), IFERROR($AJ443/$AK443, 0))))</f>
        <v>0</v>
      </c>
      <c r="D443" s="104">
        <f>IF($AM443&gt;D$5,0,IF($AM443=D$5,IFERROR($AJ443/$AK443*$AL443, 0),IF(IFERROR((SUM($B443:C443)+$AJ443/$AK443*(1-$AL443)),0)&lt;=$AJ443, $AJ443-SUM($B443:C443), IFERROR($AJ443/$AK443, 0))))</f>
        <v>0</v>
      </c>
      <c r="E443" s="104">
        <f>IF($AM443&gt;E$5,0,IF($AM443=E$5,IFERROR($AJ443/$AK443*$AL443, 0),IF(IFERROR((SUM($B443:D443)+$AJ443/$AK443*(1-$AL443)),0)&lt;=$AJ443, $AJ443-SUM($B443:D443), IFERROR($AJ443/$AK443, 0))))</f>
        <v>0</v>
      </c>
      <c r="F443" s="104">
        <f>IF($AM443&gt;F$5,0,IF($AM443=F$5,IFERROR($AJ443/$AK443*$AL443, 0),IF(IFERROR((SUM($B443:E443)+$AJ443/$AK443*(1-$AL443)),0)&lt;=$AJ443, $AJ443-SUM($B443:E443), IFERROR($AJ443/$AK443, 0))))</f>
        <v>0</v>
      </c>
      <c r="G443" s="104">
        <f>IF($AM443&gt;G$5,0,IF($AM443=G$5,IFERROR($AJ443/$AK443*$AL443, 0),IF(IFERROR((SUM($B443:F443)+$AJ443/$AK443*(1-$AL443)),0)&lt;=$AJ443, $AJ443-SUM($B443:F443), IFERROR($AJ443/$AK443, 0))))</f>
        <v>0</v>
      </c>
      <c r="H443" s="104">
        <f>IF($AM443&gt;H$5,0,IF($AM443=H$5,IFERROR($AJ443/$AK443*$AL443, 0),IF(IFERROR((SUM($B443:G443)+$AJ443/$AK443*(1-$AL443)),0)&lt;=$AJ443, $AJ443-SUM($B443:G443), IFERROR($AJ443/$AK443, 0))))</f>
        <v>0</v>
      </c>
      <c r="I443" s="104">
        <f>IF($AM443&gt;I$5,0,IF($AM443=I$5,IFERROR($AJ443/$AK443*$AL443, 0),IF(IFERROR((SUM($B443:H443)+$AJ443/$AK443*(1-$AL443)),0)&lt;=$AJ443, $AJ443-SUM($B443:H443), IFERROR($AJ443/$AK443, 0))))</f>
        <v>0</v>
      </c>
      <c r="J443" s="104">
        <f>IF($AM443&gt;J$5,0,IF($AM443=J$5,IFERROR($AJ443/$AK443*$AL443, 0),IF(IFERROR((SUM($B443:I443)+$AJ443/$AK443*(1-$AL443)),0)&lt;=$AJ443, $AJ443-SUM($B443:I443), IFERROR($AJ443/$AK443, 0))))</f>
        <v>0</v>
      </c>
      <c r="K443" s="104">
        <f>IF($AM443&gt;K$5,0,IF($AM443=K$5,IFERROR($AJ443/$AK443*$AL443, 0),IF(IFERROR((SUM($B443:J443)+$AJ443/$AK443*(1-$AL443)),0)&lt;=$AJ443, $AJ443-SUM($B443:J443), IFERROR($AJ443/$AK443, 0))))</f>
        <v>0</v>
      </c>
      <c r="L443" s="104">
        <f>IF($AM443&gt;L$5,0,IF($AM443=L$5,IFERROR($AJ443/$AK443*$AL443, 0),IF(IFERROR((SUM($B443:K443)+$AJ443/$AK443*(1-$AL443)),0)&lt;=$AJ443, $AJ443-SUM($B443:K443), IFERROR($AJ443/$AK443, 0))))</f>
        <v>0</v>
      </c>
      <c r="M443" s="104">
        <f>IF($AM443&gt;M$5,0,IF($AM443=M$5,IFERROR($AJ443/$AK443*$AL443, 0),IF(IFERROR((SUM($B443:L443)+$AJ443/$AK443*(1-$AL443)),0)&lt;=$AJ443, $AJ443-SUM($B443:L443), IFERROR($AJ443/$AK443, 0))))</f>
        <v>0</v>
      </c>
      <c r="N443" s="104">
        <f>IF($AM443&gt;N$5,0,IF($AM443=N$5,IFERROR($AJ443/$AK443*$AL443, 0),IF(IFERROR((SUM($B443:M443)+$AJ443/$AK443*(1-$AL443)),0)&lt;=$AJ443, $AJ443-SUM($B443:M443), IFERROR($AJ443/$AK443, 0))))</f>
        <v>0</v>
      </c>
      <c r="O443" s="104">
        <f>IF($AM443&gt;O$5,0,IF($AM443=O$5,IFERROR($AJ443/$AK443*$AL443, 0),IF(IFERROR((SUM($B443:N443)+$AJ443/$AK443*(1-$AL443)),0)&lt;=$AJ443, $AJ443-SUM($B443:N443), IFERROR($AJ443/$AK443, 0))))</f>
        <v>0</v>
      </c>
      <c r="P443" s="104">
        <f>IF($AM443&gt;P$5,0,IF($AM443=P$5,IFERROR($AJ443/$AK443*$AL443, 0),IF(IFERROR((SUM($B443:O443)+$AJ443/$AK443*(1-$AL443)),0)&lt;=$AJ443, $AJ443-SUM($B443:O443), IFERROR($AJ443/$AK443, 0))))</f>
        <v>0</v>
      </c>
      <c r="Q443" s="104">
        <f>IF($AM443&gt;Q$5,0,IF($AM443=Q$5,IFERROR($AJ443/$AK443*$AL443, 0),IF(IFERROR((SUM($B443:P443)+$AJ443/$AK443*(1-$AL443)),0)&lt;=$AJ443, $AJ443-SUM($B443:P443), IFERROR($AJ443/$AK443, 0))))</f>
        <v>0</v>
      </c>
      <c r="R443" s="104">
        <f>IF($AM443&gt;R$5,0,IF($AM443=R$5,IFERROR($AJ443/$AK443*$AL443, 0),IF(IFERROR((SUM($B443:Q443)+$AJ443/$AK443*(1-$AL443)),0)&lt;=$AJ443, $AJ443-SUM($B443:Q443), IFERROR($AJ443/$AK443, 0))))</f>
        <v>0</v>
      </c>
      <c r="S443" s="104">
        <f>IF($AM443&gt;S$5,0,IF($AM443=S$5,IFERROR($AJ443/$AK443*$AL443, 0),IF(IFERROR((SUM($B443:R443)+$AJ443/$AK443*(1-$AL443)),0)&lt;=$AJ443, $AJ443-SUM($B443:R443), IFERROR($AJ443/$AK443, 0))))</f>
        <v>0</v>
      </c>
      <c r="T443" s="104">
        <f>IF($AM443&gt;T$5,0,IF($AM443=T$5,IFERROR($AJ443/$AK443*$AL443, 0),IF(IFERROR((SUM($B443:S443)+$AJ443/$AK443*(1-$AL443)),0)&lt;=$AJ443, $AJ443-SUM($B443:S443), IFERROR($AJ443/$AK443, 0))))</f>
        <v>0</v>
      </c>
      <c r="U443" s="104">
        <f>IF($AM443&gt;U$5,0,IF($AM443=U$5,IFERROR($AJ443/$AK443*$AL443, 0),IF(IFERROR((SUM($B443:T443)+$AJ443/$AK443*(1-$AL443)),0)&lt;=$AJ443, $AJ443-SUM($B443:T443), IFERROR($AJ443/$AK443, 0))))</f>
        <v>0</v>
      </c>
      <c r="V443" s="104">
        <f>IF($AM443&gt;V$5,0,IF($AM443=V$5,IFERROR($AJ443/$AK443*$AL443, 0),IF(IFERROR((SUM($B443:U443)+$AJ443/$AK443*(1-$AL443)),0)&lt;=$AJ443, $AJ443-SUM($B443:U443), IFERROR($AJ443/$AK443, 0))))</f>
        <v>0</v>
      </c>
      <c r="W443" s="104">
        <f>IF($AM443&gt;W$5,0,IF($AM443=W$5,IFERROR($AJ443/$AK443*$AL443, 0),IF(IFERROR((SUM($B443:V443)+$AJ443/$AK443*(1-$AL443)),0)&lt;=$AJ443, $AJ443-SUM($B443:V443), IFERROR($AJ443/$AK443, 0))))</f>
        <v>0</v>
      </c>
      <c r="X443" s="104">
        <f>IF($AM443&gt;X$5,0,IF($AM443=X$5,IFERROR($AJ443/$AK443*$AL443, 0),IF(IFERROR((SUM($B443:W443)+$AJ443/$AK443*(1-$AL443)),0)&lt;=$AJ443, $AJ443-SUM($B443:W443), IFERROR($AJ443/$AK443, 0))))</f>
        <v>0</v>
      </c>
      <c r="Y443" s="104">
        <f>IF($AM443&gt;Y$5,0,IF($AM443=Y$5,IFERROR($AJ443/$AK443*$AL443, 0),IF(IFERROR((SUM($B443:X443)+$AJ443/$AK443*(1-$AL443)),0)&lt;=$AJ443, $AJ443-SUM($B443:X443), IFERROR($AJ443/$AK443, 0))))</f>
        <v>0</v>
      </c>
      <c r="Z443" s="104">
        <f>IF($AM443&gt;Z$5,0,IF($AM443=Z$5,IFERROR($AJ443/$AK443*$AL443, 0),IF(IFERROR((SUM($B443:Y443)+$AJ443/$AK443*(1-$AL443)),0)&lt;=$AJ443, $AJ443-SUM($B443:Y443), IFERROR($AJ443/$AK443, 0))))</f>
        <v>0</v>
      </c>
      <c r="AA443" s="104">
        <f>IF($AM443&gt;AA$5,0,IF($AM443=AA$5,IFERROR($AJ443/$AK443*$AL443, 0),IF(IFERROR((SUM($B443:Z443)+$AJ443/$AK443*(1-$AL443)),0)&lt;=$AJ443, $AJ443-SUM($B443:Z443), IFERROR($AJ443/$AK443, 0))))</f>
        <v>0</v>
      </c>
      <c r="AB443" s="104">
        <f>IF($AM443&gt;AB$5,0,IF($AM443=AB$5,IFERROR($AJ443/$AK443*$AL443, 0),IF(IFERROR((SUM($B443:AA443)+$AJ443/$AK443*(1-$AL443)),0)&lt;=$AJ443, $AJ443-SUM($B443:AA443), IFERROR($AJ443/$AK443, 0))))</f>
        <v>0</v>
      </c>
      <c r="AC443" s="104">
        <f>IF($AM443&gt;AC$5,0,IF($AM443=AC$5,IFERROR($AJ443/$AK443*$AL443, 0),IF(IFERROR((SUM($B443:AB443)+$AJ443/$AK443*(1-$AL443)),0)&lt;=$AJ443, $AJ443-SUM($B443:AB443), IFERROR($AJ443/$AK443, 0))))</f>
        <v>0</v>
      </c>
      <c r="AD443" s="104">
        <f>IF($AM443&gt;AD$5,0,IF($AM443=AD$5,IFERROR($AJ443/$AK443*$AL443, 0),IF(IFERROR((SUM($B443:AC443)+$AJ443/$AK443*(1-$AL443)),0)&lt;=$AJ443, $AJ443-SUM($B443:AC443), IFERROR($AJ443/$AK443, 0))))</f>
        <v>0</v>
      </c>
      <c r="AE443" s="104">
        <f>IF($AM443&gt;AE$5,0,IF($AM443=AE$5,IFERROR($AJ443/$AK443*$AL443, 0),IF(IFERROR((SUM($B443:AD443)+$AJ443/$AK443*(1-$AL443)),0)&lt;=$AJ443, $AJ443-SUM($B443:AD443), IFERROR($AJ443/$AK443, 0))))</f>
        <v>0</v>
      </c>
      <c r="AF443" s="104">
        <f>IF($AM443&gt;AF$5,0,IF($AM443=AF$5,IFERROR($AJ443/$AK443*$AL443, 0),IF(IFERROR((SUM($B443:AE443)+$AJ443/$AK443*(1-$AL443)),0)&lt;=$AJ443, $AJ443-SUM($B443:AE443), IFERROR($AJ443/$AK443, 0))))</f>
        <v>0</v>
      </c>
      <c r="AG443" s="104">
        <f>IF($AM443&gt;AG$5,0,IF($AM443=AG$5,IFERROR($AJ443/$AK443*$AL443, 0),IF(IFERROR((SUM($B443:AF443)+$AJ443/$AK443*(1-$AL443)),0)&lt;=$AJ443, $AJ443-SUM($B443:AF443), IFERROR($AJ443/$AK443, 0))))</f>
        <v>0</v>
      </c>
      <c r="AH443" s="104">
        <f>IF($AM443&gt;AH$5,0,IF($AM443=AH$5,IFERROR($AJ443/$AK443*$AL443, 0),IF(IFERROR((SUM($B443:AG443)+$AJ443/$AK443*(1-$AL443)),0)&lt;=$AJ443, $AJ443-SUM($B443:AG443), IFERROR($AJ443/$AK443, 0))))</f>
        <v>0</v>
      </c>
      <c r="AI443" s="20"/>
      <c r="AJ443" s="105" cm="1">
        <f t="array" ref="AJ443">INDEX(Calculations!$B$701:$AN$701, 1, AN443)</f>
        <v>0</v>
      </c>
      <c r="AK443" s="84">
        <f>INDEX(Drivers!$B$99:$AI$99, 1, MATCH($B443, Drivers!$B$4:$AI$4, 0))</f>
        <v>0</v>
      </c>
      <c r="AL443" s="85">
        <f>INDEX(Drivers!$B$100:$AI$100, 1,  MATCH($B443, Drivers!$B$4:$AI$4, 0))</f>
        <v>0</v>
      </c>
      <c r="AM443" s="86" cm="1">
        <f t="array" ref="AM443">INDEX(Drivers!$B$12:$AI$12, 1, AN443)</f>
        <v>48395</v>
      </c>
      <c r="AN443" s="83">
        <f t="shared" si="491"/>
        <v>27</v>
      </c>
      <c r="AO443" s="146">
        <f t="shared" si="489"/>
        <v>0</v>
      </c>
      <c r="AP443" s="152">
        <f t="shared" si="490"/>
        <v>0</v>
      </c>
      <c r="AQ443" s="152">
        <f t="shared" si="490"/>
        <v>0</v>
      </c>
      <c r="AR443" s="152">
        <f t="shared" si="490"/>
        <v>0</v>
      </c>
      <c r="AS443" s="152">
        <f t="shared" si="490"/>
        <v>0</v>
      </c>
      <c r="AT443" s="152">
        <f t="shared" si="490"/>
        <v>0</v>
      </c>
      <c r="AU443" s="152">
        <f t="shared" si="490"/>
        <v>0</v>
      </c>
      <c r="AV443" s="152">
        <f t="shared" si="490"/>
        <v>0</v>
      </c>
      <c r="AW443" s="152">
        <f t="shared" si="490"/>
        <v>0</v>
      </c>
    </row>
    <row r="444" spans="2:49" hidden="1" outlineLevel="1" x14ac:dyDescent="0.2">
      <c r="B444" s="52" t="str" cm="1">
        <f t="array" ref="B444">INDEX($B$4:$AI$4, 1, AN444)</f>
        <v>FQ3'32E</v>
      </c>
      <c r="C444" s="104">
        <f>IF($AM444&gt;C$5,0,IF($AM444=C$5,IFERROR($AJ444/$AK444*$AL444, 0),IF(IFERROR((SUM($B444:B444)+$AJ444/$AK444*(1-$AL444)),0)&lt;=$AJ444, $AJ444-SUM($B444:B444), IFERROR($AJ444/$AK444, 0))))</f>
        <v>0</v>
      </c>
      <c r="D444" s="104">
        <f>IF($AM444&gt;D$5,0,IF($AM444=D$5,IFERROR($AJ444/$AK444*$AL444, 0),IF(IFERROR((SUM($B444:C444)+$AJ444/$AK444*(1-$AL444)),0)&lt;=$AJ444, $AJ444-SUM($B444:C444), IFERROR($AJ444/$AK444, 0))))</f>
        <v>0</v>
      </c>
      <c r="E444" s="104">
        <f>IF($AM444&gt;E$5,0,IF($AM444=E$5,IFERROR($AJ444/$AK444*$AL444, 0),IF(IFERROR((SUM($B444:D444)+$AJ444/$AK444*(1-$AL444)),0)&lt;=$AJ444, $AJ444-SUM($B444:D444), IFERROR($AJ444/$AK444, 0))))</f>
        <v>0</v>
      </c>
      <c r="F444" s="104">
        <f>IF($AM444&gt;F$5,0,IF($AM444=F$5,IFERROR($AJ444/$AK444*$AL444, 0),IF(IFERROR((SUM($B444:E444)+$AJ444/$AK444*(1-$AL444)),0)&lt;=$AJ444, $AJ444-SUM($B444:E444), IFERROR($AJ444/$AK444, 0))))</f>
        <v>0</v>
      </c>
      <c r="G444" s="104">
        <f>IF($AM444&gt;G$5,0,IF($AM444=G$5,IFERROR($AJ444/$AK444*$AL444, 0),IF(IFERROR((SUM($B444:F444)+$AJ444/$AK444*(1-$AL444)),0)&lt;=$AJ444, $AJ444-SUM($B444:F444), IFERROR($AJ444/$AK444, 0))))</f>
        <v>0</v>
      </c>
      <c r="H444" s="104">
        <f>IF($AM444&gt;H$5,0,IF($AM444=H$5,IFERROR($AJ444/$AK444*$AL444, 0),IF(IFERROR((SUM($B444:G444)+$AJ444/$AK444*(1-$AL444)),0)&lt;=$AJ444, $AJ444-SUM($B444:G444), IFERROR($AJ444/$AK444, 0))))</f>
        <v>0</v>
      </c>
      <c r="I444" s="104">
        <f>IF($AM444&gt;I$5,0,IF($AM444=I$5,IFERROR($AJ444/$AK444*$AL444, 0),IF(IFERROR((SUM($B444:H444)+$AJ444/$AK444*(1-$AL444)),0)&lt;=$AJ444, $AJ444-SUM($B444:H444), IFERROR($AJ444/$AK444, 0))))</f>
        <v>0</v>
      </c>
      <c r="J444" s="104">
        <f>IF($AM444&gt;J$5,0,IF($AM444=J$5,IFERROR($AJ444/$AK444*$AL444, 0),IF(IFERROR((SUM($B444:I444)+$AJ444/$AK444*(1-$AL444)),0)&lt;=$AJ444, $AJ444-SUM($B444:I444), IFERROR($AJ444/$AK444, 0))))</f>
        <v>0</v>
      </c>
      <c r="K444" s="104">
        <f>IF($AM444&gt;K$5,0,IF($AM444=K$5,IFERROR($AJ444/$AK444*$AL444, 0),IF(IFERROR((SUM($B444:J444)+$AJ444/$AK444*(1-$AL444)),0)&lt;=$AJ444, $AJ444-SUM($B444:J444), IFERROR($AJ444/$AK444, 0))))</f>
        <v>0</v>
      </c>
      <c r="L444" s="104">
        <f>IF($AM444&gt;L$5,0,IF($AM444=L$5,IFERROR($AJ444/$AK444*$AL444, 0),IF(IFERROR((SUM($B444:K444)+$AJ444/$AK444*(1-$AL444)),0)&lt;=$AJ444, $AJ444-SUM($B444:K444), IFERROR($AJ444/$AK444, 0))))</f>
        <v>0</v>
      </c>
      <c r="M444" s="104">
        <f>IF($AM444&gt;M$5,0,IF($AM444=M$5,IFERROR($AJ444/$AK444*$AL444, 0),IF(IFERROR((SUM($B444:L444)+$AJ444/$AK444*(1-$AL444)),0)&lt;=$AJ444, $AJ444-SUM($B444:L444), IFERROR($AJ444/$AK444, 0))))</f>
        <v>0</v>
      </c>
      <c r="N444" s="104">
        <f>IF($AM444&gt;N$5,0,IF($AM444=N$5,IFERROR($AJ444/$AK444*$AL444, 0),IF(IFERROR((SUM($B444:M444)+$AJ444/$AK444*(1-$AL444)),0)&lt;=$AJ444, $AJ444-SUM($B444:M444), IFERROR($AJ444/$AK444, 0))))</f>
        <v>0</v>
      </c>
      <c r="O444" s="104">
        <f>IF($AM444&gt;O$5,0,IF($AM444=O$5,IFERROR($AJ444/$AK444*$AL444, 0),IF(IFERROR((SUM($B444:N444)+$AJ444/$AK444*(1-$AL444)),0)&lt;=$AJ444, $AJ444-SUM($B444:N444), IFERROR($AJ444/$AK444, 0))))</f>
        <v>0</v>
      </c>
      <c r="P444" s="104">
        <f>IF($AM444&gt;P$5,0,IF($AM444=P$5,IFERROR($AJ444/$AK444*$AL444, 0),IF(IFERROR((SUM($B444:O444)+$AJ444/$AK444*(1-$AL444)),0)&lt;=$AJ444, $AJ444-SUM($B444:O444), IFERROR($AJ444/$AK444, 0))))</f>
        <v>0</v>
      </c>
      <c r="Q444" s="104">
        <f>IF($AM444&gt;Q$5,0,IF($AM444=Q$5,IFERROR($AJ444/$AK444*$AL444, 0),IF(IFERROR((SUM($B444:P444)+$AJ444/$AK444*(1-$AL444)),0)&lt;=$AJ444, $AJ444-SUM($B444:P444), IFERROR($AJ444/$AK444, 0))))</f>
        <v>0</v>
      </c>
      <c r="R444" s="104">
        <f>IF($AM444&gt;R$5,0,IF($AM444=R$5,IFERROR($AJ444/$AK444*$AL444, 0),IF(IFERROR((SUM($B444:Q444)+$AJ444/$AK444*(1-$AL444)),0)&lt;=$AJ444, $AJ444-SUM($B444:Q444), IFERROR($AJ444/$AK444, 0))))</f>
        <v>0</v>
      </c>
      <c r="S444" s="104">
        <f>IF($AM444&gt;S$5,0,IF($AM444=S$5,IFERROR($AJ444/$AK444*$AL444, 0),IF(IFERROR((SUM($B444:R444)+$AJ444/$AK444*(1-$AL444)),0)&lt;=$AJ444, $AJ444-SUM($B444:R444), IFERROR($AJ444/$AK444, 0))))</f>
        <v>0</v>
      </c>
      <c r="T444" s="104">
        <f>IF($AM444&gt;T$5,0,IF($AM444=T$5,IFERROR($AJ444/$AK444*$AL444, 0),IF(IFERROR((SUM($B444:S444)+$AJ444/$AK444*(1-$AL444)),0)&lt;=$AJ444, $AJ444-SUM($B444:S444), IFERROR($AJ444/$AK444, 0))))</f>
        <v>0</v>
      </c>
      <c r="U444" s="104">
        <f>IF($AM444&gt;U$5,0,IF($AM444=U$5,IFERROR($AJ444/$AK444*$AL444, 0),IF(IFERROR((SUM($B444:T444)+$AJ444/$AK444*(1-$AL444)),0)&lt;=$AJ444, $AJ444-SUM($B444:T444), IFERROR($AJ444/$AK444, 0))))</f>
        <v>0</v>
      </c>
      <c r="V444" s="104">
        <f>IF($AM444&gt;V$5,0,IF($AM444=V$5,IFERROR($AJ444/$AK444*$AL444, 0),IF(IFERROR((SUM($B444:U444)+$AJ444/$AK444*(1-$AL444)),0)&lt;=$AJ444, $AJ444-SUM($B444:U444), IFERROR($AJ444/$AK444, 0))))</f>
        <v>0</v>
      </c>
      <c r="W444" s="104">
        <f>IF($AM444&gt;W$5,0,IF($AM444=W$5,IFERROR($AJ444/$AK444*$AL444, 0),IF(IFERROR((SUM($B444:V444)+$AJ444/$AK444*(1-$AL444)),0)&lt;=$AJ444, $AJ444-SUM($B444:V444), IFERROR($AJ444/$AK444, 0))))</f>
        <v>0</v>
      </c>
      <c r="X444" s="104">
        <f>IF($AM444&gt;X$5,0,IF($AM444=X$5,IFERROR($AJ444/$AK444*$AL444, 0),IF(IFERROR((SUM($B444:W444)+$AJ444/$AK444*(1-$AL444)),0)&lt;=$AJ444, $AJ444-SUM($B444:W444), IFERROR($AJ444/$AK444, 0))))</f>
        <v>0</v>
      </c>
      <c r="Y444" s="104">
        <f>IF($AM444&gt;Y$5,0,IF($AM444=Y$5,IFERROR($AJ444/$AK444*$AL444, 0),IF(IFERROR((SUM($B444:X444)+$AJ444/$AK444*(1-$AL444)),0)&lt;=$AJ444, $AJ444-SUM($B444:X444), IFERROR($AJ444/$AK444, 0))))</f>
        <v>0</v>
      </c>
      <c r="Z444" s="104">
        <f>IF($AM444&gt;Z$5,0,IF($AM444=Z$5,IFERROR($AJ444/$AK444*$AL444, 0),IF(IFERROR((SUM($B444:Y444)+$AJ444/$AK444*(1-$AL444)),0)&lt;=$AJ444, $AJ444-SUM($B444:Y444), IFERROR($AJ444/$AK444, 0))))</f>
        <v>0</v>
      </c>
      <c r="AA444" s="104">
        <f>IF($AM444&gt;AA$5,0,IF($AM444=AA$5,IFERROR($AJ444/$AK444*$AL444, 0),IF(IFERROR((SUM($B444:Z444)+$AJ444/$AK444*(1-$AL444)),0)&lt;=$AJ444, $AJ444-SUM($B444:Z444), IFERROR($AJ444/$AK444, 0))))</f>
        <v>0</v>
      </c>
      <c r="AB444" s="104">
        <f>IF($AM444&gt;AB$5,0,IF($AM444=AB$5,IFERROR($AJ444/$AK444*$AL444, 0),IF(IFERROR((SUM($B444:AA444)+$AJ444/$AK444*(1-$AL444)),0)&lt;=$AJ444, $AJ444-SUM($B444:AA444), IFERROR($AJ444/$AK444, 0))))</f>
        <v>0</v>
      </c>
      <c r="AC444" s="104">
        <f>IF($AM444&gt;AC$5,0,IF($AM444=AC$5,IFERROR($AJ444/$AK444*$AL444, 0),IF(IFERROR((SUM($B444:AB444)+$AJ444/$AK444*(1-$AL444)),0)&lt;=$AJ444, $AJ444-SUM($B444:AB444), IFERROR($AJ444/$AK444, 0))))</f>
        <v>0</v>
      </c>
      <c r="AD444" s="104">
        <f>IF($AM444&gt;AD$5,0,IF($AM444=AD$5,IFERROR($AJ444/$AK444*$AL444, 0),IF(IFERROR((SUM($B444:AC444)+$AJ444/$AK444*(1-$AL444)),0)&lt;=$AJ444, $AJ444-SUM($B444:AC444), IFERROR($AJ444/$AK444, 0))))</f>
        <v>0</v>
      </c>
      <c r="AE444" s="104">
        <f>IF($AM444&gt;AE$5,0,IF($AM444=AE$5,IFERROR($AJ444/$AK444*$AL444, 0),IF(IFERROR((SUM($B444:AD444)+$AJ444/$AK444*(1-$AL444)),0)&lt;=$AJ444, $AJ444-SUM($B444:AD444), IFERROR($AJ444/$AK444, 0))))</f>
        <v>0</v>
      </c>
      <c r="AF444" s="104">
        <f>IF($AM444&gt;AF$5,0,IF($AM444=AF$5,IFERROR($AJ444/$AK444*$AL444, 0),IF(IFERROR((SUM($B444:AE444)+$AJ444/$AK444*(1-$AL444)),0)&lt;=$AJ444, $AJ444-SUM($B444:AE444), IFERROR($AJ444/$AK444, 0))))</f>
        <v>0</v>
      </c>
      <c r="AG444" s="104">
        <f>IF($AM444&gt;AG$5,0,IF($AM444=AG$5,IFERROR($AJ444/$AK444*$AL444, 0),IF(IFERROR((SUM($B444:AF444)+$AJ444/$AK444*(1-$AL444)),0)&lt;=$AJ444, $AJ444-SUM($B444:AF444), IFERROR($AJ444/$AK444, 0))))</f>
        <v>0</v>
      </c>
      <c r="AH444" s="104">
        <f>IF($AM444&gt;AH$5,0,IF($AM444=AH$5,IFERROR($AJ444/$AK444*$AL444, 0),IF(IFERROR((SUM($B444:AG444)+$AJ444/$AK444*(1-$AL444)),0)&lt;=$AJ444, $AJ444-SUM($B444:AG444), IFERROR($AJ444/$AK444, 0))))</f>
        <v>0</v>
      </c>
      <c r="AI444" s="20"/>
      <c r="AJ444" s="105" cm="1">
        <f t="array" ref="AJ444">INDEX(Calculations!$B$701:$AN$701, 1, AN444)</f>
        <v>0</v>
      </c>
      <c r="AK444" s="84">
        <f>INDEX(Drivers!$B$99:$AI$99, 1, MATCH($B444, Drivers!$B$4:$AI$4, 0))</f>
        <v>0</v>
      </c>
      <c r="AL444" s="85">
        <f>INDEX(Drivers!$B$100:$AI$100, 1,  MATCH($B444, Drivers!$B$4:$AI$4, 0))</f>
        <v>0</v>
      </c>
      <c r="AM444" s="86" cm="1">
        <f t="array" ref="AM444">INDEX(Drivers!$B$12:$AI$12, 1, AN444)</f>
        <v>48487</v>
      </c>
      <c r="AN444" s="83">
        <f t="shared" si="491"/>
        <v>28</v>
      </c>
      <c r="AO444" s="146">
        <f t="shared" si="489"/>
        <v>0</v>
      </c>
      <c r="AP444" s="152">
        <f t="shared" si="490"/>
        <v>0</v>
      </c>
      <c r="AQ444" s="152">
        <f t="shared" si="490"/>
        <v>0</v>
      </c>
      <c r="AR444" s="152">
        <f t="shared" si="490"/>
        <v>0</v>
      </c>
      <c r="AS444" s="152">
        <f t="shared" si="490"/>
        <v>0</v>
      </c>
      <c r="AT444" s="152">
        <f t="shared" si="490"/>
        <v>0</v>
      </c>
      <c r="AU444" s="152">
        <f t="shared" si="490"/>
        <v>0</v>
      </c>
      <c r="AV444" s="152">
        <f t="shared" si="490"/>
        <v>0</v>
      </c>
      <c r="AW444" s="152">
        <f t="shared" si="490"/>
        <v>0</v>
      </c>
    </row>
    <row r="445" spans="2:49" hidden="1" outlineLevel="1" x14ac:dyDescent="0.2">
      <c r="B445" s="52" t="str" cm="1">
        <f t="array" ref="B445">INDEX($B$4:$AI$4, 1, AN445)</f>
        <v>FQ4'32E</v>
      </c>
      <c r="C445" s="104">
        <f>IF($AM445&gt;C$5,0,IF($AM445=C$5,IFERROR($AJ445/$AK445*$AL445, 0),IF(IFERROR((SUM($B445:B445)+$AJ445/$AK445*(1-$AL445)),0)&lt;=$AJ445, $AJ445-SUM($B445:B445), IFERROR($AJ445/$AK445, 0))))</f>
        <v>0</v>
      </c>
      <c r="D445" s="104">
        <f>IF($AM445&gt;D$5,0,IF($AM445=D$5,IFERROR($AJ445/$AK445*$AL445, 0),IF(IFERROR((SUM($B445:C445)+$AJ445/$AK445*(1-$AL445)),0)&lt;=$AJ445, $AJ445-SUM($B445:C445), IFERROR($AJ445/$AK445, 0))))</f>
        <v>0</v>
      </c>
      <c r="E445" s="104">
        <f>IF($AM445&gt;E$5,0,IF($AM445=E$5,IFERROR($AJ445/$AK445*$AL445, 0),IF(IFERROR((SUM($B445:D445)+$AJ445/$AK445*(1-$AL445)),0)&lt;=$AJ445, $AJ445-SUM($B445:D445), IFERROR($AJ445/$AK445, 0))))</f>
        <v>0</v>
      </c>
      <c r="F445" s="104">
        <f>IF($AM445&gt;F$5,0,IF($AM445=F$5,IFERROR($AJ445/$AK445*$AL445, 0),IF(IFERROR((SUM($B445:E445)+$AJ445/$AK445*(1-$AL445)),0)&lt;=$AJ445, $AJ445-SUM($B445:E445), IFERROR($AJ445/$AK445, 0))))</f>
        <v>0</v>
      </c>
      <c r="G445" s="104">
        <f>IF($AM445&gt;G$5,0,IF($AM445=G$5,IFERROR($AJ445/$AK445*$AL445, 0),IF(IFERROR((SUM($B445:F445)+$AJ445/$AK445*(1-$AL445)),0)&lt;=$AJ445, $AJ445-SUM($B445:F445), IFERROR($AJ445/$AK445, 0))))</f>
        <v>0</v>
      </c>
      <c r="H445" s="104">
        <f>IF($AM445&gt;H$5,0,IF($AM445=H$5,IFERROR($AJ445/$AK445*$AL445, 0),IF(IFERROR((SUM($B445:G445)+$AJ445/$AK445*(1-$AL445)),0)&lt;=$AJ445, $AJ445-SUM($B445:G445), IFERROR($AJ445/$AK445, 0))))</f>
        <v>0</v>
      </c>
      <c r="I445" s="104">
        <f>IF($AM445&gt;I$5,0,IF($AM445=I$5,IFERROR($AJ445/$AK445*$AL445, 0),IF(IFERROR((SUM($B445:H445)+$AJ445/$AK445*(1-$AL445)),0)&lt;=$AJ445, $AJ445-SUM($B445:H445), IFERROR($AJ445/$AK445, 0))))</f>
        <v>0</v>
      </c>
      <c r="J445" s="104">
        <f>IF($AM445&gt;J$5,0,IF($AM445=J$5,IFERROR($AJ445/$AK445*$AL445, 0),IF(IFERROR((SUM($B445:I445)+$AJ445/$AK445*(1-$AL445)),0)&lt;=$AJ445, $AJ445-SUM($B445:I445), IFERROR($AJ445/$AK445, 0))))</f>
        <v>0</v>
      </c>
      <c r="K445" s="104">
        <f>IF($AM445&gt;K$5,0,IF($AM445=K$5,IFERROR($AJ445/$AK445*$AL445, 0),IF(IFERROR((SUM($B445:J445)+$AJ445/$AK445*(1-$AL445)),0)&lt;=$AJ445, $AJ445-SUM($B445:J445), IFERROR($AJ445/$AK445, 0))))</f>
        <v>0</v>
      </c>
      <c r="L445" s="104">
        <f>IF($AM445&gt;L$5,0,IF($AM445=L$5,IFERROR($AJ445/$AK445*$AL445, 0),IF(IFERROR((SUM($B445:K445)+$AJ445/$AK445*(1-$AL445)),0)&lt;=$AJ445, $AJ445-SUM($B445:K445), IFERROR($AJ445/$AK445, 0))))</f>
        <v>0</v>
      </c>
      <c r="M445" s="104">
        <f>IF($AM445&gt;M$5,0,IF($AM445=M$5,IFERROR($AJ445/$AK445*$AL445, 0),IF(IFERROR((SUM($B445:L445)+$AJ445/$AK445*(1-$AL445)),0)&lt;=$AJ445, $AJ445-SUM($B445:L445), IFERROR($AJ445/$AK445, 0))))</f>
        <v>0</v>
      </c>
      <c r="N445" s="104">
        <f>IF($AM445&gt;N$5,0,IF($AM445=N$5,IFERROR($AJ445/$AK445*$AL445, 0),IF(IFERROR((SUM($B445:M445)+$AJ445/$AK445*(1-$AL445)),0)&lt;=$AJ445, $AJ445-SUM($B445:M445), IFERROR($AJ445/$AK445, 0))))</f>
        <v>0</v>
      </c>
      <c r="O445" s="104">
        <f>IF($AM445&gt;O$5,0,IF($AM445=O$5,IFERROR($AJ445/$AK445*$AL445, 0),IF(IFERROR((SUM($B445:N445)+$AJ445/$AK445*(1-$AL445)),0)&lt;=$AJ445, $AJ445-SUM($B445:N445), IFERROR($AJ445/$AK445, 0))))</f>
        <v>0</v>
      </c>
      <c r="P445" s="104">
        <f>IF($AM445&gt;P$5,0,IF($AM445=P$5,IFERROR($AJ445/$AK445*$AL445, 0),IF(IFERROR((SUM($B445:O445)+$AJ445/$AK445*(1-$AL445)),0)&lt;=$AJ445, $AJ445-SUM($B445:O445), IFERROR($AJ445/$AK445, 0))))</f>
        <v>0</v>
      </c>
      <c r="Q445" s="104">
        <f>IF($AM445&gt;Q$5,0,IF($AM445=Q$5,IFERROR($AJ445/$AK445*$AL445, 0),IF(IFERROR((SUM($B445:P445)+$AJ445/$AK445*(1-$AL445)),0)&lt;=$AJ445, $AJ445-SUM($B445:P445), IFERROR($AJ445/$AK445, 0))))</f>
        <v>0</v>
      </c>
      <c r="R445" s="104">
        <f>IF($AM445&gt;R$5,0,IF($AM445=R$5,IFERROR($AJ445/$AK445*$AL445, 0),IF(IFERROR((SUM($B445:Q445)+$AJ445/$AK445*(1-$AL445)),0)&lt;=$AJ445, $AJ445-SUM($B445:Q445), IFERROR($AJ445/$AK445, 0))))</f>
        <v>0</v>
      </c>
      <c r="S445" s="104">
        <f>IF($AM445&gt;S$5,0,IF($AM445=S$5,IFERROR($AJ445/$AK445*$AL445, 0),IF(IFERROR((SUM($B445:R445)+$AJ445/$AK445*(1-$AL445)),0)&lt;=$AJ445, $AJ445-SUM($B445:R445), IFERROR($AJ445/$AK445, 0))))</f>
        <v>0</v>
      </c>
      <c r="T445" s="104">
        <f>IF($AM445&gt;T$5,0,IF($AM445=T$5,IFERROR($AJ445/$AK445*$AL445, 0),IF(IFERROR((SUM($B445:S445)+$AJ445/$AK445*(1-$AL445)),0)&lt;=$AJ445, $AJ445-SUM($B445:S445), IFERROR($AJ445/$AK445, 0))))</f>
        <v>0</v>
      </c>
      <c r="U445" s="104">
        <f>IF($AM445&gt;U$5,0,IF($AM445=U$5,IFERROR($AJ445/$AK445*$AL445, 0),IF(IFERROR((SUM($B445:T445)+$AJ445/$AK445*(1-$AL445)),0)&lt;=$AJ445, $AJ445-SUM($B445:T445), IFERROR($AJ445/$AK445, 0))))</f>
        <v>0</v>
      </c>
      <c r="V445" s="104">
        <f>IF($AM445&gt;V$5,0,IF($AM445=V$5,IFERROR($AJ445/$AK445*$AL445, 0),IF(IFERROR((SUM($B445:U445)+$AJ445/$AK445*(1-$AL445)),0)&lt;=$AJ445, $AJ445-SUM($B445:U445), IFERROR($AJ445/$AK445, 0))))</f>
        <v>0</v>
      </c>
      <c r="W445" s="104">
        <f>IF($AM445&gt;W$5,0,IF($AM445=W$5,IFERROR($AJ445/$AK445*$AL445, 0),IF(IFERROR((SUM($B445:V445)+$AJ445/$AK445*(1-$AL445)),0)&lt;=$AJ445, $AJ445-SUM($B445:V445), IFERROR($AJ445/$AK445, 0))))</f>
        <v>0</v>
      </c>
      <c r="X445" s="104">
        <f>IF($AM445&gt;X$5,0,IF($AM445=X$5,IFERROR($AJ445/$AK445*$AL445, 0),IF(IFERROR((SUM($B445:W445)+$AJ445/$AK445*(1-$AL445)),0)&lt;=$AJ445, $AJ445-SUM($B445:W445), IFERROR($AJ445/$AK445, 0))))</f>
        <v>0</v>
      </c>
      <c r="Y445" s="104">
        <f>IF($AM445&gt;Y$5,0,IF($AM445=Y$5,IFERROR($AJ445/$AK445*$AL445, 0),IF(IFERROR((SUM($B445:X445)+$AJ445/$AK445*(1-$AL445)),0)&lt;=$AJ445, $AJ445-SUM($B445:X445), IFERROR($AJ445/$AK445, 0))))</f>
        <v>0</v>
      </c>
      <c r="Z445" s="104">
        <f>IF($AM445&gt;Z$5,0,IF($AM445=Z$5,IFERROR($AJ445/$AK445*$AL445, 0),IF(IFERROR((SUM($B445:Y445)+$AJ445/$AK445*(1-$AL445)),0)&lt;=$AJ445, $AJ445-SUM($B445:Y445), IFERROR($AJ445/$AK445, 0))))</f>
        <v>0</v>
      </c>
      <c r="AA445" s="104">
        <f>IF($AM445&gt;AA$5,0,IF($AM445=AA$5,IFERROR($AJ445/$AK445*$AL445, 0),IF(IFERROR((SUM($B445:Z445)+$AJ445/$AK445*(1-$AL445)),0)&lt;=$AJ445, $AJ445-SUM($B445:Z445), IFERROR($AJ445/$AK445, 0))))</f>
        <v>0</v>
      </c>
      <c r="AB445" s="104">
        <f>IF($AM445&gt;AB$5,0,IF($AM445=AB$5,IFERROR($AJ445/$AK445*$AL445, 0),IF(IFERROR((SUM($B445:AA445)+$AJ445/$AK445*(1-$AL445)),0)&lt;=$AJ445, $AJ445-SUM($B445:AA445), IFERROR($AJ445/$AK445, 0))))</f>
        <v>0</v>
      </c>
      <c r="AC445" s="104">
        <f>IF($AM445&gt;AC$5,0,IF($AM445=AC$5,IFERROR($AJ445/$AK445*$AL445, 0),IF(IFERROR((SUM($B445:AB445)+$AJ445/$AK445*(1-$AL445)),0)&lt;=$AJ445, $AJ445-SUM($B445:AB445), IFERROR($AJ445/$AK445, 0))))</f>
        <v>0</v>
      </c>
      <c r="AD445" s="104">
        <f>IF($AM445&gt;AD$5,0,IF($AM445=AD$5,IFERROR($AJ445/$AK445*$AL445, 0),IF(IFERROR((SUM($B445:AC445)+$AJ445/$AK445*(1-$AL445)),0)&lt;=$AJ445, $AJ445-SUM($B445:AC445), IFERROR($AJ445/$AK445, 0))))</f>
        <v>0</v>
      </c>
      <c r="AE445" s="104">
        <f>IF($AM445&gt;AE$5,0,IF($AM445=AE$5,IFERROR($AJ445/$AK445*$AL445, 0),IF(IFERROR((SUM($B445:AD445)+$AJ445/$AK445*(1-$AL445)),0)&lt;=$AJ445, $AJ445-SUM($B445:AD445), IFERROR($AJ445/$AK445, 0))))</f>
        <v>0</v>
      </c>
      <c r="AF445" s="104">
        <f>IF($AM445&gt;AF$5,0,IF($AM445=AF$5,IFERROR($AJ445/$AK445*$AL445, 0),IF(IFERROR((SUM($B445:AE445)+$AJ445/$AK445*(1-$AL445)),0)&lt;=$AJ445, $AJ445-SUM($B445:AE445), IFERROR($AJ445/$AK445, 0))))</f>
        <v>0</v>
      </c>
      <c r="AG445" s="104">
        <f>IF($AM445&gt;AG$5,0,IF($AM445=AG$5,IFERROR($AJ445/$AK445*$AL445, 0),IF(IFERROR((SUM($B445:AF445)+$AJ445/$AK445*(1-$AL445)),0)&lt;=$AJ445, $AJ445-SUM($B445:AF445), IFERROR($AJ445/$AK445, 0))))</f>
        <v>0</v>
      </c>
      <c r="AH445" s="104">
        <f>IF($AM445&gt;AH$5,0,IF($AM445=AH$5,IFERROR($AJ445/$AK445*$AL445, 0),IF(IFERROR((SUM($B445:AG445)+$AJ445/$AK445*(1-$AL445)),0)&lt;=$AJ445, $AJ445-SUM($B445:AG445), IFERROR($AJ445/$AK445, 0))))</f>
        <v>0</v>
      </c>
      <c r="AI445" s="20"/>
      <c r="AJ445" s="105" cm="1">
        <f t="array" ref="AJ445">INDEX(Calculations!$B$701:$AN$701, 1, AN445)</f>
        <v>0</v>
      </c>
      <c r="AK445" s="84">
        <f>INDEX(Drivers!$B$99:$AI$99, 1, MATCH($B445, Drivers!$B$4:$AI$4, 0))</f>
        <v>0</v>
      </c>
      <c r="AL445" s="85">
        <f>INDEX(Drivers!$B$100:$AI$100, 1,  MATCH($B445, Drivers!$B$4:$AI$4, 0))</f>
        <v>0</v>
      </c>
      <c r="AM445" s="86" cm="1">
        <f t="array" ref="AM445">INDEX(Drivers!$B$12:$AI$12, 1, AN445)</f>
        <v>48579</v>
      </c>
      <c r="AN445" s="83">
        <f t="shared" si="491"/>
        <v>29</v>
      </c>
      <c r="AO445" s="146">
        <f t="shared" si="489"/>
        <v>0</v>
      </c>
      <c r="AP445" s="152">
        <f t="shared" si="490"/>
        <v>0</v>
      </c>
      <c r="AQ445" s="152">
        <f t="shared" si="490"/>
        <v>0</v>
      </c>
      <c r="AR445" s="152">
        <f t="shared" si="490"/>
        <v>0</v>
      </c>
      <c r="AS445" s="152">
        <f t="shared" si="490"/>
        <v>0</v>
      </c>
      <c r="AT445" s="152">
        <f t="shared" si="490"/>
        <v>0</v>
      </c>
      <c r="AU445" s="152">
        <f t="shared" si="490"/>
        <v>0</v>
      </c>
      <c r="AV445" s="152">
        <f t="shared" si="490"/>
        <v>0</v>
      </c>
      <c r="AW445" s="152">
        <f t="shared" si="490"/>
        <v>0</v>
      </c>
    </row>
    <row r="446" spans="2:49" hidden="1" outlineLevel="1" x14ac:dyDescent="0.2">
      <c r="B446" s="52" t="str" cm="1">
        <f t="array" ref="B446">INDEX($B$4:$AI$4, 1, AN446)</f>
        <v>FQ1'33E</v>
      </c>
      <c r="C446" s="104">
        <f>IF($AM446&gt;C$5,0,IF($AM446=C$5,IFERROR($AJ446/$AK446*$AL446, 0),IF(IFERROR((SUM($B446:B446)+$AJ446/$AK446*(1-$AL446)),0)&lt;=$AJ446, $AJ446-SUM($B446:B446), IFERROR($AJ446/$AK446, 0))))</f>
        <v>0</v>
      </c>
      <c r="D446" s="104">
        <f>IF($AM446&gt;D$5,0,IF($AM446=D$5,IFERROR($AJ446/$AK446*$AL446, 0),IF(IFERROR((SUM($B446:C446)+$AJ446/$AK446*(1-$AL446)),0)&lt;=$AJ446, $AJ446-SUM($B446:C446), IFERROR($AJ446/$AK446, 0))))</f>
        <v>0</v>
      </c>
      <c r="E446" s="104">
        <f>IF($AM446&gt;E$5,0,IF($AM446=E$5,IFERROR($AJ446/$AK446*$AL446, 0),IF(IFERROR((SUM($B446:D446)+$AJ446/$AK446*(1-$AL446)),0)&lt;=$AJ446, $AJ446-SUM($B446:D446), IFERROR($AJ446/$AK446, 0))))</f>
        <v>0</v>
      </c>
      <c r="F446" s="104">
        <f>IF($AM446&gt;F$5,0,IF($AM446=F$5,IFERROR($AJ446/$AK446*$AL446, 0),IF(IFERROR((SUM($B446:E446)+$AJ446/$AK446*(1-$AL446)),0)&lt;=$AJ446, $AJ446-SUM($B446:E446), IFERROR($AJ446/$AK446, 0))))</f>
        <v>0</v>
      </c>
      <c r="G446" s="104">
        <f>IF($AM446&gt;G$5,0,IF($AM446=G$5,IFERROR($AJ446/$AK446*$AL446, 0),IF(IFERROR((SUM($B446:F446)+$AJ446/$AK446*(1-$AL446)),0)&lt;=$AJ446, $AJ446-SUM($B446:F446), IFERROR($AJ446/$AK446, 0))))</f>
        <v>0</v>
      </c>
      <c r="H446" s="104">
        <f>IF($AM446&gt;H$5,0,IF($AM446=H$5,IFERROR($AJ446/$AK446*$AL446, 0),IF(IFERROR((SUM($B446:G446)+$AJ446/$AK446*(1-$AL446)),0)&lt;=$AJ446, $AJ446-SUM($B446:G446), IFERROR($AJ446/$AK446, 0))))</f>
        <v>0</v>
      </c>
      <c r="I446" s="104">
        <f>IF($AM446&gt;I$5,0,IF($AM446=I$5,IFERROR($AJ446/$AK446*$AL446, 0),IF(IFERROR((SUM($B446:H446)+$AJ446/$AK446*(1-$AL446)),0)&lt;=$AJ446, $AJ446-SUM($B446:H446), IFERROR($AJ446/$AK446, 0))))</f>
        <v>0</v>
      </c>
      <c r="J446" s="104">
        <f>IF($AM446&gt;J$5,0,IF($AM446=J$5,IFERROR($AJ446/$AK446*$AL446, 0),IF(IFERROR((SUM($B446:I446)+$AJ446/$AK446*(1-$AL446)),0)&lt;=$AJ446, $AJ446-SUM($B446:I446), IFERROR($AJ446/$AK446, 0))))</f>
        <v>0</v>
      </c>
      <c r="K446" s="104">
        <f>IF($AM446&gt;K$5,0,IF($AM446=K$5,IFERROR($AJ446/$AK446*$AL446, 0),IF(IFERROR((SUM($B446:J446)+$AJ446/$AK446*(1-$AL446)),0)&lt;=$AJ446, $AJ446-SUM($B446:J446), IFERROR($AJ446/$AK446, 0))))</f>
        <v>0</v>
      </c>
      <c r="L446" s="104">
        <f>IF($AM446&gt;L$5,0,IF($AM446=L$5,IFERROR($AJ446/$AK446*$AL446, 0),IF(IFERROR((SUM($B446:K446)+$AJ446/$AK446*(1-$AL446)),0)&lt;=$AJ446, $AJ446-SUM($B446:K446), IFERROR($AJ446/$AK446, 0))))</f>
        <v>0</v>
      </c>
      <c r="M446" s="104">
        <f>IF($AM446&gt;M$5,0,IF($AM446=M$5,IFERROR($AJ446/$AK446*$AL446, 0),IF(IFERROR((SUM($B446:L446)+$AJ446/$AK446*(1-$AL446)),0)&lt;=$AJ446, $AJ446-SUM($B446:L446), IFERROR($AJ446/$AK446, 0))))</f>
        <v>0</v>
      </c>
      <c r="N446" s="104">
        <f>IF($AM446&gt;N$5,0,IF($AM446=N$5,IFERROR($AJ446/$AK446*$AL446, 0),IF(IFERROR((SUM($B446:M446)+$AJ446/$AK446*(1-$AL446)),0)&lt;=$AJ446, $AJ446-SUM($B446:M446), IFERROR($AJ446/$AK446, 0))))</f>
        <v>0</v>
      </c>
      <c r="O446" s="104">
        <f>IF($AM446&gt;O$5,0,IF($AM446=O$5,IFERROR($AJ446/$AK446*$AL446, 0),IF(IFERROR((SUM($B446:N446)+$AJ446/$AK446*(1-$AL446)),0)&lt;=$AJ446, $AJ446-SUM($B446:N446), IFERROR($AJ446/$AK446, 0))))</f>
        <v>0</v>
      </c>
      <c r="P446" s="104">
        <f>IF($AM446&gt;P$5,0,IF($AM446=P$5,IFERROR($AJ446/$AK446*$AL446, 0),IF(IFERROR((SUM($B446:O446)+$AJ446/$AK446*(1-$AL446)),0)&lt;=$AJ446, $AJ446-SUM($B446:O446), IFERROR($AJ446/$AK446, 0))))</f>
        <v>0</v>
      </c>
      <c r="Q446" s="104">
        <f>IF($AM446&gt;Q$5,0,IF($AM446=Q$5,IFERROR($AJ446/$AK446*$AL446, 0),IF(IFERROR((SUM($B446:P446)+$AJ446/$AK446*(1-$AL446)),0)&lt;=$AJ446, $AJ446-SUM($B446:P446), IFERROR($AJ446/$AK446, 0))))</f>
        <v>0</v>
      </c>
      <c r="R446" s="104">
        <f>IF($AM446&gt;R$5,0,IF($AM446=R$5,IFERROR($AJ446/$AK446*$AL446, 0),IF(IFERROR((SUM($B446:Q446)+$AJ446/$AK446*(1-$AL446)),0)&lt;=$AJ446, $AJ446-SUM($B446:Q446), IFERROR($AJ446/$AK446, 0))))</f>
        <v>0</v>
      </c>
      <c r="S446" s="104">
        <f>IF($AM446&gt;S$5,0,IF($AM446=S$5,IFERROR($AJ446/$AK446*$AL446, 0),IF(IFERROR((SUM($B446:R446)+$AJ446/$AK446*(1-$AL446)),0)&lt;=$AJ446, $AJ446-SUM($B446:R446), IFERROR($AJ446/$AK446, 0))))</f>
        <v>0</v>
      </c>
      <c r="T446" s="104">
        <f>IF($AM446&gt;T$5,0,IF($AM446=T$5,IFERROR($AJ446/$AK446*$AL446, 0),IF(IFERROR((SUM($B446:S446)+$AJ446/$AK446*(1-$AL446)),0)&lt;=$AJ446, $AJ446-SUM($B446:S446), IFERROR($AJ446/$AK446, 0))))</f>
        <v>0</v>
      </c>
      <c r="U446" s="104">
        <f>IF($AM446&gt;U$5,0,IF($AM446=U$5,IFERROR($AJ446/$AK446*$AL446, 0),IF(IFERROR((SUM($B446:T446)+$AJ446/$AK446*(1-$AL446)),0)&lt;=$AJ446, $AJ446-SUM($B446:T446), IFERROR($AJ446/$AK446, 0))))</f>
        <v>0</v>
      </c>
      <c r="V446" s="104">
        <f>IF($AM446&gt;V$5,0,IF($AM446=V$5,IFERROR($AJ446/$AK446*$AL446, 0),IF(IFERROR((SUM($B446:U446)+$AJ446/$AK446*(1-$AL446)),0)&lt;=$AJ446, $AJ446-SUM($B446:U446), IFERROR($AJ446/$AK446, 0))))</f>
        <v>0</v>
      </c>
      <c r="W446" s="104">
        <f>IF($AM446&gt;W$5,0,IF($AM446=W$5,IFERROR($AJ446/$AK446*$AL446, 0),IF(IFERROR((SUM($B446:V446)+$AJ446/$AK446*(1-$AL446)),0)&lt;=$AJ446, $AJ446-SUM($B446:V446), IFERROR($AJ446/$AK446, 0))))</f>
        <v>0</v>
      </c>
      <c r="X446" s="104">
        <f>IF($AM446&gt;X$5,0,IF($AM446=X$5,IFERROR($AJ446/$AK446*$AL446, 0),IF(IFERROR((SUM($B446:W446)+$AJ446/$AK446*(1-$AL446)),0)&lt;=$AJ446, $AJ446-SUM($B446:W446), IFERROR($AJ446/$AK446, 0))))</f>
        <v>0</v>
      </c>
      <c r="Y446" s="104">
        <f>IF($AM446&gt;Y$5,0,IF($AM446=Y$5,IFERROR($AJ446/$AK446*$AL446, 0),IF(IFERROR((SUM($B446:X446)+$AJ446/$AK446*(1-$AL446)),0)&lt;=$AJ446, $AJ446-SUM($B446:X446), IFERROR($AJ446/$AK446, 0))))</f>
        <v>0</v>
      </c>
      <c r="Z446" s="104">
        <f>IF($AM446&gt;Z$5,0,IF($AM446=Z$5,IFERROR($AJ446/$AK446*$AL446, 0),IF(IFERROR((SUM($B446:Y446)+$AJ446/$AK446*(1-$AL446)),0)&lt;=$AJ446, $AJ446-SUM($B446:Y446), IFERROR($AJ446/$AK446, 0))))</f>
        <v>0</v>
      </c>
      <c r="AA446" s="104">
        <f>IF($AM446&gt;AA$5,0,IF($AM446=AA$5,IFERROR($AJ446/$AK446*$AL446, 0),IF(IFERROR((SUM($B446:Z446)+$AJ446/$AK446*(1-$AL446)),0)&lt;=$AJ446, $AJ446-SUM($B446:Z446), IFERROR($AJ446/$AK446, 0))))</f>
        <v>0</v>
      </c>
      <c r="AB446" s="104">
        <f>IF($AM446&gt;AB$5,0,IF($AM446=AB$5,IFERROR($AJ446/$AK446*$AL446, 0),IF(IFERROR((SUM($B446:AA446)+$AJ446/$AK446*(1-$AL446)),0)&lt;=$AJ446, $AJ446-SUM($B446:AA446), IFERROR($AJ446/$AK446, 0))))</f>
        <v>0</v>
      </c>
      <c r="AC446" s="104">
        <f>IF($AM446&gt;AC$5,0,IF($AM446=AC$5,IFERROR($AJ446/$AK446*$AL446, 0),IF(IFERROR((SUM($B446:AB446)+$AJ446/$AK446*(1-$AL446)),0)&lt;=$AJ446, $AJ446-SUM($B446:AB446), IFERROR($AJ446/$AK446, 0))))</f>
        <v>0</v>
      </c>
      <c r="AD446" s="104">
        <f>IF($AM446&gt;AD$5,0,IF($AM446=AD$5,IFERROR($AJ446/$AK446*$AL446, 0),IF(IFERROR((SUM($B446:AC446)+$AJ446/$AK446*(1-$AL446)),0)&lt;=$AJ446, $AJ446-SUM($B446:AC446), IFERROR($AJ446/$AK446, 0))))</f>
        <v>0</v>
      </c>
      <c r="AE446" s="104">
        <f>IF($AM446&gt;AE$5,0,IF($AM446=AE$5,IFERROR($AJ446/$AK446*$AL446, 0),IF(IFERROR((SUM($B446:AD446)+$AJ446/$AK446*(1-$AL446)),0)&lt;=$AJ446, $AJ446-SUM($B446:AD446), IFERROR($AJ446/$AK446, 0))))</f>
        <v>0</v>
      </c>
      <c r="AF446" s="104">
        <f>IF($AM446&gt;AF$5,0,IF($AM446=AF$5,IFERROR($AJ446/$AK446*$AL446, 0),IF(IFERROR((SUM($B446:AE446)+$AJ446/$AK446*(1-$AL446)),0)&lt;=$AJ446, $AJ446-SUM($B446:AE446), IFERROR($AJ446/$AK446, 0))))</f>
        <v>0</v>
      </c>
      <c r="AG446" s="104">
        <f>IF($AM446&gt;AG$5,0,IF($AM446=AG$5,IFERROR($AJ446/$AK446*$AL446, 0),IF(IFERROR((SUM($B446:AF446)+$AJ446/$AK446*(1-$AL446)),0)&lt;=$AJ446, $AJ446-SUM($B446:AF446), IFERROR($AJ446/$AK446, 0))))</f>
        <v>0</v>
      </c>
      <c r="AH446" s="104">
        <f>IF($AM446&gt;AH$5,0,IF($AM446=AH$5,IFERROR($AJ446/$AK446*$AL446, 0),IF(IFERROR((SUM($B446:AG446)+$AJ446/$AK446*(1-$AL446)),0)&lt;=$AJ446, $AJ446-SUM($B446:AG446), IFERROR($AJ446/$AK446, 0))))</f>
        <v>0</v>
      </c>
      <c r="AI446" s="20"/>
      <c r="AJ446" s="105" cm="1">
        <f t="array" ref="AJ446">INDEX(Calculations!$B$701:$AN$701, 1, AN446)</f>
        <v>0</v>
      </c>
      <c r="AK446" s="84">
        <f>INDEX(Drivers!$B$99:$AI$99, 1, MATCH($B446, Drivers!$B$4:$AI$4, 0))</f>
        <v>0</v>
      </c>
      <c r="AL446" s="85">
        <f>INDEX(Drivers!$B$100:$AI$100, 1,  MATCH($B446, Drivers!$B$4:$AI$4, 0))</f>
        <v>0</v>
      </c>
      <c r="AM446" s="86" cm="1">
        <f t="array" ref="AM446">INDEX(Drivers!$B$12:$AI$12, 1, AN446)</f>
        <v>48669</v>
      </c>
      <c r="AN446" s="83">
        <f t="shared" si="491"/>
        <v>30</v>
      </c>
      <c r="AO446" s="146">
        <f t="shared" si="489"/>
        <v>0</v>
      </c>
      <c r="AP446" s="152">
        <f t="shared" si="490"/>
        <v>0</v>
      </c>
      <c r="AQ446" s="152">
        <f t="shared" si="490"/>
        <v>0</v>
      </c>
      <c r="AR446" s="152">
        <f t="shared" si="490"/>
        <v>0</v>
      </c>
      <c r="AS446" s="152">
        <f t="shared" si="490"/>
        <v>0</v>
      </c>
      <c r="AT446" s="152">
        <f t="shared" si="490"/>
        <v>0</v>
      </c>
      <c r="AU446" s="152">
        <f t="shared" si="490"/>
        <v>0</v>
      </c>
      <c r="AV446" s="152">
        <f t="shared" si="490"/>
        <v>0</v>
      </c>
      <c r="AW446" s="152">
        <f t="shared" si="490"/>
        <v>0</v>
      </c>
    </row>
    <row r="447" spans="2:49" hidden="1" outlineLevel="1" x14ac:dyDescent="0.2">
      <c r="B447" s="52" t="str" cm="1">
        <f t="array" ref="B447">INDEX($B$4:$AI$4, 1, AN447)</f>
        <v>FQ2'33E</v>
      </c>
      <c r="C447" s="104">
        <f>IF($AM447&gt;C$5,0,IF($AM447=C$5,IFERROR($AJ447/$AK447*$AL447, 0),IF(IFERROR((SUM($B447:B447)+$AJ447/$AK447*(1-$AL447)),0)&lt;=$AJ447, $AJ447-SUM($B447:B447), IFERROR($AJ447/$AK447, 0))))</f>
        <v>0</v>
      </c>
      <c r="D447" s="104">
        <f>IF($AM447&gt;D$5,0,IF($AM447=D$5,IFERROR($AJ447/$AK447*$AL447, 0),IF(IFERROR((SUM($B447:C447)+$AJ447/$AK447*(1-$AL447)),0)&lt;=$AJ447, $AJ447-SUM($B447:C447), IFERROR($AJ447/$AK447, 0))))</f>
        <v>0</v>
      </c>
      <c r="E447" s="104">
        <f>IF($AM447&gt;E$5,0,IF($AM447=E$5,IFERROR($AJ447/$AK447*$AL447, 0),IF(IFERROR((SUM($B447:D447)+$AJ447/$AK447*(1-$AL447)),0)&lt;=$AJ447, $AJ447-SUM($B447:D447), IFERROR($AJ447/$AK447, 0))))</f>
        <v>0</v>
      </c>
      <c r="F447" s="104">
        <f>IF($AM447&gt;F$5,0,IF($AM447=F$5,IFERROR($AJ447/$AK447*$AL447, 0),IF(IFERROR((SUM($B447:E447)+$AJ447/$AK447*(1-$AL447)),0)&lt;=$AJ447, $AJ447-SUM($B447:E447), IFERROR($AJ447/$AK447, 0))))</f>
        <v>0</v>
      </c>
      <c r="G447" s="104">
        <f>IF($AM447&gt;G$5,0,IF($AM447=G$5,IFERROR($AJ447/$AK447*$AL447, 0),IF(IFERROR((SUM($B447:F447)+$AJ447/$AK447*(1-$AL447)),0)&lt;=$AJ447, $AJ447-SUM($B447:F447), IFERROR($AJ447/$AK447, 0))))</f>
        <v>0</v>
      </c>
      <c r="H447" s="104">
        <f>IF($AM447&gt;H$5,0,IF($AM447=H$5,IFERROR($AJ447/$AK447*$AL447, 0),IF(IFERROR((SUM($B447:G447)+$AJ447/$AK447*(1-$AL447)),0)&lt;=$AJ447, $AJ447-SUM($B447:G447), IFERROR($AJ447/$AK447, 0))))</f>
        <v>0</v>
      </c>
      <c r="I447" s="104">
        <f>IF($AM447&gt;I$5,0,IF($AM447=I$5,IFERROR($AJ447/$AK447*$AL447, 0),IF(IFERROR((SUM($B447:H447)+$AJ447/$AK447*(1-$AL447)),0)&lt;=$AJ447, $AJ447-SUM($B447:H447), IFERROR($AJ447/$AK447, 0))))</f>
        <v>0</v>
      </c>
      <c r="J447" s="104">
        <f>IF($AM447&gt;J$5,0,IF($AM447=J$5,IFERROR($AJ447/$AK447*$AL447, 0),IF(IFERROR((SUM($B447:I447)+$AJ447/$AK447*(1-$AL447)),0)&lt;=$AJ447, $AJ447-SUM($B447:I447), IFERROR($AJ447/$AK447, 0))))</f>
        <v>0</v>
      </c>
      <c r="K447" s="104">
        <f>IF($AM447&gt;K$5,0,IF($AM447=K$5,IFERROR($AJ447/$AK447*$AL447, 0),IF(IFERROR((SUM($B447:J447)+$AJ447/$AK447*(1-$AL447)),0)&lt;=$AJ447, $AJ447-SUM($B447:J447), IFERROR($AJ447/$AK447, 0))))</f>
        <v>0</v>
      </c>
      <c r="L447" s="104">
        <f>IF($AM447&gt;L$5,0,IF($AM447=L$5,IFERROR($AJ447/$AK447*$AL447, 0),IF(IFERROR((SUM($B447:K447)+$AJ447/$AK447*(1-$AL447)),0)&lt;=$AJ447, $AJ447-SUM($B447:K447), IFERROR($AJ447/$AK447, 0))))</f>
        <v>0</v>
      </c>
      <c r="M447" s="104">
        <f>IF($AM447&gt;M$5,0,IF($AM447=M$5,IFERROR($AJ447/$AK447*$AL447, 0),IF(IFERROR((SUM($B447:L447)+$AJ447/$AK447*(1-$AL447)),0)&lt;=$AJ447, $AJ447-SUM($B447:L447), IFERROR($AJ447/$AK447, 0))))</f>
        <v>0</v>
      </c>
      <c r="N447" s="104">
        <f>IF($AM447&gt;N$5,0,IF($AM447=N$5,IFERROR($AJ447/$AK447*$AL447, 0),IF(IFERROR((SUM($B447:M447)+$AJ447/$AK447*(1-$AL447)),0)&lt;=$AJ447, $AJ447-SUM($B447:M447), IFERROR($AJ447/$AK447, 0))))</f>
        <v>0</v>
      </c>
      <c r="O447" s="104">
        <f>IF($AM447&gt;O$5,0,IF($AM447=O$5,IFERROR($AJ447/$AK447*$AL447, 0),IF(IFERROR((SUM($B447:N447)+$AJ447/$AK447*(1-$AL447)),0)&lt;=$AJ447, $AJ447-SUM($B447:N447), IFERROR($AJ447/$AK447, 0))))</f>
        <v>0</v>
      </c>
      <c r="P447" s="104">
        <f>IF($AM447&gt;P$5,0,IF($AM447=P$5,IFERROR($AJ447/$AK447*$AL447, 0),IF(IFERROR((SUM($B447:O447)+$AJ447/$AK447*(1-$AL447)),0)&lt;=$AJ447, $AJ447-SUM($B447:O447), IFERROR($AJ447/$AK447, 0))))</f>
        <v>0</v>
      </c>
      <c r="Q447" s="104">
        <f>IF($AM447&gt;Q$5,0,IF($AM447=Q$5,IFERROR($AJ447/$AK447*$AL447, 0),IF(IFERROR((SUM($B447:P447)+$AJ447/$AK447*(1-$AL447)),0)&lt;=$AJ447, $AJ447-SUM($B447:P447), IFERROR($AJ447/$AK447, 0))))</f>
        <v>0</v>
      </c>
      <c r="R447" s="104">
        <f>IF($AM447&gt;R$5,0,IF($AM447=R$5,IFERROR($AJ447/$AK447*$AL447, 0),IF(IFERROR((SUM($B447:Q447)+$AJ447/$AK447*(1-$AL447)),0)&lt;=$AJ447, $AJ447-SUM($B447:Q447), IFERROR($AJ447/$AK447, 0))))</f>
        <v>0</v>
      </c>
      <c r="S447" s="104">
        <f>IF($AM447&gt;S$5,0,IF($AM447=S$5,IFERROR($AJ447/$AK447*$AL447, 0),IF(IFERROR((SUM($B447:R447)+$AJ447/$AK447*(1-$AL447)),0)&lt;=$AJ447, $AJ447-SUM($B447:R447), IFERROR($AJ447/$AK447, 0))))</f>
        <v>0</v>
      </c>
      <c r="T447" s="104">
        <f>IF($AM447&gt;T$5,0,IF($AM447=T$5,IFERROR($AJ447/$AK447*$AL447, 0),IF(IFERROR((SUM($B447:S447)+$AJ447/$AK447*(1-$AL447)),0)&lt;=$AJ447, $AJ447-SUM($B447:S447), IFERROR($AJ447/$AK447, 0))))</f>
        <v>0</v>
      </c>
      <c r="U447" s="104">
        <f>IF($AM447&gt;U$5,0,IF($AM447=U$5,IFERROR($AJ447/$AK447*$AL447, 0),IF(IFERROR((SUM($B447:T447)+$AJ447/$AK447*(1-$AL447)),0)&lt;=$AJ447, $AJ447-SUM($B447:T447), IFERROR($AJ447/$AK447, 0))))</f>
        <v>0</v>
      </c>
      <c r="V447" s="104">
        <f>IF($AM447&gt;V$5,0,IF($AM447=V$5,IFERROR($AJ447/$AK447*$AL447, 0),IF(IFERROR((SUM($B447:U447)+$AJ447/$AK447*(1-$AL447)),0)&lt;=$AJ447, $AJ447-SUM($B447:U447), IFERROR($AJ447/$AK447, 0))))</f>
        <v>0</v>
      </c>
      <c r="W447" s="104">
        <f>IF($AM447&gt;W$5,0,IF($AM447=W$5,IFERROR($AJ447/$AK447*$AL447, 0),IF(IFERROR((SUM($B447:V447)+$AJ447/$AK447*(1-$AL447)),0)&lt;=$AJ447, $AJ447-SUM($B447:V447), IFERROR($AJ447/$AK447, 0))))</f>
        <v>0</v>
      </c>
      <c r="X447" s="104">
        <f>IF($AM447&gt;X$5,0,IF($AM447=X$5,IFERROR($AJ447/$AK447*$AL447, 0),IF(IFERROR((SUM($B447:W447)+$AJ447/$AK447*(1-$AL447)),0)&lt;=$AJ447, $AJ447-SUM($B447:W447), IFERROR($AJ447/$AK447, 0))))</f>
        <v>0</v>
      </c>
      <c r="Y447" s="104">
        <f>IF($AM447&gt;Y$5,0,IF($AM447=Y$5,IFERROR($AJ447/$AK447*$AL447, 0),IF(IFERROR((SUM($B447:X447)+$AJ447/$AK447*(1-$AL447)),0)&lt;=$AJ447, $AJ447-SUM($B447:X447), IFERROR($AJ447/$AK447, 0))))</f>
        <v>0</v>
      </c>
      <c r="Z447" s="104">
        <f>IF($AM447&gt;Z$5,0,IF($AM447=Z$5,IFERROR($AJ447/$AK447*$AL447, 0),IF(IFERROR((SUM($B447:Y447)+$AJ447/$AK447*(1-$AL447)),0)&lt;=$AJ447, $AJ447-SUM($B447:Y447), IFERROR($AJ447/$AK447, 0))))</f>
        <v>0</v>
      </c>
      <c r="AA447" s="104">
        <f>IF($AM447&gt;AA$5,0,IF($AM447=AA$5,IFERROR($AJ447/$AK447*$AL447, 0),IF(IFERROR((SUM($B447:Z447)+$AJ447/$AK447*(1-$AL447)),0)&lt;=$AJ447, $AJ447-SUM($B447:Z447), IFERROR($AJ447/$AK447, 0))))</f>
        <v>0</v>
      </c>
      <c r="AB447" s="104">
        <f>IF($AM447&gt;AB$5,0,IF($AM447=AB$5,IFERROR($AJ447/$AK447*$AL447, 0),IF(IFERROR((SUM($B447:AA447)+$AJ447/$AK447*(1-$AL447)),0)&lt;=$AJ447, $AJ447-SUM($B447:AA447), IFERROR($AJ447/$AK447, 0))))</f>
        <v>0</v>
      </c>
      <c r="AC447" s="104">
        <f>IF($AM447&gt;AC$5,0,IF($AM447=AC$5,IFERROR($AJ447/$AK447*$AL447, 0),IF(IFERROR((SUM($B447:AB447)+$AJ447/$AK447*(1-$AL447)),0)&lt;=$AJ447, $AJ447-SUM($B447:AB447), IFERROR($AJ447/$AK447, 0))))</f>
        <v>0</v>
      </c>
      <c r="AD447" s="104">
        <f>IF($AM447&gt;AD$5,0,IF($AM447=AD$5,IFERROR($AJ447/$AK447*$AL447, 0),IF(IFERROR((SUM($B447:AC447)+$AJ447/$AK447*(1-$AL447)),0)&lt;=$AJ447, $AJ447-SUM($B447:AC447), IFERROR($AJ447/$AK447, 0))))</f>
        <v>0</v>
      </c>
      <c r="AE447" s="104">
        <f>IF($AM447&gt;AE$5,0,IF($AM447=AE$5,IFERROR($AJ447/$AK447*$AL447, 0),IF(IFERROR((SUM($B447:AD447)+$AJ447/$AK447*(1-$AL447)),0)&lt;=$AJ447, $AJ447-SUM($B447:AD447), IFERROR($AJ447/$AK447, 0))))</f>
        <v>0</v>
      </c>
      <c r="AF447" s="104">
        <f>IF($AM447&gt;AF$5,0,IF($AM447=AF$5,IFERROR($AJ447/$AK447*$AL447, 0),IF(IFERROR((SUM($B447:AE447)+$AJ447/$AK447*(1-$AL447)),0)&lt;=$AJ447, $AJ447-SUM($B447:AE447), IFERROR($AJ447/$AK447, 0))))</f>
        <v>0</v>
      </c>
      <c r="AG447" s="104">
        <f>IF($AM447&gt;AG$5,0,IF($AM447=AG$5,IFERROR($AJ447/$AK447*$AL447, 0),IF(IFERROR((SUM($B447:AF447)+$AJ447/$AK447*(1-$AL447)),0)&lt;=$AJ447, $AJ447-SUM($B447:AF447), IFERROR($AJ447/$AK447, 0))))</f>
        <v>0</v>
      </c>
      <c r="AH447" s="104">
        <f>IF($AM447&gt;AH$5,0,IF($AM447=AH$5,IFERROR($AJ447/$AK447*$AL447, 0),IF(IFERROR((SUM($B447:AG447)+$AJ447/$AK447*(1-$AL447)),0)&lt;=$AJ447, $AJ447-SUM($B447:AG447), IFERROR($AJ447/$AK447, 0))))</f>
        <v>0</v>
      </c>
      <c r="AI447" s="20"/>
      <c r="AJ447" s="105" cm="1">
        <f t="array" ref="AJ447">INDEX(Calculations!$B$701:$AN$701, 1, AN447)</f>
        <v>0</v>
      </c>
      <c r="AK447" s="84">
        <f>INDEX(Drivers!$B$99:$AI$99, 1, MATCH($B447, Drivers!$B$4:$AI$4, 0))</f>
        <v>0</v>
      </c>
      <c r="AL447" s="85">
        <f>INDEX(Drivers!$B$100:$AI$100, 1,  MATCH($B447, Drivers!$B$4:$AI$4, 0))</f>
        <v>0</v>
      </c>
      <c r="AM447" s="86" cm="1">
        <f t="array" ref="AM447">INDEX(Drivers!$B$12:$AI$12, 1, AN447)</f>
        <v>48760</v>
      </c>
      <c r="AN447" s="83">
        <f t="shared" si="491"/>
        <v>31</v>
      </c>
      <c r="AO447" s="146">
        <f t="shared" si="489"/>
        <v>0</v>
      </c>
      <c r="AP447" s="152">
        <f t="shared" si="490"/>
        <v>0</v>
      </c>
      <c r="AQ447" s="152">
        <f t="shared" si="490"/>
        <v>0</v>
      </c>
      <c r="AR447" s="152">
        <f t="shared" si="490"/>
        <v>0</v>
      </c>
      <c r="AS447" s="152">
        <f t="shared" si="490"/>
        <v>0</v>
      </c>
      <c r="AT447" s="152">
        <f t="shared" si="490"/>
        <v>0</v>
      </c>
      <c r="AU447" s="152">
        <f t="shared" si="490"/>
        <v>0</v>
      </c>
      <c r="AV447" s="152">
        <f t="shared" si="490"/>
        <v>0</v>
      </c>
      <c r="AW447" s="152">
        <f t="shared" si="490"/>
        <v>0</v>
      </c>
    </row>
    <row r="448" spans="2:49" hidden="1" outlineLevel="1" x14ac:dyDescent="0.2">
      <c r="B448" s="52" t="str" cm="1">
        <f t="array" ref="B448">INDEX($B$4:$AI$4, 1, AN448)</f>
        <v>FQ3'33E</v>
      </c>
      <c r="C448" s="104">
        <f>IF($AM448&gt;C$5,0,IF($AM448=C$5,IFERROR($AJ448/$AK448*$AL448, 0),IF(IFERROR((SUM($B448:B448)+$AJ448/$AK448*(1-$AL448)),0)&lt;=$AJ448, $AJ448-SUM($B448:B448), IFERROR($AJ448/$AK448, 0))))</f>
        <v>0</v>
      </c>
      <c r="D448" s="104">
        <f>IF($AM448&gt;D$5,0,IF($AM448=D$5,IFERROR($AJ448/$AK448*$AL448, 0),IF(IFERROR((SUM($B448:C448)+$AJ448/$AK448*(1-$AL448)),0)&lt;=$AJ448, $AJ448-SUM($B448:C448), IFERROR($AJ448/$AK448, 0))))</f>
        <v>0</v>
      </c>
      <c r="E448" s="104">
        <f>IF($AM448&gt;E$5,0,IF($AM448=E$5,IFERROR($AJ448/$AK448*$AL448, 0),IF(IFERROR((SUM($B448:D448)+$AJ448/$AK448*(1-$AL448)),0)&lt;=$AJ448, $AJ448-SUM($B448:D448), IFERROR($AJ448/$AK448, 0))))</f>
        <v>0</v>
      </c>
      <c r="F448" s="104">
        <f>IF($AM448&gt;F$5,0,IF($AM448=F$5,IFERROR($AJ448/$AK448*$AL448, 0),IF(IFERROR((SUM($B448:E448)+$AJ448/$AK448*(1-$AL448)),0)&lt;=$AJ448, $AJ448-SUM($B448:E448), IFERROR($AJ448/$AK448, 0))))</f>
        <v>0</v>
      </c>
      <c r="G448" s="104">
        <f>IF($AM448&gt;G$5,0,IF($AM448=G$5,IFERROR($AJ448/$AK448*$AL448, 0),IF(IFERROR((SUM($B448:F448)+$AJ448/$AK448*(1-$AL448)),0)&lt;=$AJ448, $AJ448-SUM($B448:F448), IFERROR($AJ448/$AK448, 0))))</f>
        <v>0</v>
      </c>
      <c r="H448" s="104">
        <f>IF($AM448&gt;H$5,0,IF($AM448=H$5,IFERROR($AJ448/$AK448*$AL448, 0),IF(IFERROR((SUM($B448:G448)+$AJ448/$AK448*(1-$AL448)),0)&lt;=$AJ448, $AJ448-SUM($B448:G448), IFERROR($AJ448/$AK448, 0))))</f>
        <v>0</v>
      </c>
      <c r="I448" s="104">
        <f>IF($AM448&gt;I$5,0,IF($AM448=I$5,IFERROR($AJ448/$AK448*$AL448, 0),IF(IFERROR((SUM($B448:H448)+$AJ448/$AK448*(1-$AL448)),0)&lt;=$AJ448, $AJ448-SUM($B448:H448), IFERROR($AJ448/$AK448, 0))))</f>
        <v>0</v>
      </c>
      <c r="J448" s="104">
        <f>IF($AM448&gt;J$5,0,IF($AM448=J$5,IFERROR($AJ448/$AK448*$AL448, 0),IF(IFERROR((SUM($B448:I448)+$AJ448/$AK448*(1-$AL448)),0)&lt;=$AJ448, $AJ448-SUM($B448:I448), IFERROR($AJ448/$AK448, 0))))</f>
        <v>0</v>
      </c>
      <c r="K448" s="104">
        <f>IF($AM448&gt;K$5,0,IF($AM448=K$5,IFERROR($AJ448/$AK448*$AL448, 0),IF(IFERROR((SUM($B448:J448)+$AJ448/$AK448*(1-$AL448)),0)&lt;=$AJ448, $AJ448-SUM($B448:J448), IFERROR($AJ448/$AK448, 0))))</f>
        <v>0</v>
      </c>
      <c r="L448" s="104">
        <f>IF($AM448&gt;L$5,0,IF($AM448=L$5,IFERROR($AJ448/$AK448*$AL448, 0),IF(IFERROR((SUM($B448:K448)+$AJ448/$AK448*(1-$AL448)),0)&lt;=$AJ448, $AJ448-SUM($B448:K448), IFERROR($AJ448/$AK448, 0))))</f>
        <v>0</v>
      </c>
      <c r="M448" s="104">
        <f>IF($AM448&gt;M$5,0,IF($AM448=M$5,IFERROR($AJ448/$AK448*$AL448, 0),IF(IFERROR((SUM($B448:L448)+$AJ448/$AK448*(1-$AL448)),0)&lt;=$AJ448, $AJ448-SUM($B448:L448), IFERROR($AJ448/$AK448, 0))))</f>
        <v>0</v>
      </c>
      <c r="N448" s="104">
        <f>IF($AM448&gt;N$5,0,IF($AM448=N$5,IFERROR($AJ448/$AK448*$AL448, 0),IF(IFERROR((SUM($B448:M448)+$AJ448/$AK448*(1-$AL448)),0)&lt;=$AJ448, $AJ448-SUM($B448:M448), IFERROR($AJ448/$AK448, 0))))</f>
        <v>0</v>
      </c>
      <c r="O448" s="104">
        <f>IF($AM448&gt;O$5,0,IF($AM448=O$5,IFERROR($AJ448/$AK448*$AL448, 0),IF(IFERROR((SUM($B448:N448)+$AJ448/$AK448*(1-$AL448)),0)&lt;=$AJ448, $AJ448-SUM($B448:N448), IFERROR($AJ448/$AK448, 0))))</f>
        <v>0</v>
      </c>
      <c r="P448" s="104">
        <f>IF($AM448&gt;P$5,0,IF($AM448=P$5,IFERROR($AJ448/$AK448*$AL448, 0),IF(IFERROR((SUM($B448:O448)+$AJ448/$AK448*(1-$AL448)),0)&lt;=$AJ448, $AJ448-SUM($B448:O448), IFERROR($AJ448/$AK448, 0))))</f>
        <v>0</v>
      </c>
      <c r="Q448" s="104">
        <f>IF($AM448&gt;Q$5,0,IF($AM448=Q$5,IFERROR($AJ448/$AK448*$AL448, 0),IF(IFERROR((SUM($B448:P448)+$AJ448/$AK448*(1-$AL448)),0)&lt;=$AJ448, $AJ448-SUM($B448:P448), IFERROR($AJ448/$AK448, 0))))</f>
        <v>0</v>
      </c>
      <c r="R448" s="104">
        <f>IF($AM448&gt;R$5,0,IF($AM448=R$5,IFERROR($AJ448/$AK448*$AL448, 0),IF(IFERROR((SUM($B448:Q448)+$AJ448/$AK448*(1-$AL448)),0)&lt;=$AJ448, $AJ448-SUM($B448:Q448), IFERROR($AJ448/$AK448, 0))))</f>
        <v>0</v>
      </c>
      <c r="S448" s="104">
        <f>IF($AM448&gt;S$5,0,IF($AM448=S$5,IFERROR($AJ448/$AK448*$AL448, 0),IF(IFERROR((SUM($B448:R448)+$AJ448/$AK448*(1-$AL448)),0)&lt;=$AJ448, $AJ448-SUM($B448:R448), IFERROR($AJ448/$AK448, 0))))</f>
        <v>0</v>
      </c>
      <c r="T448" s="104">
        <f>IF($AM448&gt;T$5,0,IF($AM448=T$5,IFERROR($AJ448/$AK448*$AL448, 0),IF(IFERROR((SUM($B448:S448)+$AJ448/$AK448*(1-$AL448)),0)&lt;=$AJ448, $AJ448-SUM($B448:S448), IFERROR($AJ448/$AK448, 0))))</f>
        <v>0</v>
      </c>
      <c r="U448" s="104">
        <f>IF($AM448&gt;U$5,0,IF($AM448=U$5,IFERROR($AJ448/$AK448*$AL448, 0),IF(IFERROR((SUM($B448:T448)+$AJ448/$AK448*(1-$AL448)),0)&lt;=$AJ448, $AJ448-SUM($B448:T448), IFERROR($AJ448/$AK448, 0))))</f>
        <v>0</v>
      </c>
      <c r="V448" s="104">
        <f>IF($AM448&gt;V$5,0,IF($AM448=V$5,IFERROR($AJ448/$AK448*$AL448, 0),IF(IFERROR((SUM($B448:U448)+$AJ448/$AK448*(1-$AL448)),0)&lt;=$AJ448, $AJ448-SUM($B448:U448), IFERROR($AJ448/$AK448, 0))))</f>
        <v>0</v>
      </c>
      <c r="W448" s="104">
        <f>IF($AM448&gt;W$5,0,IF($AM448=W$5,IFERROR($AJ448/$AK448*$AL448, 0),IF(IFERROR((SUM($B448:V448)+$AJ448/$AK448*(1-$AL448)),0)&lt;=$AJ448, $AJ448-SUM($B448:V448), IFERROR($AJ448/$AK448, 0))))</f>
        <v>0</v>
      </c>
      <c r="X448" s="104">
        <f>IF($AM448&gt;X$5,0,IF($AM448=X$5,IFERROR($AJ448/$AK448*$AL448, 0),IF(IFERROR((SUM($B448:W448)+$AJ448/$AK448*(1-$AL448)),0)&lt;=$AJ448, $AJ448-SUM($B448:W448), IFERROR($AJ448/$AK448, 0))))</f>
        <v>0</v>
      </c>
      <c r="Y448" s="104">
        <f>IF($AM448&gt;Y$5,0,IF($AM448=Y$5,IFERROR($AJ448/$AK448*$AL448, 0),IF(IFERROR((SUM($B448:X448)+$AJ448/$AK448*(1-$AL448)),0)&lt;=$AJ448, $AJ448-SUM($B448:X448), IFERROR($AJ448/$AK448, 0))))</f>
        <v>0</v>
      </c>
      <c r="Z448" s="104">
        <f>IF($AM448&gt;Z$5,0,IF($AM448=Z$5,IFERROR($AJ448/$AK448*$AL448, 0),IF(IFERROR((SUM($B448:Y448)+$AJ448/$AK448*(1-$AL448)),0)&lt;=$AJ448, $AJ448-SUM($B448:Y448), IFERROR($AJ448/$AK448, 0))))</f>
        <v>0</v>
      </c>
      <c r="AA448" s="104">
        <f>IF($AM448&gt;AA$5,0,IF($AM448=AA$5,IFERROR($AJ448/$AK448*$AL448, 0),IF(IFERROR((SUM($B448:Z448)+$AJ448/$AK448*(1-$AL448)),0)&lt;=$AJ448, $AJ448-SUM($B448:Z448), IFERROR($AJ448/$AK448, 0))))</f>
        <v>0</v>
      </c>
      <c r="AB448" s="104">
        <f>IF($AM448&gt;AB$5,0,IF($AM448=AB$5,IFERROR($AJ448/$AK448*$AL448, 0),IF(IFERROR((SUM($B448:AA448)+$AJ448/$AK448*(1-$AL448)),0)&lt;=$AJ448, $AJ448-SUM($B448:AA448), IFERROR($AJ448/$AK448, 0))))</f>
        <v>0</v>
      </c>
      <c r="AC448" s="104">
        <f>IF($AM448&gt;AC$5,0,IF($AM448=AC$5,IFERROR($AJ448/$AK448*$AL448, 0),IF(IFERROR((SUM($B448:AB448)+$AJ448/$AK448*(1-$AL448)),0)&lt;=$AJ448, $AJ448-SUM($B448:AB448), IFERROR($AJ448/$AK448, 0))))</f>
        <v>0</v>
      </c>
      <c r="AD448" s="104">
        <f>IF($AM448&gt;AD$5,0,IF($AM448=AD$5,IFERROR($AJ448/$AK448*$AL448, 0),IF(IFERROR((SUM($B448:AC448)+$AJ448/$AK448*(1-$AL448)),0)&lt;=$AJ448, $AJ448-SUM($B448:AC448), IFERROR($AJ448/$AK448, 0))))</f>
        <v>0</v>
      </c>
      <c r="AE448" s="104">
        <f>IF($AM448&gt;AE$5,0,IF($AM448=AE$5,IFERROR($AJ448/$AK448*$AL448, 0),IF(IFERROR((SUM($B448:AD448)+$AJ448/$AK448*(1-$AL448)),0)&lt;=$AJ448, $AJ448-SUM($B448:AD448), IFERROR($AJ448/$AK448, 0))))</f>
        <v>0</v>
      </c>
      <c r="AF448" s="104">
        <f>IF($AM448&gt;AF$5,0,IF($AM448=AF$5,IFERROR($AJ448/$AK448*$AL448, 0),IF(IFERROR((SUM($B448:AE448)+$AJ448/$AK448*(1-$AL448)),0)&lt;=$AJ448, $AJ448-SUM($B448:AE448), IFERROR($AJ448/$AK448, 0))))</f>
        <v>0</v>
      </c>
      <c r="AG448" s="104">
        <f>IF($AM448&gt;AG$5,0,IF($AM448=AG$5,IFERROR($AJ448/$AK448*$AL448, 0),IF(IFERROR((SUM($B448:AF448)+$AJ448/$AK448*(1-$AL448)),0)&lt;=$AJ448, $AJ448-SUM($B448:AF448), IFERROR($AJ448/$AK448, 0))))</f>
        <v>0</v>
      </c>
      <c r="AH448" s="104">
        <f>IF($AM448&gt;AH$5,0,IF($AM448=AH$5,IFERROR($AJ448/$AK448*$AL448, 0),IF(IFERROR((SUM($B448:AG448)+$AJ448/$AK448*(1-$AL448)),0)&lt;=$AJ448, $AJ448-SUM($B448:AG448), IFERROR($AJ448/$AK448, 0))))</f>
        <v>0</v>
      </c>
      <c r="AI448" s="20"/>
      <c r="AJ448" s="105" cm="1">
        <f t="array" ref="AJ448">INDEX(Calculations!$B$701:$AN$701, 1, AN448)</f>
        <v>0</v>
      </c>
      <c r="AK448" s="84">
        <f>INDEX(Drivers!$B$99:$AI$99, 1, MATCH($B448, Drivers!$B$4:$AI$4, 0))</f>
        <v>0</v>
      </c>
      <c r="AL448" s="85">
        <f>INDEX(Drivers!$B$100:$AI$100, 1,  MATCH($B448, Drivers!$B$4:$AI$4, 0))</f>
        <v>0</v>
      </c>
      <c r="AM448" s="86" cm="1">
        <f t="array" ref="AM448">INDEX(Drivers!$B$12:$AI$12, 1, AN448)</f>
        <v>48852</v>
      </c>
      <c r="AN448" s="83">
        <f t="shared" si="491"/>
        <v>32</v>
      </c>
      <c r="AO448" s="146">
        <f t="shared" si="489"/>
        <v>0</v>
      </c>
      <c r="AP448" s="152">
        <f t="shared" si="490"/>
        <v>0</v>
      </c>
      <c r="AQ448" s="152">
        <f t="shared" si="490"/>
        <v>0</v>
      </c>
      <c r="AR448" s="152">
        <f t="shared" si="490"/>
        <v>0</v>
      </c>
      <c r="AS448" s="152">
        <f t="shared" si="490"/>
        <v>0</v>
      </c>
      <c r="AT448" s="152">
        <f t="shared" si="490"/>
        <v>0</v>
      </c>
      <c r="AU448" s="152">
        <f t="shared" si="490"/>
        <v>0</v>
      </c>
      <c r="AV448" s="152">
        <f t="shared" si="490"/>
        <v>0</v>
      </c>
      <c r="AW448" s="152">
        <f t="shared" si="490"/>
        <v>0</v>
      </c>
    </row>
    <row r="449" spans="1:49" hidden="1" outlineLevel="1" x14ac:dyDescent="0.2">
      <c r="B449" s="52" t="str" cm="1">
        <f t="array" ref="B449">INDEX($B$4:$AI$4, 1, AN449)</f>
        <v>FQ4'33E</v>
      </c>
      <c r="C449" s="104">
        <f>IF($AM449&gt;C$5,0,IF($AM449=C$5,IFERROR($AJ449/$AK449*$AL449, 0),IF(IFERROR((SUM($B449:B449)+$AJ449/$AK449*(1-$AL449)),0)&lt;=$AJ449, $AJ449-SUM($B449:B449), IFERROR($AJ449/$AK449, 0))))</f>
        <v>0</v>
      </c>
      <c r="D449" s="104">
        <f>IF($AM449&gt;D$5,0,IF($AM449=D$5,IFERROR($AJ449/$AK449*$AL449, 0),IF(IFERROR((SUM($B449:C449)+$AJ449/$AK449*(1-$AL449)),0)&lt;=$AJ449, $AJ449-SUM($B449:C449), IFERROR($AJ449/$AK449, 0))))</f>
        <v>0</v>
      </c>
      <c r="E449" s="104">
        <f>IF($AM449&gt;E$5,0,IF($AM449=E$5,IFERROR($AJ449/$AK449*$AL449, 0),IF(IFERROR((SUM($B449:D449)+$AJ449/$AK449*(1-$AL449)),0)&lt;=$AJ449, $AJ449-SUM($B449:D449), IFERROR($AJ449/$AK449, 0))))</f>
        <v>0</v>
      </c>
      <c r="F449" s="104">
        <f>IF($AM449&gt;F$5,0,IF($AM449=F$5,IFERROR($AJ449/$AK449*$AL449, 0),IF(IFERROR((SUM($B449:E449)+$AJ449/$AK449*(1-$AL449)),0)&lt;=$AJ449, $AJ449-SUM($B449:E449), IFERROR($AJ449/$AK449, 0))))</f>
        <v>0</v>
      </c>
      <c r="G449" s="104">
        <f>IF($AM449&gt;G$5,0,IF($AM449=G$5,IFERROR($AJ449/$AK449*$AL449, 0),IF(IFERROR((SUM($B449:F449)+$AJ449/$AK449*(1-$AL449)),0)&lt;=$AJ449, $AJ449-SUM($B449:F449), IFERROR($AJ449/$AK449, 0))))</f>
        <v>0</v>
      </c>
      <c r="H449" s="104">
        <f>IF($AM449&gt;H$5,0,IF($AM449=H$5,IFERROR($AJ449/$AK449*$AL449, 0),IF(IFERROR((SUM($B449:G449)+$AJ449/$AK449*(1-$AL449)),0)&lt;=$AJ449, $AJ449-SUM($B449:G449), IFERROR($AJ449/$AK449, 0))))</f>
        <v>0</v>
      </c>
      <c r="I449" s="104">
        <f>IF($AM449&gt;I$5,0,IF($AM449=I$5,IFERROR($AJ449/$AK449*$AL449, 0),IF(IFERROR((SUM($B449:H449)+$AJ449/$AK449*(1-$AL449)),0)&lt;=$AJ449, $AJ449-SUM($B449:H449), IFERROR($AJ449/$AK449, 0))))</f>
        <v>0</v>
      </c>
      <c r="J449" s="104">
        <f>IF($AM449&gt;J$5,0,IF($AM449=J$5,IFERROR($AJ449/$AK449*$AL449, 0),IF(IFERROR((SUM($B449:I449)+$AJ449/$AK449*(1-$AL449)),0)&lt;=$AJ449, $AJ449-SUM($B449:I449), IFERROR($AJ449/$AK449, 0))))</f>
        <v>0</v>
      </c>
      <c r="K449" s="104">
        <f>IF($AM449&gt;K$5,0,IF($AM449=K$5,IFERROR($AJ449/$AK449*$AL449, 0),IF(IFERROR((SUM($B449:J449)+$AJ449/$AK449*(1-$AL449)),0)&lt;=$AJ449, $AJ449-SUM($B449:J449), IFERROR($AJ449/$AK449, 0))))</f>
        <v>0</v>
      </c>
      <c r="L449" s="104">
        <f>IF($AM449&gt;L$5,0,IF($AM449=L$5,IFERROR($AJ449/$AK449*$AL449, 0),IF(IFERROR((SUM($B449:K449)+$AJ449/$AK449*(1-$AL449)),0)&lt;=$AJ449, $AJ449-SUM($B449:K449), IFERROR($AJ449/$AK449, 0))))</f>
        <v>0</v>
      </c>
      <c r="M449" s="104">
        <f>IF($AM449&gt;M$5,0,IF($AM449=M$5,IFERROR($AJ449/$AK449*$AL449, 0),IF(IFERROR((SUM($B449:L449)+$AJ449/$AK449*(1-$AL449)),0)&lt;=$AJ449, $AJ449-SUM($B449:L449), IFERROR($AJ449/$AK449, 0))))</f>
        <v>0</v>
      </c>
      <c r="N449" s="104">
        <f>IF($AM449&gt;N$5,0,IF($AM449=N$5,IFERROR($AJ449/$AK449*$AL449, 0),IF(IFERROR((SUM($B449:M449)+$AJ449/$AK449*(1-$AL449)),0)&lt;=$AJ449, $AJ449-SUM($B449:M449), IFERROR($AJ449/$AK449, 0))))</f>
        <v>0</v>
      </c>
      <c r="O449" s="104">
        <f>IF($AM449&gt;O$5,0,IF($AM449=O$5,IFERROR($AJ449/$AK449*$AL449, 0),IF(IFERROR((SUM($B449:N449)+$AJ449/$AK449*(1-$AL449)),0)&lt;=$AJ449, $AJ449-SUM($B449:N449), IFERROR($AJ449/$AK449, 0))))</f>
        <v>0</v>
      </c>
      <c r="P449" s="104">
        <f>IF($AM449&gt;P$5,0,IF($AM449=P$5,IFERROR($AJ449/$AK449*$AL449, 0),IF(IFERROR((SUM($B449:O449)+$AJ449/$AK449*(1-$AL449)),0)&lt;=$AJ449, $AJ449-SUM($B449:O449), IFERROR($AJ449/$AK449, 0))))</f>
        <v>0</v>
      </c>
      <c r="Q449" s="104">
        <f>IF($AM449&gt;Q$5,0,IF($AM449=Q$5,IFERROR($AJ449/$AK449*$AL449, 0),IF(IFERROR((SUM($B449:P449)+$AJ449/$AK449*(1-$AL449)),0)&lt;=$AJ449, $AJ449-SUM($B449:P449), IFERROR($AJ449/$AK449, 0))))</f>
        <v>0</v>
      </c>
      <c r="R449" s="104">
        <f>IF($AM449&gt;R$5,0,IF($AM449=R$5,IFERROR($AJ449/$AK449*$AL449, 0),IF(IFERROR((SUM($B449:Q449)+$AJ449/$AK449*(1-$AL449)),0)&lt;=$AJ449, $AJ449-SUM($B449:Q449), IFERROR($AJ449/$AK449, 0))))</f>
        <v>0</v>
      </c>
      <c r="S449" s="104">
        <f>IF($AM449&gt;S$5,0,IF($AM449=S$5,IFERROR($AJ449/$AK449*$AL449, 0),IF(IFERROR((SUM($B449:R449)+$AJ449/$AK449*(1-$AL449)),0)&lt;=$AJ449, $AJ449-SUM($B449:R449), IFERROR($AJ449/$AK449, 0))))</f>
        <v>0</v>
      </c>
      <c r="T449" s="104">
        <f>IF($AM449&gt;T$5,0,IF($AM449=T$5,IFERROR($AJ449/$AK449*$AL449, 0),IF(IFERROR((SUM($B449:S449)+$AJ449/$AK449*(1-$AL449)),0)&lt;=$AJ449, $AJ449-SUM($B449:S449), IFERROR($AJ449/$AK449, 0))))</f>
        <v>0</v>
      </c>
      <c r="U449" s="104">
        <f>IF($AM449&gt;U$5,0,IF($AM449=U$5,IFERROR($AJ449/$AK449*$AL449, 0),IF(IFERROR((SUM($B449:T449)+$AJ449/$AK449*(1-$AL449)),0)&lt;=$AJ449, $AJ449-SUM($B449:T449), IFERROR($AJ449/$AK449, 0))))</f>
        <v>0</v>
      </c>
      <c r="V449" s="104">
        <f>IF($AM449&gt;V$5,0,IF($AM449=V$5,IFERROR($AJ449/$AK449*$AL449, 0),IF(IFERROR((SUM($B449:U449)+$AJ449/$AK449*(1-$AL449)),0)&lt;=$AJ449, $AJ449-SUM($B449:U449), IFERROR($AJ449/$AK449, 0))))</f>
        <v>0</v>
      </c>
      <c r="W449" s="104">
        <f>IF($AM449&gt;W$5,0,IF($AM449=W$5,IFERROR($AJ449/$AK449*$AL449, 0),IF(IFERROR((SUM($B449:V449)+$AJ449/$AK449*(1-$AL449)),0)&lt;=$AJ449, $AJ449-SUM($B449:V449), IFERROR($AJ449/$AK449, 0))))</f>
        <v>0</v>
      </c>
      <c r="X449" s="104">
        <f>IF($AM449&gt;X$5,0,IF($AM449=X$5,IFERROR($AJ449/$AK449*$AL449, 0),IF(IFERROR((SUM($B449:W449)+$AJ449/$AK449*(1-$AL449)),0)&lt;=$AJ449, $AJ449-SUM($B449:W449), IFERROR($AJ449/$AK449, 0))))</f>
        <v>0</v>
      </c>
      <c r="Y449" s="104">
        <f>IF($AM449&gt;Y$5,0,IF($AM449=Y$5,IFERROR($AJ449/$AK449*$AL449, 0),IF(IFERROR((SUM($B449:X449)+$AJ449/$AK449*(1-$AL449)),0)&lt;=$AJ449, $AJ449-SUM($B449:X449), IFERROR($AJ449/$AK449, 0))))</f>
        <v>0</v>
      </c>
      <c r="Z449" s="104">
        <f>IF($AM449&gt;Z$5,0,IF($AM449=Z$5,IFERROR($AJ449/$AK449*$AL449, 0),IF(IFERROR((SUM($B449:Y449)+$AJ449/$AK449*(1-$AL449)),0)&lt;=$AJ449, $AJ449-SUM($B449:Y449), IFERROR($AJ449/$AK449, 0))))</f>
        <v>0</v>
      </c>
      <c r="AA449" s="104">
        <f>IF($AM449&gt;AA$5,0,IF($AM449=AA$5,IFERROR($AJ449/$AK449*$AL449, 0),IF(IFERROR((SUM($B449:Z449)+$AJ449/$AK449*(1-$AL449)),0)&lt;=$AJ449, $AJ449-SUM($B449:Z449), IFERROR($AJ449/$AK449, 0))))</f>
        <v>0</v>
      </c>
      <c r="AB449" s="104">
        <f>IF($AM449&gt;AB$5,0,IF($AM449=AB$5,IFERROR($AJ449/$AK449*$AL449, 0),IF(IFERROR((SUM($B449:AA449)+$AJ449/$AK449*(1-$AL449)),0)&lt;=$AJ449, $AJ449-SUM($B449:AA449), IFERROR($AJ449/$AK449, 0))))</f>
        <v>0</v>
      </c>
      <c r="AC449" s="104">
        <f>IF($AM449&gt;AC$5,0,IF($AM449=AC$5,IFERROR($AJ449/$AK449*$AL449, 0),IF(IFERROR((SUM($B449:AB449)+$AJ449/$AK449*(1-$AL449)),0)&lt;=$AJ449, $AJ449-SUM($B449:AB449), IFERROR($AJ449/$AK449, 0))))</f>
        <v>0</v>
      </c>
      <c r="AD449" s="104">
        <f>IF($AM449&gt;AD$5,0,IF($AM449=AD$5,IFERROR($AJ449/$AK449*$AL449, 0),IF(IFERROR((SUM($B449:AC449)+$AJ449/$AK449*(1-$AL449)),0)&lt;=$AJ449, $AJ449-SUM($B449:AC449), IFERROR($AJ449/$AK449, 0))))</f>
        <v>0</v>
      </c>
      <c r="AE449" s="104">
        <f>IF($AM449&gt;AE$5,0,IF($AM449=AE$5,IFERROR($AJ449/$AK449*$AL449, 0),IF(IFERROR((SUM($B449:AD449)+$AJ449/$AK449*(1-$AL449)),0)&lt;=$AJ449, $AJ449-SUM($B449:AD449), IFERROR($AJ449/$AK449, 0))))</f>
        <v>0</v>
      </c>
      <c r="AF449" s="104">
        <f>IF($AM449&gt;AF$5,0,IF($AM449=AF$5,IFERROR($AJ449/$AK449*$AL449, 0),IF(IFERROR((SUM($B449:AE449)+$AJ449/$AK449*(1-$AL449)),0)&lt;=$AJ449, $AJ449-SUM($B449:AE449), IFERROR($AJ449/$AK449, 0))))</f>
        <v>0</v>
      </c>
      <c r="AG449" s="104">
        <f>IF($AM449&gt;AG$5,0,IF($AM449=AG$5,IFERROR($AJ449/$AK449*$AL449, 0),IF(IFERROR((SUM($B449:AF449)+$AJ449/$AK449*(1-$AL449)),0)&lt;=$AJ449, $AJ449-SUM($B449:AF449), IFERROR($AJ449/$AK449, 0))))</f>
        <v>0</v>
      </c>
      <c r="AH449" s="104">
        <f>IF($AM449&gt;AH$5,0,IF($AM449=AH$5,IFERROR($AJ449/$AK449*$AL449, 0),IF(IFERROR((SUM($B449:AG449)+$AJ449/$AK449*(1-$AL449)),0)&lt;=$AJ449, $AJ449-SUM($B449:AG449), IFERROR($AJ449/$AK449, 0))))</f>
        <v>0</v>
      </c>
      <c r="AI449" s="20"/>
      <c r="AJ449" s="105" cm="1">
        <f t="array" ref="AJ449">INDEX(Calculations!$B$701:$AN$701, 1, AN449)</f>
        <v>0</v>
      </c>
      <c r="AK449" s="84">
        <f>INDEX(Drivers!$B$99:$AI$99, 1, MATCH($B449, Drivers!$B$4:$AI$4, 0))</f>
        <v>0</v>
      </c>
      <c r="AL449" s="85">
        <f>INDEX(Drivers!$B$100:$AI$100, 1,  MATCH($B449, Drivers!$B$4:$AI$4, 0))</f>
        <v>0</v>
      </c>
      <c r="AM449" s="86" cm="1">
        <f t="array" ref="AM449">INDEX(Drivers!$B$12:$AI$12, 1, AN449)</f>
        <v>48944</v>
      </c>
      <c r="AN449" s="83">
        <f t="shared" si="491"/>
        <v>33</v>
      </c>
      <c r="AO449" s="146">
        <f t="shared" si="489"/>
        <v>0</v>
      </c>
      <c r="AP449" s="152">
        <f t="shared" si="490"/>
        <v>0</v>
      </c>
      <c r="AQ449" s="152">
        <f t="shared" si="490"/>
        <v>0</v>
      </c>
      <c r="AR449" s="152">
        <f t="shared" si="490"/>
        <v>0</v>
      </c>
      <c r="AS449" s="152">
        <f t="shared" si="490"/>
        <v>0</v>
      </c>
      <c r="AT449" s="152">
        <f t="shared" si="490"/>
        <v>0</v>
      </c>
      <c r="AU449" s="152">
        <f t="shared" si="490"/>
        <v>0</v>
      </c>
      <c r="AV449" s="152">
        <f t="shared" si="490"/>
        <v>0</v>
      </c>
      <c r="AW449" s="152">
        <f t="shared" ref="AW449" si="492">SUMIFS($B449:$AI449, $B$6:$AI$6, AW$6)</f>
        <v>0</v>
      </c>
    </row>
    <row r="450" spans="1:49" ht="5.0999999999999996" hidden="1" customHeight="1" outlineLevel="1" x14ac:dyDescent="0.2">
      <c r="C450" s="65"/>
      <c r="D450" s="65"/>
      <c r="E450" s="65"/>
      <c r="F450" s="65"/>
      <c r="G450" s="65"/>
      <c r="H450" s="65"/>
      <c r="I450" s="65"/>
      <c r="J450" s="65"/>
      <c r="K450" s="65"/>
      <c r="L450" s="65"/>
      <c r="M450" s="65"/>
      <c r="N450" s="65"/>
      <c r="O450" s="65"/>
      <c r="P450" s="65"/>
      <c r="Q450" s="65"/>
      <c r="R450" s="65"/>
      <c r="S450" s="65"/>
      <c r="T450" s="65"/>
      <c r="U450" s="65"/>
      <c r="V450" s="65"/>
      <c r="W450" s="65"/>
      <c r="X450" s="65"/>
      <c r="Y450" s="65"/>
      <c r="Z450" s="65"/>
      <c r="AA450" s="65"/>
      <c r="AB450" s="65"/>
      <c r="AC450" s="65"/>
      <c r="AD450" s="65"/>
      <c r="AE450" s="65"/>
      <c r="AF450" s="65"/>
      <c r="AG450" s="65"/>
      <c r="AH450" s="65"/>
      <c r="AI450" s="20"/>
      <c r="AJ450" s="34"/>
      <c r="AK450" s="34"/>
      <c r="AL450" s="34"/>
      <c r="AM450" s="34"/>
      <c r="AN450" s="34"/>
      <c r="AO450" s="34"/>
      <c r="AP450" s="65"/>
      <c r="AQ450" s="65"/>
      <c r="AR450" s="65"/>
      <c r="AS450" s="65"/>
      <c r="AT450" s="65"/>
      <c r="AU450" s="65"/>
      <c r="AV450" s="65"/>
      <c r="AW450" s="65"/>
    </row>
    <row r="451" spans="1:49" hidden="1" outlineLevel="1" x14ac:dyDescent="0.2">
      <c r="B451" s="38" t="s">
        <v>96</v>
      </c>
      <c r="C451" s="106">
        <f t="shared" ref="C451:AH451" si="493">SUM(C417:C450)</f>
        <v>-4.9274999999999999E-2</v>
      </c>
      <c r="D451" s="106">
        <f t="shared" si="493"/>
        <v>-0.36314999999999997</v>
      </c>
      <c r="E451" s="106">
        <f t="shared" si="493"/>
        <v>-1.3101750000000001</v>
      </c>
      <c r="F451" s="106">
        <f t="shared" si="493"/>
        <v>-3.2050124999999996</v>
      </c>
      <c r="G451" s="106">
        <f t="shared" si="493"/>
        <v>-6.2070029999999994</v>
      </c>
      <c r="H451" s="106">
        <f t="shared" si="493"/>
        <v>-10.394853749999999</v>
      </c>
      <c r="I451" s="106">
        <f t="shared" si="493"/>
        <v>-15.833169</v>
      </c>
      <c r="J451" s="106">
        <f t="shared" si="493"/>
        <v>-22.586056875000001</v>
      </c>
      <c r="K451" s="106">
        <f t="shared" si="493"/>
        <v>-30.717539189999997</v>
      </c>
      <c r="L451" s="106">
        <f t="shared" si="493"/>
        <v>-40.302131422499997</v>
      </c>
      <c r="M451" s="106">
        <f t="shared" si="493"/>
        <v>-51.42125961</v>
      </c>
      <c r="N451" s="106">
        <f t="shared" si="493"/>
        <v>-64.151720696249996</v>
      </c>
      <c r="O451" s="106">
        <f t="shared" si="493"/>
        <v>-78.582586902300008</v>
      </c>
      <c r="P451" s="106">
        <f t="shared" si="493"/>
        <v>-94.818866547824996</v>
      </c>
      <c r="Q451" s="106">
        <f t="shared" si="493"/>
        <v>-112.941409527</v>
      </c>
      <c r="R451" s="106">
        <f t="shared" si="493"/>
        <v>-132.99889534031252</v>
      </c>
      <c r="S451" s="106">
        <f t="shared" si="493"/>
        <v>-155.04613805994299</v>
      </c>
      <c r="T451" s="106">
        <f t="shared" si="493"/>
        <v>-179.1608320783215</v>
      </c>
      <c r="U451" s="106">
        <f t="shared" si="493"/>
        <v>-205.417347693165</v>
      </c>
      <c r="V451" s="106">
        <f t="shared" si="493"/>
        <v>-233.87153715499724</v>
      </c>
      <c r="W451" s="106">
        <f t="shared" si="493"/>
        <v>-248.60503176559649</v>
      </c>
      <c r="X451" s="106">
        <f t="shared" si="493"/>
        <v>-248.2911567655965</v>
      </c>
      <c r="Y451" s="106">
        <f t="shared" si="493"/>
        <v>-247.3441317655965</v>
      </c>
      <c r="Z451" s="106">
        <f t="shared" si="493"/>
        <v>-245.44929426559651</v>
      </c>
      <c r="AA451" s="106">
        <f t="shared" si="493"/>
        <v>-242.4473037655965</v>
      </c>
      <c r="AB451" s="106">
        <f t="shared" si="493"/>
        <v>-238.25945301559653</v>
      </c>
      <c r="AC451" s="106">
        <f t="shared" si="493"/>
        <v>-232.82113776559655</v>
      </c>
      <c r="AD451" s="106">
        <f t="shared" si="493"/>
        <v>-226.06824989059652</v>
      </c>
      <c r="AE451" s="106">
        <f t="shared" si="493"/>
        <v>-217.93676757559649</v>
      </c>
      <c r="AF451" s="106">
        <f t="shared" si="493"/>
        <v>-208.35217534309646</v>
      </c>
      <c r="AG451" s="106">
        <f t="shared" si="493"/>
        <v>-197.23304715559658</v>
      </c>
      <c r="AH451" s="106">
        <f t="shared" si="493"/>
        <v>-184.50258606934659</v>
      </c>
      <c r="AI451" s="40"/>
      <c r="AJ451" s="54"/>
      <c r="AK451" s="54"/>
      <c r="AL451" s="54"/>
      <c r="AM451" s="54"/>
      <c r="AN451" s="54"/>
      <c r="AO451" s="54"/>
      <c r="AP451" s="106">
        <f t="shared" ref="AP451:AW451" si="494">SUM(AP417:AP450)</f>
        <v>-4.9276124999999995</v>
      </c>
      <c r="AQ451" s="106">
        <f t="shared" si="494"/>
        <v>-55.021082624999991</v>
      </c>
      <c r="AR451" s="106">
        <f t="shared" si="494"/>
        <v>-186.59265091874997</v>
      </c>
      <c r="AS451" s="106">
        <f t="shared" si="494"/>
        <v>-419.3417583174375</v>
      </c>
      <c r="AT451" s="106">
        <f t="shared" si="494"/>
        <v>-773.49585498642682</v>
      </c>
      <c r="AU451" s="106">
        <f t="shared" si="494"/>
        <v>-989.68961456238605</v>
      </c>
      <c r="AV451" s="106">
        <f t="shared" si="494"/>
        <v>-939.5961444373861</v>
      </c>
      <c r="AW451" s="106">
        <f t="shared" si="494"/>
        <v>-808.02457614363607</v>
      </c>
    </row>
    <row r="452" spans="1:49" hidden="1" outlineLevel="1" x14ac:dyDescent="0.2">
      <c r="AJ452" s="34"/>
      <c r="AK452" s="34"/>
      <c r="AL452" s="34"/>
      <c r="AM452" s="34"/>
      <c r="AN452" s="34"/>
      <c r="AO452" s="34"/>
    </row>
    <row r="453" spans="1:49" collapsed="1" x14ac:dyDescent="0.2">
      <c r="AJ453" s="34"/>
      <c r="AK453" s="34"/>
      <c r="AL453" s="34"/>
      <c r="AM453" s="34"/>
      <c r="AN453" s="34"/>
      <c r="AO453" s="34"/>
    </row>
    <row r="454" spans="1:49" x14ac:dyDescent="0.2">
      <c r="A454" s="50" t="s">
        <v>78</v>
      </c>
      <c r="B454" s="16" t="s">
        <v>276</v>
      </c>
      <c r="AJ454" s="34"/>
      <c r="AK454" s="34"/>
      <c r="AL454" s="34"/>
      <c r="AM454" s="34"/>
      <c r="AN454" s="34"/>
      <c r="AO454" s="34"/>
    </row>
    <row r="455" spans="1:49" hidden="1" outlineLevel="1" x14ac:dyDescent="0.2">
      <c r="AJ455" s="34"/>
      <c r="AK455" s="34"/>
      <c r="AL455" s="34"/>
      <c r="AM455" s="34"/>
      <c r="AN455" s="34"/>
      <c r="AO455" s="34"/>
    </row>
    <row r="456" spans="1:49" s="2" customFormat="1" hidden="1" outlineLevel="1" x14ac:dyDescent="0.2">
      <c r="B456" s="2" t="s">
        <v>281</v>
      </c>
      <c r="C456" s="14"/>
      <c r="D456" s="14"/>
      <c r="E456" s="14"/>
      <c r="F456" s="14"/>
      <c r="G456" s="112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25"/>
      <c r="AJ456" s="81"/>
      <c r="AK456" s="81"/>
      <c r="AL456" s="81"/>
      <c r="AM456" s="81"/>
      <c r="AN456" s="81"/>
      <c r="AO456" s="81"/>
      <c r="AP456" s="14"/>
      <c r="AQ456" s="14"/>
      <c r="AR456" s="14"/>
      <c r="AS456" s="14"/>
      <c r="AT456" s="14"/>
      <c r="AU456" s="14"/>
      <c r="AV456" s="14"/>
      <c r="AW456" s="14"/>
    </row>
    <row r="457" spans="1:49" hidden="1" outlineLevel="1" x14ac:dyDescent="0.2">
      <c r="B457" s="4" t="s">
        <v>256</v>
      </c>
      <c r="C457" s="9">
        <f t="shared" ref="C457:AH457" si="495">C671</f>
        <v>-378.90125750000004</v>
      </c>
      <c r="D457" s="9">
        <f t="shared" si="495"/>
        <v>-748.23975599000005</v>
      </c>
      <c r="E457" s="9">
        <f t="shared" si="495"/>
        <v>-835.85868471465199</v>
      </c>
      <c r="F457" s="9">
        <f t="shared" si="495"/>
        <v>-875.37972853142878</v>
      </c>
      <c r="G457" s="9">
        <f t="shared" si="495"/>
        <v>-899.12051044719396</v>
      </c>
      <c r="H457" s="9">
        <f t="shared" si="495"/>
        <v>-903.56851949250176</v>
      </c>
      <c r="I457" s="9">
        <f t="shared" si="495"/>
        <v>-926.7690295209386</v>
      </c>
      <c r="J457" s="9">
        <f t="shared" si="495"/>
        <v>-897.50987922402965</v>
      </c>
      <c r="K457" s="9">
        <f t="shared" si="495"/>
        <v>-855.21257782555426</v>
      </c>
      <c r="L457" s="9">
        <f t="shared" si="495"/>
        <v>-809.72611227410948</v>
      </c>
      <c r="M457" s="9">
        <f t="shared" si="495"/>
        <v>-758.59442002258857</v>
      </c>
      <c r="N457" s="9">
        <f t="shared" si="495"/>
        <v>-698.6103128115459</v>
      </c>
      <c r="O457" s="9">
        <f t="shared" si="495"/>
        <v>-595.20120150719845</v>
      </c>
      <c r="P457" s="9">
        <f t="shared" si="495"/>
        <v>-487.16486931839654</v>
      </c>
      <c r="Q457" s="9">
        <f t="shared" si="495"/>
        <v>-368.55746671227303</v>
      </c>
      <c r="R457" s="9">
        <f t="shared" si="495"/>
        <v>-240.12554663085461</v>
      </c>
      <c r="S457" s="9">
        <f t="shared" si="495"/>
        <v>-57.176146964527561</v>
      </c>
      <c r="T457" s="9">
        <f t="shared" si="495"/>
        <v>96.643308413635168</v>
      </c>
      <c r="U457" s="9">
        <f t="shared" si="495"/>
        <v>261.23082564141259</v>
      </c>
      <c r="V457" s="9">
        <f t="shared" si="495"/>
        <v>435.77682317433391</v>
      </c>
      <c r="W457" s="9">
        <f t="shared" si="495"/>
        <v>8620.8612742893965</v>
      </c>
      <c r="X457" s="9">
        <f t="shared" si="495"/>
        <v>6456.63311851456</v>
      </c>
      <c r="Y457" s="9">
        <f t="shared" si="495"/>
        <v>4074.8558085558902</v>
      </c>
      <c r="Z457" s="9">
        <f t="shared" si="495"/>
        <v>1516.9012800074247</v>
      </c>
      <c r="AA457" s="9">
        <f t="shared" si="495"/>
        <v>-242.4473037655965</v>
      </c>
      <c r="AB457" s="9">
        <f t="shared" si="495"/>
        <v>-238.25945301559653</v>
      </c>
      <c r="AC457" s="9">
        <f t="shared" si="495"/>
        <v>-232.82113776559655</v>
      </c>
      <c r="AD457" s="9">
        <f t="shared" si="495"/>
        <v>-226.06824989059652</v>
      </c>
      <c r="AE457" s="9">
        <f t="shared" si="495"/>
        <v>-217.93676757559649</v>
      </c>
      <c r="AF457" s="9">
        <f t="shared" si="495"/>
        <v>-208.35217534309646</v>
      </c>
      <c r="AG457" s="9">
        <f t="shared" si="495"/>
        <v>-197.23304715559658</v>
      </c>
      <c r="AH457" s="9">
        <f t="shared" si="495"/>
        <v>-184.50258606934659</v>
      </c>
      <c r="AJ457" s="34"/>
      <c r="AK457" s="34"/>
      <c r="AL457" s="34"/>
      <c r="AM457" s="34"/>
      <c r="AN457" s="34"/>
      <c r="AO457" s="34"/>
      <c r="AP457" s="9">
        <f t="shared" ref="AP457:AW463" si="496">SUMIFS($B457:$AI457, $B$6:$AI$6, AP$6)</f>
        <v>-2838.3794267360809</v>
      </c>
      <c r="AQ457" s="9">
        <f t="shared" si="496"/>
        <v>-3626.9679386846637</v>
      </c>
      <c r="AR457" s="9">
        <f t="shared" si="496"/>
        <v>-3122.1434229337983</v>
      </c>
      <c r="AS457" s="9">
        <f t="shared" si="496"/>
        <v>-1691.0490841687226</v>
      </c>
      <c r="AT457" s="9">
        <f t="shared" si="496"/>
        <v>736.47481026485411</v>
      </c>
      <c r="AU457" s="9">
        <f t="shared" si="496"/>
        <v>20669.251481367271</v>
      </c>
      <c r="AV457" s="9">
        <f t="shared" si="496"/>
        <v>-939.5961444373861</v>
      </c>
      <c r="AW457" s="9">
        <f t="shared" si="496"/>
        <v>-808.02457614363607</v>
      </c>
    </row>
    <row r="458" spans="1:49" hidden="1" outlineLevel="1" x14ac:dyDescent="0.2">
      <c r="B458" s="4" t="s">
        <v>376</v>
      </c>
      <c r="C458" s="9">
        <f t="shared" ref="C458:AH458" si="497">-C408</f>
        <v>8.5410000000000004</v>
      </c>
      <c r="D458" s="9">
        <f t="shared" si="497"/>
        <v>45.864000000000004</v>
      </c>
      <c r="E458" s="9">
        <f t="shared" si="497"/>
        <v>118.28699999999999</v>
      </c>
      <c r="F458" s="9">
        <f t="shared" si="497"/>
        <v>210.1515</v>
      </c>
      <c r="G458" s="9">
        <f t="shared" si="497"/>
        <v>310.19351999999998</v>
      </c>
      <c r="H458" s="9">
        <f t="shared" si="497"/>
        <v>415.70060999999998</v>
      </c>
      <c r="I458" s="9">
        <f t="shared" si="497"/>
        <v>526.94069999999999</v>
      </c>
      <c r="J458" s="9">
        <f t="shared" si="497"/>
        <v>643.55986499999995</v>
      </c>
      <c r="K458" s="9">
        <f t="shared" si="497"/>
        <v>765.89706960000001</v>
      </c>
      <c r="L458" s="9">
        <f t="shared" si="497"/>
        <v>895.43225069999994</v>
      </c>
      <c r="M458" s="9">
        <f t="shared" si="497"/>
        <v>1031.8833018</v>
      </c>
      <c r="N458" s="9">
        <f t="shared" si="497"/>
        <v>1174.72995315</v>
      </c>
      <c r="O458" s="9">
        <f t="shared" si="497"/>
        <v>1326.620189232</v>
      </c>
      <c r="P458" s="9">
        <f t="shared" si="497"/>
        <v>1487.6682826590002</v>
      </c>
      <c r="Q458" s="9">
        <f t="shared" si="497"/>
        <v>1653.5725003979996</v>
      </c>
      <c r="R458" s="9">
        <f t="shared" si="497"/>
        <v>1823.0583739095</v>
      </c>
      <c r="S458" s="9">
        <f t="shared" si="497"/>
        <v>1998.4636974931198</v>
      </c>
      <c r="T458" s="9">
        <f t="shared" si="497"/>
        <v>2181.4165990258198</v>
      </c>
      <c r="U458" s="9">
        <f t="shared" si="497"/>
        <v>2369.7127742137209</v>
      </c>
      <c r="V458" s="9">
        <f t="shared" si="497"/>
        <v>2562.3467325038705</v>
      </c>
      <c r="W458" s="9">
        <f t="shared" si="497"/>
        <v>0</v>
      </c>
      <c r="X458" s="9">
        <f t="shared" si="497"/>
        <v>0</v>
      </c>
      <c r="Y458" s="9">
        <f t="shared" si="497"/>
        <v>0</v>
      </c>
      <c r="Z458" s="9">
        <f t="shared" si="497"/>
        <v>0</v>
      </c>
      <c r="AA458" s="9">
        <f t="shared" si="497"/>
        <v>0</v>
      </c>
      <c r="AB458" s="9">
        <f t="shared" si="497"/>
        <v>0</v>
      </c>
      <c r="AC458" s="9">
        <f t="shared" si="497"/>
        <v>0</v>
      </c>
      <c r="AD458" s="9">
        <f t="shared" si="497"/>
        <v>0</v>
      </c>
      <c r="AE458" s="9">
        <f t="shared" si="497"/>
        <v>0</v>
      </c>
      <c r="AF458" s="9">
        <f t="shared" si="497"/>
        <v>0</v>
      </c>
      <c r="AG458" s="9">
        <f t="shared" si="497"/>
        <v>0</v>
      </c>
      <c r="AH458" s="9">
        <f t="shared" si="497"/>
        <v>0</v>
      </c>
      <c r="AJ458" s="34"/>
      <c r="AK458" s="34"/>
      <c r="AL458" s="34"/>
      <c r="AM458" s="34"/>
      <c r="AN458" s="34"/>
      <c r="AO458" s="34"/>
      <c r="AP458" s="9">
        <f t="shared" si="496"/>
        <v>382.84350000000001</v>
      </c>
      <c r="AQ458" s="9">
        <f t="shared" si="496"/>
        <v>1896.3946949999997</v>
      </c>
      <c r="AR458" s="9">
        <f t="shared" si="496"/>
        <v>3867.9425752500001</v>
      </c>
      <c r="AS458" s="9">
        <f t="shared" si="496"/>
        <v>6290.9193461984996</v>
      </c>
      <c r="AT458" s="9">
        <f t="shared" si="496"/>
        <v>9111.9398032365316</v>
      </c>
      <c r="AU458" s="9">
        <f t="shared" si="496"/>
        <v>0</v>
      </c>
      <c r="AV458" s="9">
        <f t="shared" si="496"/>
        <v>0</v>
      </c>
      <c r="AW458" s="9">
        <f t="shared" si="496"/>
        <v>0</v>
      </c>
    </row>
    <row r="459" spans="1:49" hidden="1" outlineLevel="1" x14ac:dyDescent="0.2">
      <c r="B459" s="4" t="s">
        <v>378</v>
      </c>
      <c r="C459" s="9">
        <f>-C500</f>
        <v>0</v>
      </c>
      <c r="D459" s="9">
        <f t="shared" ref="D459:AH459" si="498">-D500</f>
        <v>0</v>
      </c>
      <c r="E459" s="9">
        <f t="shared" si="498"/>
        <v>0</v>
      </c>
      <c r="F459" s="9">
        <f t="shared" si="498"/>
        <v>0</v>
      </c>
      <c r="G459" s="9">
        <f t="shared" si="498"/>
        <v>-24.777930123164051</v>
      </c>
      <c r="H459" s="9">
        <f t="shared" si="498"/>
        <v>-107.39636612355835</v>
      </c>
      <c r="I459" s="9">
        <f t="shared" si="498"/>
        <v>-235.14969009017133</v>
      </c>
      <c r="J459" s="9">
        <f t="shared" si="498"/>
        <v>-370.85206361552599</v>
      </c>
      <c r="K459" s="9">
        <f t="shared" si="498"/>
        <v>-696.17323817496879</v>
      </c>
      <c r="L459" s="9">
        <f t="shared" si="498"/>
        <v>-835.95619160983574</v>
      </c>
      <c r="M459" s="9">
        <f t="shared" si="498"/>
        <v>-979.18982728689525</v>
      </c>
      <c r="N459" s="9">
        <f t="shared" si="498"/>
        <v>-1125.8948871776427</v>
      </c>
      <c r="O459" s="9">
        <f t="shared" si="498"/>
        <v>-1280.5932122228505</v>
      </c>
      <c r="P459" s="9">
        <f t="shared" si="498"/>
        <v>-1441.736152987291</v>
      </c>
      <c r="Q459" s="9">
        <f t="shared" si="498"/>
        <v>-1607.3005709065451</v>
      </c>
      <c r="R459" s="9">
        <f t="shared" si="498"/>
        <v>-1775.7307795383158</v>
      </c>
      <c r="S459" s="9">
        <f t="shared" si="498"/>
        <v>-1947.8237898346465</v>
      </c>
      <c r="T459" s="9">
        <f t="shared" si="498"/>
        <v>-2132.0101068035178</v>
      </c>
      <c r="U459" s="9">
        <f t="shared" si="498"/>
        <v>-2322.8330778475442</v>
      </c>
      <c r="V459" s="9">
        <f t="shared" si="498"/>
        <v>-2517.9581429702034</v>
      </c>
      <c r="W459" s="9">
        <f t="shared" si="498"/>
        <v>0</v>
      </c>
      <c r="X459" s="9">
        <f t="shared" si="498"/>
        <v>0</v>
      </c>
      <c r="Y459" s="9">
        <f t="shared" si="498"/>
        <v>0</v>
      </c>
      <c r="Z459" s="9">
        <f t="shared" si="498"/>
        <v>0</v>
      </c>
      <c r="AA459" s="9">
        <f t="shared" si="498"/>
        <v>0</v>
      </c>
      <c r="AB459" s="9">
        <f t="shared" si="498"/>
        <v>0</v>
      </c>
      <c r="AC459" s="9">
        <f t="shared" si="498"/>
        <v>0</v>
      </c>
      <c r="AD459" s="9">
        <f t="shared" si="498"/>
        <v>0</v>
      </c>
      <c r="AE459" s="9">
        <f t="shared" si="498"/>
        <v>0</v>
      </c>
      <c r="AF459" s="9">
        <f t="shared" si="498"/>
        <v>0</v>
      </c>
      <c r="AG459" s="9">
        <f t="shared" si="498"/>
        <v>0</v>
      </c>
      <c r="AH459" s="9">
        <f t="shared" si="498"/>
        <v>0</v>
      </c>
      <c r="AJ459" s="34"/>
      <c r="AK459" s="34"/>
      <c r="AL459" s="34"/>
      <c r="AM459" s="34"/>
      <c r="AN459" s="34"/>
      <c r="AO459" s="34"/>
      <c r="AP459" s="9">
        <f t="shared" si="496"/>
        <v>0</v>
      </c>
      <c r="AQ459" s="9">
        <f t="shared" si="496"/>
        <v>-738.17604995241982</v>
      </c>
      <c r="AR459" s="9">
        <f t="shared" si="496"/>
        <v>-3637.2141442493421</v>
      </c>
      <c r="AS459" s="9">
        <f t="shared" si="496"/>
        <v>-6105.3607156550024</v>
      </c>
      <c r="AT459" s="9">
        <f t="shared" si="496"/>
        <v>-8920.6251174559111</v>
      </c>
      <c r="AU459" s="9">
        <f t="shared" si="496"/>
        <v>0</v>
      </c>
      <c r="AV459" s="9">
        <f t="shared" si="496"/>
        <v>0</v>
      </c>
      <c r="AW459" s="9">
        <f t="shared" si="496"/>
        <v>0</v>
      </c>
    </row>
    <row r="460" spans="1:49" hidden="1" outlineLevel="1" x14ac:dyDescent="0.2">
      <c r="B460" s="4" t="s">
        <v>377</v>
      </c>
      <c r="C460" s="9">
        <f t="shared" ref="C460:AH460" si="499">-C365</f>
        <v>2.0559824999999998</v>
      </c>
      <c r="D460" s="9">
        <f t="shared" si="499"/>
        <v>14.454179999999999</v>
      </c>
      <c r="E460" s="9">
        <f t="shared" si="499"/>
        <v>45.543127499999997</v>
      </c>
      <c r="F460" s="9">
        <f t="shared" si="499"/>
        <v>91.553523750000011</v>
      </c>
      <c r="G460" s="9">
        <f t="shared" si="499"/>
        <v>141.91884877499999</v>
      </c>
      <c r="H460" s="9">
        <f t="shared" si="499"/>
        <v>187.28781682499999</v>
      </c>
      <c r="I460" s="9">
        <f t="shared" si="499"/>
        <v>220.685119875</v>
      </c>
      <c r="J460" s="9">
        <f t="shared" si="499"/>
        <v>244.95223117500001</v>
      </c>
      <c r="K460" s="9">
        <f t="shared" si="499"/>
        <v>267.21348505200001</v>
      </c>
      <c r="L460" s="9">
        <f t="shared" si="499"/>
        <v>290.32468560899997</v>
      </c>
      <c r="M460" s="9">
        <f t="shared" si="499"/>
        <v>314.49732906600002</v>
      </c>
      <c r="N460" s="9">
        <f t="shared" si="499"/>
        <v>339.63631305299998</v>
      </c>
      <c r="O460" s="9">
        <f t="shared" si="499"/>
        <v>366.37274097414007</v>
      </c>
      <c r="P460" s="9">
        <f t="shared" si="499"/>
        <v>395.36860314843</v>
      </c>
      <c r="Q460" s="9">
        <f t="shared" si="499"/>
        <v>424.20688422290993</v>
      </c>
      <c r="R460" s="9">
        <f t="shared" si="499"/>
        <v>452.02556398959001</v>
      </c>
      <c r="S460" s="9">
        <f t="shared" si="499"/>
        <v>478.8978128244234</v>
      </c>
      <c r="T460" s="9">
        <f t="shared" si="499"/>
        <v>505.57501461329639</v>
      </c>
      <c r="U460" s="9">
        <f t="shared" si="499"/>
        <v>532.5085431381475</v>
      </c>
      <c r="V460" s="9">
        <f t="shared" si="499"/>
        <v>560.10063713850093</v>
      </c>
      <c r="W460" s="9">
        <f t="shared" si="499"/>
        <v>534.57007224300673</v>
      </c>
      <c r="X460" s="9">
        <f t="shared" si="499"/>
        <v>398.01864217284367</v>
      </c>
      <c r="Y460" s="9">
        <f t="shared" si="499"/>
        <v>253.58793856651263</v>
      </c>
      <c r="Z460" s="9">
        <f t="shared" si="499"/>
        <v>102.76067326247914</v>
      </c>
      <c r="AA460" s="9">
        <f t="shared" si="499"/>
        <v>0</v>
      </c>
      <c r="AB460" s="9">
        <f t="shared" si="499"/>
        <v>0</v>
      </c>
      <c r="AC460" s="9">
        <f t="shared" si="499"/>
        <v>0</v>
      </c>
      <c r="AD460" s="9">
        <f t="shared" si="499"/>
        <v>0</v>
      </c>
      <c r="AE460" s="9">
        <f t="shared" si="499"/>
        <v>0</v>
      </c>
      <c r="AF460" s="9">
        <f t="shared" si="499"/>
        <v>0</v>
      </c>
      <c r="AG460" s="9">
        <f t="shared" si="499"/>
        <v>0</v>
      </c>
      <c r="AH460" s="9">
        <f t="shared" si="499"/>
        <v>0</v>
      </c>
      <c r="AJ460" s="34"/>
      <c r="AK460" s="34"/>
      <c r="AL460" s="34"/>
      <c r="AM460" s="34"/>
      <c r="AN460" s="34"/>
      <c r="AO460" s="34"/>
      <c r="AP460" s="9">
        <f t="shared" si="496"/>
        <v>153.60681375000001</v>
      </c>
      <c r="AQ460" s="9">
        <f t="shared" si="496"/>
        <v>794.84401664999996</v>
      </c>
      <c r="AR460" s="9">
        <f t="shared" si="496"/>
        <v>1211.67181278</v>
      </c>
      <c r="AS460" s="9">
        <f t="shared" si="496"/>
        <v>1637.9737923350699</v>
      </c>
      <c r="AT460" s="9">
        <f t="shared" si="496"/>
        <v>2077.0820077143685</v>
      </c>
      <c r="AU460" s="9">
        <f t="shared" si="496"/>
        <v>1288.9373262448421</v>
      </c>
      <c r="AV460" s="9">
        <f t="shared" si="496"/>
        <v>0</v>
      </c>
      <c r="AW460" s="9">
        <f t="shared" si="496"/>
        <v>0</v>
      </c>
    </row>
    <row r="461" spans="1:49" hidden="1" outlineLevel="1" x14ac:dyDescent="0.2">
      <c r="B461" s="4" t="s">
        <v>379</v>
      </c>
      <c r="C461" s="9">
        <f t="shared" ref="C461:AH461" si="500">C322</f>
        <v>-24.920999999999999</v>
      </c>
      <c r="D461" s="9">
        <f t="shared" si="500"/>
        <v>-99.683999999999997</v>
      </c>
      <c r="E461" s="9">
        <f t="shared" si="500"/>
        <v>-174.447</v>
      </c>
      <c r="F461" s="9">
        <f t="shared" si="500"/>
        <v>-203.52149999999997</v>
      </c>
      <c r="G461" s="9">
        <f t="shared" si="500"/>
        <v>-222.19946999999999</v>
      </c>
      <c r="H461" s="9">
        <f t="shared" si="500"/>
        <v>-249.07581000000005</v>
      </c>
      <c r="I461" s="9">
        <f t="shared" si="500"/>
        <v>-275.95215000000002</v>
      </c>
      <c r="J461" s="9">
        <f t="shared" si="500"/>
        <v>-291.58208999999999</v>
      </c>
      <c r="K461" s="9">
        <f t="shared" si="500"/>
        <v>-313.24316759999999</v>
      </c>
      <c r="L461" s="9">
        <f t="shared" si="500"/>
        <v>-344.36527920000003</v>
      </c>
      <c r="M461" s="9">
        <f t="shared" si="500"/>
        <v>-375.48739080000007</v>
      </c>
      <c r="N461" s="9">
        <f t="shared" si="500"/>
        <v>-394.21034640000005</v>
      </c>
      <c r="O461" s="9">
        <f t="shared" si="500"/>
        <v>-428.95462183200004</v>
      </c>
      <c r="P461" s="9">
        <f t="shared" si="500"/>
        <v>-460.90095908399996</v>
      </c>
      <c r="Q461" s="9">
        <f t="shared" si="500"/>
        <v>-488.43956890799996</v>
      </c>
      <c r="R461" s="9">
        <f t="shared" si="500"/>
        <v>-502.07931529199999</v>
      </c>
      <c r="S461" s="9">
        <f t="shared" si="500"/>
        <v>-535.6721557159201</v>
      </c>
      <c r="T461" s="9">
        <f t="shared" si="500"/>
        <v>-567.59204833632009</v>
      </c>
      <c r="U461" s="9">
        <f t="shared" si="500"/>
        <v>-598.29133951512006</v>
      </c>
      <c r="V461" s="9">
        <f t="shared" si="500"/>
        <v>-613.49655679092018</v>
      </c>
      <c r="W461" s="9">
        <f t="shared" si="500"/>
        <v>0</v>
      </c>
      <c r="X461" s="9">
        <f t="shared" si="500"/>
        <v>0</v>
      </c>
      <c r="Y461" s="9">
        <f t="shared" si="500"/>
        <v>0</v>
      </c>
      <c r="Z461" s="9">
        <f t="shared" si="500"/>
        <v>0</v>
      </c>
      <c r="AA461" s="9">
        <f t="shared" si="500"/>
        <v>0</v>
      </c>
      <c r="AB461" s="9">
        <f t="shared" si="500"/>
        <v>0</v>
      </c>
      <c r="AC461" s="9">
        <f t="shared" si="500"/>
        <v>0</v>
      </c>
      <c r="AD461" s="9">
        <f t="shared" si="500"/>
        <v>0</v>
      </c>
      <c r="AE461" s="9">
        <f t="shared" si="500"/>
        <v>0</v>
      </c>
      <c r="AF461" s="9">
        <f t="shared" si="500"/>
        <v>0</v>
      </c>
      <c r="AG461" s="9">
        <f t="shared" si="500"/>
        <v>0</v>
      </c>
      <c r="AH461" s="9">
        <f t="shared" si="500"/>
        <v>0</v>
      </c>
      <c r="AJ461" s="34"/>
      <c r="AK461" s="34"/>
      <c r="AL461" s="34"/>
      <c r="AM461" s="34"/>
      <c r="AN461" s="34"/>
      <c r="AO461" s="34"/>
      <c r="AP461" s="9">
        <f t="shared" si="496"/>
        <v>-502.57349999999997</v>
      </c>
      <c r="AQ461" s="9">
        <f t="shared" si="496"/>
        <v>-1038.8095200000002</v>
      </c>
      <c r="AR461" s="9">
        <f t="shared" si="496"/>
        <v>-1427.306184</v>
      </c>
      <c r="AS461" s="9">
        <f t="shared" si="496"/>
        <v>-1880.374465116</v>
      </c>
      <c r="AT461" s="9">
        <f t="shared" si="496"/>
        <v>-2315.0521003582803</v>
      </c>
      <c r="AU461" s="9">
        <f t="shared" si="496"/>
        <v>0</v>
      </c>
      <c r="AV461" s="9">
        <f t="shared" si="496"/>
        <v>0</v>
      </c>
      <c r="AW461" s="9">
        <f t="shared" si="496"/>
        <v>0</v>
      </c>
    </row>
    <row r="462" spans="1:49" hidden="1" outlineLevel="1" x14ac:dyDescent="0.2">
      <c r="B462" s="4" t="s">
        <v>380</v>
      </c>
      <c r="C462" s="9">
        <f t="shared" ref="C462:AH462" si="501">-C396</f>
        <v>9.1980000000000004</v>
      </c>
      <c r="D462" s="9">
        <f t="shared" si="501"/>
        <v>49.392000000000003</v>
      </c>
      <c r="E462" s="9">
        <f t="shared" si="501"/>
        <v>127.38600000000001</v>
      </c>
      <c r="F462" s="9">
        <f t="shared" si="501"/>
        <v>226.31700000000001</v>
      </c>
      <c r="G462" s="9">
        <f t="shared" si="501"/>
        <v>334.05455999999998</v>
      </c>
      <c r="H462" s="9">
        <f t="shared" si="501"/>
        <v>447.67758000000003</v>
      </c>
      <c r="I462" s="9">
        <f t="shared" si="501"/>
        <v>567.47460000000001</v>
      </c>
      <c r="J462" s="9">
        <f t="shared" si="501"/>
        <v>693.06447000000003</v>
      </c>
      <c r="K462" s="9">
        <f t="shared" si="501"/>
        <v>824.81222880000007</v>
      </c>
      <c r="L462" s="9">
        <f t="shared" si="501"/>
        <v>964.3116546</v>
      </c>
      <c r="M462" s="9">
        <f t="shared" si="501"/>
        <v>1111.2589404</v>
      </c>
      <c r="N462" s="9">
        <f t="shared" si="501"/>
        <v>1265.0937957000001</v>
      </c>
      <c r="O462" s="9">
        <f t="shared" si="501"/>
        <v>1428.6678960960003</v>
      </c>
      <c r="P462" s="9">
        <f t="shared" si="501"/>
        <v>1602.1043044020003</v>
      </c>
      <c r="Q462" s="9">
        <f t="shared" si="501"/>
        <v>1780.7703850439998</v>
      </c>
      <c r="R462" s="9">
        <f t="shared" si="501"/>
        <v>1963.2936334410001</v>
      </c>
      <c r="S462" s="9">
        <f t="shared" si="501"/>
        <v>2152.1916742233598</v>
      </c>
      <c r="T462" s="9">
        <f t="shared" si="501"/>
        <v>2349.2178758739601</v>
      </c>
      <c r="U462" s="9">
        <f t="shared" si="501"/>
        <v>2551.9983722301608</v>
      </c>
      <c r="V462" s="9">
        <f t="shared" si="501"/>
        <v>2759.4503273118607</v>
      </c>
      <c r="W462" s="9">
        <f t="shared" si="501"/>
        <v>0</v>
      </c>
      <c r="X462" s="9">
        <f t="shared" si="501"/>
        <v>0</v>
      </c>
      <c r="Y462" s="9">
        <f t="shared" si="501"/>
        <v>0</v>
      </c>
      <c r="Z462" s="9">
        <f t="shared" si="501"/>
        <v>0</v>
      </c>
      <c r="AA462" s="9">
        <f t="shared" si="501"/>
        <v>0</v>
      </c>
      <c r="AB462" s="9">
        <f t="shared" si="501"/>
        <v>0</v>
      </c>
      <c r="AC462" s="9">
        <f t="shared" si="501"/>
        <v>0</v>
      </c>
      <c r="AD462" s="9">
        <f t="shared" si="501"/>
        <v>0</v>
      </c>
      <c r="AE462" s="9">
        <f t="shared" si="501"/>
        <v>0</v>
      </c>
      <c r="AF462" s="9">
        <f t="shared" si="501"/>
        <v>0</v>
      </c>
      <c r="AG462" s="9">
        <f t="shared" si="501"/>
        <v>0</v>
      </c>
      <c r="AH462" s="9">
        <f t="shared" si="501"/>
        <v>0</v>
      </c>
      <c r="AJ462" s="34"/>
      <c r="AK462" s="34"/>
      <c r="AL462" s="34"/>
      <c r="AM462" s="34"/>
      <c r="AN462" s="34"/>
      <c r="AO462" s="34"/>
      <c r="AP462" s="9">
        <f t="shared" si="496"/>
        <v>412.29300000000001</v>
      </c>
      <c r="AQ462" s="9">
        <f t="shared" si="496"/>
        <v>2042.2712100000001</v>
      </c>
      <c r="AR462" s="9">
        <f t="shared" si="496"/>
        <v>4165.4766195000002</v>
      </c>
      <c r="AS462" s="9">
        <f t="shared" si="496"/>
        <v>6774.8362189830004</v>
      </c>
      <c r="AT462" s="9">
        <f t="shared" si="496"/>
        <v>9812.858249639341</v>
      </c>
      <c r="AU462" s="9">
        <f t="shared" si="496"/>
        <v>0</v>
      </c>
      <c r="AV462" s="9">
        <f t="shared" si="496"/>
        <v>0</v>
      </c>
      <c r="AW462" s="9">
        <f t="shared" si="496"/>
        <v>0</v>
      </c>
    </row>
    <row r="463" spans="1:49" hidden="1" outlineLevel="1" x14ac:dyDescent="0.2">
      <c r="B463" s="4" t="s">
        <v>381</v>
      </c>
      <c r="C463" s="9">
        <f t="shared" ref="C463:AH463" si="502">C551</f>
        <v>-0.22995000000000002</v>
      </c>
      <c r="D463" s="9">
        <f t="shared" si="502"/>
        <v>-1.4647500000000002</v>
      </c>
      <c r="E463" s="9">
        <f t="shared" si="502"/>
        <v>-4.6494000000000009</v>
      </c>
      <c r="F463" s="9">
        <f t="shared" si="502"/>
        <v>-10.307325000000002</v>
      </c>
      <c r="G463" s="9">
        <f t="shared" si="502"/>
        <v>-18.888639000000001</v>
      </c>
      <c r="H463" s="9">
        <f t="shared" si="502"/>
        <v>-31.315378500000001</v>
      </c>
      <c r="I463" s="9">
        <f t="shared" si="502"/>
        <v>-48.686893499999996</v>
      </c>
      <c r="J463" s="9">
        <f t="shared" si="502"/>
        <v>-71.67143025</v>
      </c>
      <c r="K463" s="9">
        <f t="shared" si="502"/>
        <v>-100.64309997000001</v>
      </c>
      <c r="L463" s="9">
        <f t="shared" si="502"/>
        <v>-135.94283083500002</v>
      </c>
      <c r="M463" s="9">
        <f t="shared" si="502"/>
        <v>-177.91116934500002</v>
      </c>
      <c r="N463" s="9">
        <f t="shared" si="502"/>
        <v>-226.86512598750002</v>
      </c>
      <c r="O463" s="9">
        <f t="shared" si="502"/>
        <v>-283.20212910990006</v>
      </c>
      <c r="P463" s="9">
        <f t="shared" si="502"/>
        <v>-347.3625280849501</v>
      </c>
      <c r="Q463" s="9">
        <f t="shared" si="502"/>
        <v>-419.66326122105005</v>
      </c>
      <c r="R463" s="9">
        <f t="shared" si="502"/>
        <v>-500.37294694957507</v>
      </c>
      <c r="S463" s="9">
        <f t="shared" si="502"/>
        <v>-589.89443620755901</v>
      </c>
      <c r="T463" s="9">
        <f t="shared" si="502"/>
        <v>-688.67749071445803</v>
      </c>
      <c r="U463" s="9">
        <f t="shared" si="502"/>
        <v>-796.99670964631196</v>
      </c>
      <c r="V463" s="9">
        <f t="shared" si="502"/>
        <v>-915.06530866513356</v>
      </c>
      <c r="W463" s="9">
        <f t="shared" si="502"/>
        <v>-968.6401505207175</v>
      </c>
      <c r="X463" s="9">
        <f t="shared" si="502"/>
        <v>-1026.1357974175667</v>
      </c>
      <c r="Y463" s="9">
        <f t="shared" si="502"/>
        <v>-1086.7511067233206</v>
      </c>
      <c r="Z463" s="9">
        <f t="shared" si="502"/>
        <v>-1150.0794399061172</v>
      </c>
      <c r="AA463" s="9">
        <f t="shared" si="502"/>
        <v>-1141.4981259061171</v>
      </c>
      <c r="AB463" s="9">
        <f t="shared" si="502"/>
        <v>-1129.0713864061172</v>
      </c>
      <c r="AC463" s="9">
        <f t="shared" si="502"/>
        <v>-1111.6998714061172</v>
      </c>
      <c r="AD463" s="9">
        <f t="shared" si="502"/>
        <v>-1088.7153346561172</v>
      </c>
      <c r="AE463" s="9">
        <f t="shared" si="502"/>
        <v>-1059.7436649361171</v>
      </c>
      <c r="AF463" s="9">
        <f t="shared" si="502"/>
        <v>-1024.4439340711172</v>
      </c>
      <c r="AG463" s="9">
        <f t="shared" si="502"/>
        <v>-982.47559556111719</v>
      </c>
      <c r="AH463" s="9">
        <f t="shared" si="502"/>
        <v>-933.5216389186171</v>
      </c>
      <c r="AJ463" s="34"/>
      <c r="AK463" s="34"/>
      <c r="AL463" s="34"/>
      <c r="AM463" s="34"/>
      <c r="AN463" s="34"/>
      <c r="AO463" s="34"/>
      <c r="AP463" s="9">
        <f t="shared" si="496"/>
        <v>-16.651425000000003</v>
      </c>
      <c r="AQ463" s="9">
        <f t="shared" si="496"/>
        <v>-170.56234125</v>
      </c>
      <c r="AR463" s="9">
        <f t="shared" si="496"/>
        <v>-641.3622261375001</v>
      </c>
      <c r="AS463" s="9">
        <f t="shared" si="496"/>
        <v>-1550.6008653654753</v>
      </c>
      <c r="AT463" s="9">
        <f t="shared" si="496"/>
        <v>-2990.6339452334628</v>
      </c>
      <c r="AU463" s="9">
        <f t="shared" si="496"/>
        <v>-4231.6064945677217</v>
      </c>
      <c r="AV463" s="9">
        <f t="shared" si="496"/>
        <v>-4470.9847183744687</v>
      </c>
      <c r="AW463" s="9">
        <f t="shared" si="496"/>
        <v>-4000.1848334869683</v>
      </c>
    </row>
    <row r="464" spans="1:49" ht="5.0999999999999996" hidden="1" customHeight="1" outlineLevel="1" x14ac:dyDescent="0.2">
      <c r="B464" s="4"/>
      <c r="AJ464" s="34"/>
      <c r="AK464" s="34"/>
      <c r="AL464" s="34"/>
      <c r="AM464" s="34"/>
      <c r="AN464" s="34"/>
      <c r="AO464" s="34"/>
    </row>
    <row r="465" spans="2:49" hidden="1" outlineLevel="1" x14ac:dyDescent="0.2">
      <c r="B465" s="38" t="s">
        <v>274</v>
      </c>
      <c r="C465" s="39">
        <f>SUM(C456:C464)</f>
        <v>-384.25722500000001</v>
      </c>
      <c r="D465" s="39">
        <f t="shared" ref="D465:AH465" si="503">SUM(D456:D464)</f>
        <v>-739.67832598999996</v>
      </c>
      <c r="E465" s="39">
        <f t="shared" si="503"/>
        <v>-723.73895721465203</v>
      </c>
      <c r="F465" s="39">
        <f t="shared" si="503"/>
        <v>-561.1865297814287</v>
      </c>
      <c r="G465" s="39">
        <f t="shared" si="503"/>
        <v>-378.81962079535805</v>
      </c>
      <c r="H465" s="39">
        <f t="shared" si="503"/>
        <v>-240.69006729106019</v>
      </c>
      <c r="I465" s="39">
        <f t="shared" si="503"/>
        <v>-171.45734323610998</v>
      </c>
      <c r="J465" s="39">
        <f t="shared" si="503"/>
        <v>-50.03889691455565</v>
      </c>
      <c r="K465" s="39">
        <f t="shared" si="503"/>
        <v>-107.34930011852296</v>
      </c>
      <c r="L465" s="39">
        <f t="shared" si="503"/>
        <v>24.078176990054629</v>
      </c>
      <c r="M465" s="39">
        <f t="shared" si="503"/>
        <v>166.45676381151617</v>
      </c>
      <c r="N465" s="39">
        <f t="shared" si="503"/>
        <v>333.87938952631146</v>
      </c>
      <c r="O465" s="39">
        <f t="shared" si="503"/>
        <v>533.70966163019136</v>
      </c>
      <c r="P465" s="39">
        <f t="shared" si="503"/>
        <v>747.97668073479281</v>
      </c>
      <c r="Q465" s="39">
        <f t="shared" si="503"/>
        <v>974.58890191704131</v>
      </c>
      <c r="R465" s="39">
        <f t="shared" si="503"/>
        <v>1220.0689829293447</v>
      </c>
      <c r="S465" s="39">
        <f t="shared" si="503"/>
        <v>1498.9866558182498</v>
      </c>
      <c r="T465" s="39">
        <f t="shared" si="503"/>
        <v>1744.5731520724153</v>
      </c>
      <c r="U465" s="39">
        <f t="shared" si="503"/>
        <v>1997.3293882144658</v>
      </c>
      <c r="V465" s="39">
        <f t="shared" si="503"/>
        <v>2271.1545117023088</v>
      </c>
      <c r="W465" s="39">
        <f t="shared" si="503"/>
        <v>8186.7911960116853</v>
      </c>
      <c r="X465" s="39">
        <f t="shared" si="503"/>
        <v>5828.5159632698378</v>
      </c>
      <c r="Y465" s="39">
        <f t="shared" si="503"/>
        <v>3241.6926403990819</v>
      </c>
      <c r="Z465" s="39">
        <f t="shared" si="503"/>
        <v>469.58251336378657</v>
      </c>
      <c r="AA465" s="39">
        <f t="shared" si="503"/>
        <v>-1383.9454296717136</v>
      </c>
      <c r="AB465" s="39">
        <f t="shared" si="503"/>
        <v>-1367.3308394217138</v>
      </c>
      <c r="AC465" s="39">
        <f t="shared" si="503"/>
        <v>-1344.5210091717138</v>
      </c>
      <c r="AD465" s="39">
        <f t="shared" si="503"/>
        <v>-1314.7835845467137</v>
      </c>
      <c r="AE465" s="39">
        <f t="shared" si="503"/>
        <v>-1277.6804325117137</v>
      </c>
      <c r="AF465" s="39">
        <f t="shared" si="503"/>
        <v>-1232.7961094142136</v>
      </c>
      <c r="AG465" s="39">
        <f t="shared" si="503"/>
        <v>-1179.7086427167137</v>
      </c>
      <c r="AH465" s="39">
        <f t="shared" si="503"/>
        <v>-1118.0242249879636</v>
      </c>
      <c r="AI465" s="40"/>
      <c r="AJ465" s="54"/>
      <c r="AK465" s="54"/>
      <c r="AL465" s="54"/>
      <c r="AM465" s="54"/>
      <c r="AN465" s="54"/>
      <c r="AO465" s="54"/>
      <c r="AP465" s="39">
        <f t="shared" ref="AP465:AW465" si="504">SUM(AP456:AP464)</f>
        <v>-2408.8610379860806</v>
      </c>
      <c r="AQ465" s="39">
        <f t="shared" si="504"/>
        <v>-841.00592823708382</v>
      </c>
      <c r="AR465" s="39">
        <f t="shared" si="504"/>
        <v>417.06503020935975</v>
      </c>
      <c r="AS465" s="39">
        <f t="shared" si="504"/>
        <v>3476.3442272113698</v>
      </c>
      <c r="AT465" s="39">
        <f t="shared" si="504"/>
        <v>7512.043707807441</v>
      </c>
      <c r="AU465" s="39">
        <f t="shared" si="504"/>
        <v>17726.582313044393</v>
      </c>
      <c r="AV465" s="39">
        <f t="shared" si="504"/>
        <v>-5410.5808628118548</v>
      </c>
      <c r="AW465" s="39">
        <f t="shared" si="504"/>
        <v>-4808.2094096306046</v>
      </c>
    </row>
    <row r="466" spans="2:49" hidden="1" outlineLevel="1" x14ac:dyDescent="0.2">
      <c r="B466" s="4" t="str">
        <f>B493</f>
        <v>NOL used (max 80% of taxable income)</v>
      </c>
      <c r="C466" s="9">
        <f>C493</f>
        <v>0</v>
      </c>
      <c r="D466" s="9">
        <f t="shared" ref="D466:AH466" si="505">D493</f>
        <v>0</v>
      </c>
      <c r="E466" s="9">
        <f t="shared" si="505"/>
        <v>0</v>
      </c>
      <c r="F466" s="9">
        <f t="shared" si="505"/>
        <v>0</v>
      </c>
      <c r="G466" s="9">
        <f t="shared" si="505"/>
        <v>0</v>
      </c>
      <c r="H466" s="9">
        <f t="shared" si="505"/>
        <v>0</v>
      </c>
      <c r="I466" s="9">
        <f t="shared" si="505"/>
        <v>0</v>
      </c>
      <c r="J466" s="9">
        <f t="shared" si="505"/>
        <v>0</v>
      </c>
      <c r="K466" s="9">
        <f t="shared" si="505"/>
        <v>0</v>
      </c>
      <c r="L466" s="9">
        <f t="shared" si="505"/>
        <v>19.262541592043704</v>
      </c>
      <c r="M466" s="9">
        <f t="shared" si="505"/>
        <v>133.16541104921293</v>
      </c>
      <c r="N466" s="9">
        <f t="shared" si="505"/>
        <v>267.10351162104917</v>
      </c>
      <c r="O466" s="9">
        <f t="shared" si="505"/>
        <v>426.96772930415312</v>
      </c>
      <c r="P466" s="9">
        <f t="shared" si="505"/>
        <v>598.38134458783429</v>
      </c>
      <c r="Q466" s="9">
        <f t="shared" si="505"/>
        <v>779.67112153363314</v>
      </c>
      <c r="R466" s="9">
        <f t="shared" si="505"/>
        <v>976.05518634347573</v>
      </c>
      <c r="S466" s="9">
        <f t="shared" si="505"/>
        <v>156.60942031028458</v>
      </c>
      <c r="T466" s="9">
        <f t="shared" si="505"/>
        <v>0</v>
      </c>
      <c r="U466" s="9">
        <f t="shared" si="505"/>
        <v>0</v>
      </c>
      <c r="V466" s="9">
        <f t="shared" si="505"/>
        <v>0</v>
      </c>
      <c r="W466" s="9">
        <f t="shared" si="505"/>
        <v>0</v>
      </c>
      <c r="X466" s="9">
        <f t="shared" si="505"/>
        <v>0</v>
      </c>
      <c r="Y466" s="9">
        <f t="shared" si="505"/>
        <v>0</v>
      </c>
      <c r="Z466" s="9">
        <f t="shared" si="505"/>
        <v>0</v>
      </c>
      <c r="AA466" s="9">
        <f t="shared" si="505"/>
        <v>0</v>
      </c>
      <c r="AB466" s="9">
        <f t="shared" si="505"/>
        <v>0</v>
      </c>
      <c r="AC466" s="9">
        <f t="shared" si="505"/>
        <v>0</v>
      </c>
      <c r="AD466" s="9">
        <f t="shared" si="505"/>
        <v>0</v>
      </c>
      <c r="AE466" s="9">
        <f t="shared" si="505"/>
        <v>0</v>
      </c>
      <c r="AF466" s="9">
        <f t="shared" si="505"/>
        <v>0</v>
      </c>
      <c r="AG466" s="9">
        <f t="shared" si="505"/>
        <v>0</v>
      </c>
      <c r="AH466" s="9">
        <f t="shared" si="505"/>
        <v>0</v>
      </c>
      <c r="AJ466" s="34"/>
      <c r="AK466" s="34"/>
      <c r="AL466" s="34"/>
      <c r="AM466" s="34"/>
      <c r="AN466" s="34"/>
      <c r="AO466" s="34"/>
      <c r="AP466" s="9">
        <f t="shared" ref="AP466:AW466" si="506">SUMIFS($B466:$AI466, $B$6:$AI$6, AP$6)</f>
        <v>0</v>
      </c>
      <c r="AQ466" s="9">
        <f t="shared" si="506"/>
        <v>0</v>
      </c>
      <c r="AR466" s="9">
        <f t="shared" si="506"/>
        <v>419.5314642623058</v>
      </c>
      <c r="AS466" s="9">
        <f t="shared" si="506"/>
        <v>2781.0753817690966</v>
      </c>
      <c r="AT466" s="9">
        <f t="shared" si="506"/>
        <v>156.60942031028458</v>
      </c>
      <c r="AU466" s="9">
        <f t="shared" si="506"/>
        <v>0</v>
      </c>
      <c r="AV466" s="9">
        <f t="shared" si="506"/>
        <v>0</v>
      </c>
      <c r="AW466" s="9">
        <f t="shared" si="506"/>
        <v>0</v>
      </c>
    </row>
    <row r="467" spans="2:49" hidden="1" outlineLevel="1" x14ac:dyDescent="0.2">
      <c r="B467" s="38" t="s">
        <v>273</v>
      </c>
      <c r="C467" s="39">
        <f>C465+C466</f>
        <v>-384.25722500000001</v>
      </c>
      <c r="D467" s="39">
        <f t="shared" ref="D467:AH467" si="507">D465+D466</f>
        <v>-739.67832598999996</v>
      </c>
      <c r="E467" s="39">
        <f t="shared" si="507"/>
        <v>-723.73895721465203</v>
      </c>
      <c r="F467" s="39">
        <f t="shared" si="507"/>
        <v>-561.1865297814287</v>
      </c>
      <c r="G467" s="39">
        <f t="shared" si="507"/>
        <v>-378.81962079535805</v>
      </c>
      <c r="H467" s="39">
        <f t="shared" si="507"/>
        <v>-240.69006729106019</v>
      </c>
      <c r="I467" s="39">
        <f t="shared" si="507"/>
        <v>-171.45734323610998</v>
      </c>
      <c r="J467" s="39">
        <f t="shared" si="507"/>
        <v>-50.03889691455565</v>
      </c>
      <c r="K467" s="39">
        <f t="shared" si="507"/>
        <v>-107.34930011852296</v>
      </c>
      <c r="L467" s="39">
        <f t="shared" si="507"/>
        <v>43.340718582098333</v>
      </c>
      <c r="M467" s="39">
        <f t="shared" si="507"/>
        <v>299.6221748607291</v>
      </c>
      <c r="N467" s="39">
        <f t="shared" si="507"/>
        <v>600.98290114736062</v>
      </c>
      <c r="O467" s="39">
        <f t="shared" si="507"/>
        <v>960.67739093434443</v>
      </c>
      <c r="P467" s="39">
        <f t="shared" si="507"/>
        <v>1346.3580253226271</v>
      </c>
      <c r="Q467" s="39">
        <f t="shared" si="507"/>
        <v>1754.2600234506745</v>
      </c>
      <c r="R467" s="39">
        <f t="shared" si="507"/>
        <v>2196.1241692728204</v>
      </c>
      <c r="S467" s="39">
        <f t="shared" si="507"/>
        <v>1655.5960761285344</v>
      </c>
      <c r="T467" s="39">
        <f t="shared" si="507"/>
        <v>1744.5731520724153</v>
      </c>
      <c r="U467" s="39">
        <f t="shared" si="507"/>
        <v>1997.3293882144658</v>
      </c>
      <c r="V467" s="39">
        <f t="shared" si="507"/>
        <v>2271.1545117023088</v>
      </c>
      <c r="W467" s="39">
        <f t="shared" si="507"/>
        <v>8186.7911960116853</v>
      </c>
      <c r="X467" s="39">
        <f t="shared" si="507"/>
        <v>5828.5159632698378</v>
      </c>
      <c r="Y467" s="39">
        <f t="shared" si="507"/>
        <v>3241.6926403990819</v>
      </c>
      <c r="Z467" s="39">
        <f t="shared" si="507"/>
        <v>469.58251336378657</v>
      </c>
      <c r="AA467" s="39">
        <f t="shared" si="507"/>
        <v>-1383.9454296717136</v>
      </c>
      <c r="AB467" s="39">
        <f t="shared" si="507"/>
        <v>-1367.3308394217138</v>
      </c>
      <c r="AC467" s="39">
        <f t="shared" si="507"/>
        <v>-1344.5210091717138</v>
      </c>
      <c r="AD467" s="39">
        <f t="shared" si="507"/>
        <v>-1314.7835845467137</v>
      </c>
      <c r="AE467" s="39">
        <f t="shared" si="507"/>
        <v>-1277.6804325117137</v>
      </c>
      <c r="AF467" s="39">
        <f t="shared" si="507"/>
        <v>-1232.7961094142136</v>
      </c>
      <c r="AG467" s="39">
        <f t="shared" si="507"/>
        <v>-1179.7086427167137</v>
      </c>
      <c r="AH467" s="39">
        <f t="shared" si="507"/>
        <v>-1118.0242249879636</v>
      </c>
      <c r="AI467" s="40"/>
      <c r="AJ467" s="54"/>
      <c r="AK467" s="54"/>
      <c r="AL467" s="54"/>
      <c r="AM467" s="54"/>
      <c r="AN467" s="54"/>
      <c r="AO467" s="54"/>
      <c r="AP467" s="39">
        <f t="shared" ref="AP467:AW467" si="508">AP465+AP466</f>
        <v>-2408.8610379860806</v>
      </c>
      <c r="AQ467" s="39">
        <f t="shared" si="508"/>
        <v>-841.00592823708382</v>
      </c>
      <c r="AR467" s="39">
        <f t="shared" si="508"/>
        <v>836.59649447166555</v>
      </c>
      <c r="AS467" s="39">
        <f t="shared" si="508"/>
        <v>6257.4196089804664</v>
      </c>
      <c r="AT467" s="39">
        <f t="shared" si="508"/>
        <v>7668.6531281177258</v>
      </c>
      <c r="AU467" s="39">
        <f t="shared" si="508"/>
        <v>17726.582313044393</v>
      </c>
      <c r="AV467" s="39">
        <f t="shared" si="508"/>
        <v>-5410.5808628118548</v>
      </c>
      <c r="AW467" s="39">
        <f t="shared" si="508"/>
        <v>-4808.2094096306046</v>
      </c>
    </row>
    <row r="468" spans="2:49" hidden="1" outlineLevel="1" x14ac:dyDescent="0.2">
      <c r="B468" s="4" t="s">
        <v>272</v>
      </c>
      <c r="C468" s="23">
        <f t="shared" ref="C468:AH468" si="509">C488</f>
        <v>-0.26</v>
      </c>
      <c r="D468" s="23">
        <f t="shared" si="509"/>
        <v>-0.26</v>
      </c>
      <c r="E468" s="23">
        <f t="shared" si="509"/>
        <v>-0.26</v>
      </c>
      <c r="F468" s="23">
        <f t="shared" si="509"/>
        <v>-0.26</v>
      </c>
      <c r="G468" s="23">
        <f t="shared" si="509"/>
        <v>-0.26</v>
      </c>
      <c r="H468" s="23">
        <f t="shared" si="509"/>
        <v>-0.26</v>
      </c>
      <c r="I468" s="23">
        <f t="shared" si="509"/>
        <v>-0.26</v>
      </c>
      <c r="J468" s="23">
        <f t="shared" si="509"/>
        <v>-0.26</v>
      </c>
      <c r="K468" s="23">
        <f t="shared" si="509"/>
        <v>-0.26</v>
      </c>
      <c r="L468" s="23">
        <f t="shared" si="509"/>
        <v>-0.26</v>
      </c>
      <c r="M468" s="23">
        <f t="shared" si="509"/>
        <v>-0.26</v>
      </c>
      <c r="N468" s="23">
        <f t="shared" si="509"/>
        <v>-0.26</v>
      </c>
      <c r="O468" s="23">
        <f t="shared" si="509"/>
        <v>-0.26</v>
      </c>
      <c r="P468" s="23">
        <f t="shared" si="509"/>
        <v>-0.26</v>
      </c>
      <c r="Q468" s="23">
        <f t="shared" si="509"/>
        <v>-0.26</v>
      </c>
      <c r="R468" s="23">
        <f t="shared" si="509"/>
        <v>-0.26</v>
      </c>
      <c r="S468" s="23">
        <f t="shared" si="509"/>
        <v>-0.26</v>
      </c>
      <c r="T468" s="23">
        <f t="shared" si="509"/>
        <v>-0.26</v>
      </c>
      <c r="U468" s="23">
        <f t="shared" si="509"/>
        <v>-0.26</v>
      </c>
      <c r="V468" s="23">
        <f t="shared" si="509"/>
        <v>-0.26</v>
      </c>
      <c r="W468" s="23">
        <f t="shared" si="509"/>
        <v>0</v>
      </c>
      <c r="X468" s="23">
        <f t="shared" si="509"/>
        <v>0</v>
      </c>
      <c r="Y468" s="23">
        <f t="shared" si="509"/>
        <v>0</v>
      </c>
      <c r="Z468" s="23">
        <f t="shared" si="509"/>
        <v>0</v>
      </c>
      <c r="AA468" s="23">
        <f t="shared" si="509"/>
        <v>0</v>
      </c>
      <c r="AB468" s="23">
        <f t="shared" si="509"/>
        <v>0</v>
      </c>
      <c r="AC468" s="23">
        <f t="shared" si="509"/>
        <v>0</v>
      </c>
      <c r="AD468" s="23">
        <f t="shared" si="509"/>
        <v>0</v>
      </c>
      <c r="AE468" s="23">
        <f t="shared" si="509"/>
        <v>0</v>
      </c>
      <c r="AF468" s="23">
        <f t="shared" si="509"/>
        <v>0</v>
      </c>
      <c r="AG468" s="23">
        <f t="shared" si="509"/>
        <v>0</v>
      </c>
      <c r="AH468" s="23">
        <f t="shared" si="509"/>
        <v>0</v>
      </c>
      <c r="AJ468" s="34"/>
      <c r="AK468" s="34"/>
      <c r="AL468" s="34"/>
      <c r="AM468" s="34"/>
      <c r="AN468" s="34"/>
      <c r="AO468" s="34"/>
      <c r="AP468" s="23">
        <f>IFERROR(AP469/AP467, 0)</f>
        <v>-0.26</v>
      </c>
      <c r="AQ468" s="23">
        <f t="shared" ref="AQ468:AW468" si="510">IFERROR(AQ469/AQ467, 0)</f>
        <v>-0.26</v>
      </c>
      <c r="AR468" s="23">
        <f t="shared" si="510"/>
        <v>-0.2599999999999999</v>
      </c>
      <c r="AS468" s="23">
        <f t="shared" si="510"/>
        <v>-0.26000000000000006</v>
      </c>
      <c r="AT468" s="23">
        <f t="shared" si="510"/>
        <v>-0.25999999999999995</v>
      </c>
      <c r="AU468" s="23">
        <f t="shared" si="510"/>
        <v>0</v>
      </c>
      <c r="AV468" s="23">
        <f t="shared" si="510"/>
        <v>0</v>
      </c>
      <c r="AW468" s="23">
        <f t="shared" si="510"/>
        <v>0</v>
      </c>
    </row>
    <row r="469" spans="2:49" hidden="1" outlineLevel="1" x14ac:dyDescent="0.2">
      <c r="B469" s="38" t="s">
        <v>281</v>
      </c>
      <c r="C469" s="39">
        <f>C467*C468</f>
        <v>99.906878500000005</v>
      </c>
      <c r="D469" s="39">
        <f t="shared" ref="D469:AH469" si="511">D467*D468</f>
        <v>192.31636475740001</v>
      </c>
      <c r="E469" s="39">
        <f t="shared" si="511"/>
        <v>188.17212887580953</v>
      </c>
      <c r="F469" s="39">
        <f t="shared" si="511"/>
        <v>145.90849774317147</v>
      </c>
      <c r="G469" s="39">
        <f t="shared" si="511"/>
        <v>98.493101406793102</v>
      </c>
      <c r="H469" s="39">
        <f t="shared" si="511"/>
        <v>62.579417495675649</v>
      </c>
      <c r="I469" s="39">
        <f t="shared" si="511"/>
        <v>44.578909241388594</v>
      </c>
      <c r="J469" s="39">
        <f t="shared" si="511"/>
        <v>13.01011319778447</v>
      </c>
      <c r="K469" s="39">
        <f t="shared" si="511"/>
        <v>27.910818030815971</v>
      </c>
      <c r="L469" s="39">
        <f t="shared" si="511"/>
        <v>-11.268586831345567</v>
      </c>
      <c r="M469" s="39">
        <f t="shared" si="511"/>
        <v>-77.901765463789573</v>
      </c>
      <c r="N469" s="39">
        <f t="shared" si="511"/>
        <v>-156.25555429831377</v>
      </c>
      <c r="O469" s="39">
        <f t="shared" si="511"/>
        <v>-249.77612164292955</v>
      </c>
      <c r="P469" s="39">
        <f t="shared" si="511"/>
        <v>-350.05308658388304</v>
      </c>
      <c r="Q469" s="39">
        <f t="shared" si="511"/>
        <v>-456.10760609717539</v>
      </c>
      <c r="R469" s="39">
        <f t="shared" si="511"/>
        <v>-570.9922840109333</v>
      </c>
      <c r="S469" s="39">
        <f t="shared" si="511"/>
        <v>-430.45497979341894</v>
      </c>
      <c r="T469" s="39">
        <f t="shared" si="511"/>
        <v>-453.58901953882798</v>
      </c>
      <c r="U469" s="39">
        <f t="shared" si="511"/>
        <v>-519.30564093576118</v>
      </c>
      <c r="V469" s="39">
        <f t="shared" si="511"/>
        <v>-590.5001730426003</v>
      </c>
      <c r="W469" s="39">
        <f t="shared" si="511"/>
        <v>0</v>
      </c>
      <c r="X469" s="39">
        <f t="shared" si="511"/>
        <v>0</v>
      </c>
      <c r="Y469" s="39">
        <f t="shared" si="511"/>
        <v>0</v>
      </c>
      <c r="Z469" s="39">
        <f t="shared" si="511"/>
        <v>0</v>
      </c>
      <c r="AA469" s="39">
        <f t="shared" si="511"/>
        <v>0</v>
      </c>
      <c r="AB469" s="39">
        <f t="shared" si="511"/>
        <v>0</v>
      </c>
      <c r="AC469" s="39">
        <f t="shared" si="511"/>
        <v>0</v>
      </c>
      <c r="AD469" s="39">
        <f t="shared" si="511"/>
        <v>0</v>
      </c>
      <c r="AE469" s="39">
        <f t="shared" si="511"/>
        <v>0</v>
      </c>
      <c r="AF469" s="39">
        <f t="shared" si="511"/>
        <v>0</v>
      </c>
      <c r="AG469" s="39">
        <f t="shared" si="511"/>
        <v>0</v>
      </c>
      <c r="AH469" s="39">
        <f t="shared" si="511"/>
        <v>0</v>
      </c>
      <c r="AI469" s="40"/>
      <c r="AJ469" s="54"/>
      <c r="AK469" s="54"/>
      <c r="AL469" s="54"/>
      <c r="AM469" s="54"/>
      <c r="AN469" s="54"/>
      <c r="AO469" s="54"/>
      <c r="AP469" s="39">
        <f t="shared" ref="AP469:AW469" si="512">SUMIFS($B469:$AI469, $B$6:$AI$6, AP$6)</f>
        <v>626.30386987638099</v>
      </c>
      <c r="AQ469" s="39">
        <f t="shared" si="512"/>
        <v>218.66154134164182</v>
      </c>
      <c r="AR469" s="39">
        <f t="shared" si="512"/>
        <v>-217.51508856263294</v>
      </c>
      <c r="AS469" s="39">
        <f t="shared" si="512"/>
        <v>-1626.9290983349215</v>
      </c>
      <c r="AT469" s="39">
        <f t="shared" si="512"/>
        <v>-1993.8498133106082</v>
      </c>
      <c r="AU469" s="39">
        <f t="shared" si="512"/>
        <v>0</v>
      </c>
      <c r="AV469" s="39">
        <f t="shared" si="512"/>
        <v>0</v>
      </c>
      <c r="AW469" s="39">
        <f t="shared" si="512"/>
        <v>0</v>
      </c>
    </row>
    <row r="470" spans="2:49" hidden="1" outlineLevel="1" x14ac:dyDescent="0.2">
      <c r="AJ470" s="34"/>
      <c r="AK470" s="34"/>
      <c r="AL470" s="34"/>
      <c r="AM470" s="34"/>
      <c r="AN470" s="34"/>
      <c r="AO470" s="34"/>
    </row>
    <row r="471" spans="2:49" hidden="1" outlineLevel="1" x14ac:dyDescent="0.2">
      <c r="B471" s="2" t="s">
        <v>280</v>
      </c>
    </row>
    <row r="472" spans="2:49" hidden="1" outlineLevel="1" x14ac:dyDescent="0.2">
      <c r="B472" s="4" t="str">
        <f t="shared" ref="B472:AH472" si="513">B507</f>
        <v>Total temporary differences - asset</v>
      </c>
      <c r="C472" s="9">
        <f t="shared" si="513"/>
        <v>17.509050000000002</v>
      </c>
      <c r="D472" s="9">
        <f t="shared" si="513"/>
        <v>111.30029999999999</v>
      </c>
      <c r="E472" s="9">
        <f t="shared" si="513"/>
        <v>352.32389999999998</v>
      </c>
      <c r="F472" s="9">
        <f t="shared" si="513"/>
        <v>778.48507500000005</v>
      </c>
      <c r="G472" s="9">
        <f t="shared" si="513"/>
        <v>1379.0665858768357</v>
      </c>
      <c r="H472" s="9">
        <f t="shared" si="513"/>
        <v>2103.7330312532777</v>
      </c>
      <c r="I472" s="9">
        <f t="shared" si="513"/>
        <v>2914.3117476631064</v>
      </c>
      <c r="J472" s="9">
        <f t="shared" si="513"/>
        <v>3808.4125887975802</v>
      </c>
      <c r="K472" s="9">
        <f t="shared" si="513"/>
        <v>4602.3055490526122</v>
      </c>
      <c r="L472" s="9">
        <f t="shared" si="513"/>
        <v>5490.1504319077758</v>
      </c>
      <c r="M472" s="9">
        <f t="shared" si="513"/>
        <v>6476.1916774758793</v>
      </c>
      <c r="N472" s="9">
        <f t="shared" si="513"/>
        <v>7563.2554131607376</v>
      </c>
      <c r="O472" s="9">
        <f t="shared" si="513"/>
        <v>8754.7481571559874</v>
      </c>
      <c r="P472" s="9">
        <f t="shared" si="513"/>
        <v>10055.422063144744</v>
      </c>
      <c r="Q472" s="9">
        <f t="shared" si="513"/>
        <v>11462.801116459152</v>
      </c>
      <c r="R472" s="9">
        <f t="shared" si="513"/>
        <v>12973.04939732176</v>
      </c>
      <c r="S472" s="9">
        <f t="shared" si="513"/>
        <v>14585.986542996035</v>
      </c>
      <c r="T472" s="9">
        <f t="shared" si="513"/>
        <v>16295.933420377847</v>
      </c>
      <c r="U472" s="9">
        <f t="shared" si="513"/>
        <v>18097.814779327873</v>
      </c>
      <c r="V472" s="9">
        <f t="shared" si="513"/>
        <v>19986.588387508265</v>
      </c>
      <c r="W472" s="9">
        <f t="shared" si="513"/>
        <v>19017.948236987548</v>
      </c>
      <c r="X472" s="9">
        <f t="shared" si="513"/>
        <v>17991.812439569982</v>
      </c>
      <c r="Y472" s="9">
        <f t="shared" si="513"/>
        <v>16905.061332846661</v>
      </c>
      <c r="Z472" s="9">
        <f t="shared" si="513"/>
        <v>15754.981892940545</v>
      </c>
      <c r="AA472" s="9">
        <f t="shared" si="513"/>
        <v>14613.483767034428</v>
      </c>
      <c r="AB472" s="9">
        <f t="shared" si="513"/>
        <v>13484.412380628311</v>
      </c>
      <c r="AC472" s="9">
        <f t="shared" si="513"/>
        <v>12372.712509222194</v>
      </c>
      <c r="AD472" s="9">
        <f t="shared" si="513"/>
        <v>11283.997174566077</v>
      </c>
      <c r="AE472" s="9">
        <f t="shared" si="513"/>
        <v>10224.25350962996</v>
      </c>
      <c r="AF472" s="9">
        <f t="shared" si="513"/>
        <v>9199.809575558842</v>
      </c>
      <c r="AG472" s="9">
        <f t="shared" si="513"/>
        <v>8217.3339799977257</v>
      </c>
      <c r="AH472" s="9">
        <f t="shared" si="513"/>
        <v>7283.8123410791086</v>
      </c>
      <c r="AP472" s="9"/>
      <c r="AQ472" s="9"/>
      <c r="AR472" s="9"/>
      <c r="AS472" s="9"/>
      <c r="AT472" s="9"/>
      <c r="AU472" s="9"/>
      <c r="AV472" s="9"/>
      <c r="AW472" s="9"/>
    </row>
    <row r="473" spans="2:49" hidden="1" outlineLevel="1" x14ac:dyDescent="0.2">
      <c r="B473" s="4" t="str">
        <f t="shared" ref="B473:AH473" si="514">B515</f>
        <v>Total temporary differences - liability</v>
      </c>
      <c r="C473" s="9">
        <f t="shared" si="514"/>
        <v>-407.12224250000003</v>
      </c>
      <c r="D473" s="9">
        <f t="shared" si="514"/>
        <v>-1232.03038849</v>
      </c>
      <c r="E473" s="9">
        <f t="shared" si="514"/>
        <v>-2084.6732182046517</v>
      </c>
      <c r="F473" s="9">
        <f t="shared" si="514"/>
        <v>-2757.8277242360805</v>
      </c>
      <c r="G473" s="9">
        <f t="shared" si="514"/>
        <v>-3216.9279662564386</v>
      </c>
      <c r="H473" s="9">
        <f t="shared" si="514"/>
        <v>-3519.4060267224986</v>
      </c>
      <c r="I473" s="9">
        <f t="shared" si="514"/>
        <v>-3746.1304000836085</v>
      </c>
      <c r="J473" s="9">
        <f t="shared" si="514"/>
        <v>-3842.7991558231643</v>
      </c>
      <c r="K473" s="9">
        <f t="shared" si="514"/>
        <v>-3996.1781384896867</v>
      </c>
      <c r="L473" s="9">
        <f t="shared" si="514"/>
        <v>-4030.9561904886432</v>
      </c>
      <c r="M473" s="9">
        <f t="shared" si="514"/>
        <v>-3958.7808411734304</v>
      </c>
      <c r="N473" s="9">
        <f t="shared" si="514"/>
        <v>-3746.2513628993811</v>
      </c>
      <c r="O473" s="9">
        <f t="shared" si="514"/>
        <v>-3381.8655144530881</v>
      </c>
      <c r="P473" s="9">
        <f t="shared" si="514"/>
        <v>-2849.0165258008237</v>
      </c>
      <c r="Q473" s="9">
        <f t="shared" si="514"/>
        <v>-2133.5780889522803</v>
      </c>
      <c r="R473" s="9">
        <f t="shared" si="514"/>
        <v>-1207.5766539112151</v>
      </c>
      <c r="S473" s="9">
        <f t="shared" si="514"/>
        <v>-1107.7415764924269</v>
      </c>
      <c r="T473" s="9">
        <f t="shared" si="514"/>
        <v>-1169.758610215451</v>
      </c>
      <c r="U473" s="9">
        <f t="shared" si="514"/>
        <v>-1235.5414065924238</v>
      </c>
      <c r="V473" s="9">
        <f t="shared" si="514"/>
        <v>-1288.937326244843</v>
      </c>
      <c r="W473" s="9">
        <f t="shared" si="514"/>
        <v>-754.36725400183616</v>
      </c>
      <c r="X473" s="9">
        <f t="shared" si="514"/>
        <v>-356.34861182899215</v>
      </c>
      <c r="Y473" s="9">
        <f t="shared" si="514"/>
        <v>-102.76067326247903</v>
      </c>
      <c r="Z473" s="9">
        <f t="shared" si="514"/>
        <v>0</v>
      </c>
      <c r="AA473" s="9">
        <f t="shared" si="514"/>
        <v>-1383.9454296717136</v>
      </c>
      <c r="AB473" s="9">
        <f t="shared" si="514"/>
        <v>-2751.2762690934273</v>
      </c>
      <c r="AC473" s="9">
        <f t="shared" si="514"/>
        <v>-4095.7972782651414</v>
      </c>
      <c r="AD473" s="9">
        <f t="shared" si="514"/>
        <v>-5410.5808628118548</v>
      </c>
      <c r="AE473" s="9">
        <f t="shared" si="514"/>
        <v>-6688.2612953235684</v>
      </c>
      <c r="AF473" s="9">
        <f t="shared" si="514"/>
        <v>-7921.0574047377822</v>
      </c>
      <c r="AG473" s="9">
        <f t="shared" si="514"/>
        <v>-9100.7660474544955</v>
      </c>
      <c r="AH473" s="9">
        <f t="shared" si="514"/>
        <v>-10218.790272442458</v>
      </c>
      <c r="AP473" s="9"/>
      <c r="AQ473" s="9"/>
      <c r="AR473" s="9"/>
      <c r="AS473" s="9"/>
      <c r="AT473" s="9"/>
      <c r="AU473" s="9"/>
      <c r="AV473" s="9"/>
      <c r="AW473" s="9"/>
    </row>
    <row r="474" spans="2:49" hidden="1" outlineLevel="1" x14ac:dyDescent="0.2">
      <c r="B474" s="38" t="s">
        <v>389</v>
      </c>
      <c r="C474" s="39">
        <f>C472+C473</f>
        <v>-389.61319250000003</v>
      </c>
      <c r="D474" s="39">
        <f t="shared" ref="D474:AH474" si="515">D472+D473</f>
        <v>-1120.7300884900001</v>
      </c>
      <c r="E474" s="39">
        <f t="shared" si="515"/>
        <v>-1732.3493182046518</v>
      </c>
      <c r="F474" s="39">
        <f t="shared" si="515"/>
        <v>-1979.3426492360804</v>
      </c>
      <c r="G474" s="39">
        <f t="shared" si="515"/>
        <v>-1837.8613803796029</v>
      </c>
      <c r="H474" s="39">
        <f t="shared" si="515"/>
        <v>-1415.672995469221</v>
      </c>
      <c r="I474" s="39">
        <f t="shared" si="515"/>
        <v>-831.81865242050208</v>
      </c>
      <c r="J474" s="39">
        <f t="shared" si="515"/>
        <v>-34.3865670255841</v>
      </c>
      <c r="K474" s="39">
        <f t="shared" si="515"/>
        <v>606.12741056292543</v>
      </c>
      <c r="L474" s="39">
        <f t="shared" si="515"/>
        <v>1459.1942414191326</v>
      </c>
      <c r="M474" s="39">
        <f t="shared" si="515"/>
        <v>2517.4108363024488</v>
      </c>
      <c r="N474" s="39">
        <f t="shared" si="515"/>
        <v>3817.0040502613565</v>
      </c>
      <c r="O474" s="39">
        <f t="shared" si="515"/>
        <v>5372.8826427028998</v>
      </c>
      <c r="P474" s="39">
        <f t="shared" si="515"/>
        <v>7206.4055373439205</v>
      </c>
      <c r="Q474" s="39">
        <f t="shared" si="515"/>
        <v>9329.2230275068723</v>
      </c>
      <c r="R474" s="39">
        <f t="shared" si="515"/>
        <v>11765.472743410544</v>
      </c>
      <c r="S474" s="39">
        <f t="shared" si="515"/>
        <v>13478.244966503609</v>
      </c>
      <c r="T474" s="39">
        <f t="shared" si="515"/>
        <v>15126.174810162396</v>
      </c>
      <c r="U474" s="39">
        <f t="shared" si="515"/>
        <v>16862.27337273545</v>
      </c>
      <c r="V474" s="39">
        <f t="shared" si="515"/>
        <v>18697.651061263423</v>
      </c>
      <c r="W474" s="39">
        <f t="shared" si="515"/>
        <v>18263.58098298571</v>
      </c>
      <c r="X474" s="39">
        <f t="shared" si="515"/>
        <v>17635.46382774099</v>
      </c>
      <c r="Y474" s="39">
        <f t="shared" si="515"/>
        <v>16802.30065958418</v>
      </c>
      <c r="Z474" s="39">
        <f t="shared" si="515"/>
        <v>15754.981892940545</v>
      </c>
      <c r="AA474" s="39">
        <f t="shared" si="515"/>
        <v>13229.538337362714</v>
      </c>
      <c r="AB474" s="39">
        <f t="shared" si="515"/>
        <v>10733.136111534885</v>
      </c>
      <c r="AC474" s="39">
        <f t="shared" si="515"/>
        <v>8276.9152309570527</v>
      </c>
      <c r="AD474" s="39">
        <f t="shared" si="515"/>
        <v>5873.4163117542221</v>
      </c>
      <c r="AE474" s="39">
        <f t="shared" si="515"/>
        <v>3535.9922143063914</v>
      </c>
      <c r="AF474" s="39">
        <f t="shared" si="515"/>
        <v>1278.7521708210597</v>
      </c>
      <c r="AG474" s="39">
        <f t="shared" si="515"/>
        <v>-883.4320674567698</v>
      </c>
      <c r="AH474" s="39">
        <f t="shared" si="515"/>
        <v>-2934.9779313633499</v>
      </c>
      <c r="AI474" s="40"/>
      <c r="AJ474" s="54"/>
      <c r="AK474" s="54"/>
      <c r="AL474" s="54"/>
      <c r="AM474" s="54"/>
      <c r="AN474" s="54"/>
      <c r="AO474" s="54"/>
      <c r="AP474" s="39"/>
      <c r="AQ474" s="39"/>
      <c r="AR474" s="39"/>
      <c r="AS474" s="39"/>
      <c r="AT474" s="39"/>
      <c r="AU474" s="39"/>
      <c r="AV474" s="39"/>
      <c r="AW474" s="39"/>
    </row>
    <row r="475" spans="2:49" hidden="1" outlineLevel="1" x14ac:dyDescent="0.2">
      <c r="B475" s="4" t="s">
        <v>272</v>
      </c>
      <c r="C475" s="23">
        <f t="shared" ref="C475:AH475" si="516">C488</f>
        <v>-0.26</v>
      </c>
      <c r="D475" s="23">
        <f t="shared" si="516"/>
        <v>-0.26</v>
      </c>
      <c r="E475" s="23">
        <f t="shared" si="516"/>
        <v>-0.26</v>
      </c>
      <c r="F475" s="23">
        <f t="shared" si="516"/>
        <v>-0.26</v>
      </c>
      <c r="G475" s="23">
        <f t="shared" si="516"/>
        <v>-0.26</v>
      </c>
      <c r="H475" s="23">
        <f t="shared" si="516"/>
        <v>-0.26</v>
      </c>
      <c r="I475" s="23">
        <f t="shared" si="516"/>
        <v>-0.26</v>
      </c>
      <c r="J475" s="23">
        <f t="shared" si="516"/>
        <v>-0.26</v>
      </c>
      <c r="K475" s="23">
        <f t="shared" si="516"/>
        <v>-0.26</v>
      </c>
      <c r="L475" s="23">
        <f t="shared" si="516"/>
        <v>-0.26</v>
      </c>
      <c r="M475" s="23">
        <f t="shared" si="516"/>
        <v>-0.26</v>
      </c>
      <c r="N475" s="23">
        <f t="shared" si="516"/>
        <v>-0.26</v>
      </c>
      <c r="O475" s="23">
        <f t="shared" si="516"/>
        <v>-0.26</v>
      </c>
      <c r="P475" s="23">
        <f t="shared" si="516"/>
        <v>-0.26</v>
      </c>
      <c r="Q475" s="23">
        <f t="shared" si="516"/>
        <v>-0.26</v>
      </c>
      <c r="R475" s="23">
        <f t="shared" si="516"/>
        <v>-0.26</v>
      </c>
      <c r="S475" s="23">
        <f t="shared" si="516"/>
        <v>-0.26</v>
      </c>
      <c r="T475" s="23">
        <f t="shared" si="516"/>
        <v>-0.26</v>
      </c>
      <c r="U475" s="23">
        <f t="shared" si="516"/>
        <v>-0.26</v>
      </c>
      <c r="V475" s="23">
        <f t="shared" si="516"/>
        <v>-0.26</v>
      </c>
      <c r="W475" s="23">
        <f t="shared" si="516"/>
        <v>0</v>
      </c>
      <c r="X475" s="23">
        <f t="shared" si="516"/>
        <v>0</v>
      </c>
      <c r="Y475" s="23">
        <f t="shared" si="516"/>
        <v>0</v>
      </c>
      <c r="Z475" s="23">
        <f t="shared" si="516"/>
        <v>0</v>
      </c>
      <c r="AA475" s="23">
        <f t="shared" si="516"/>
        <v>0</v>
      </c>
      <c r="AB475" s="23">
        <f t="shared" si="516"/>
        <v>0</v>
      </c>
      <c r="AC475" s="23">
        <f t="shared" si="516"/>
        <v>0</v>
      </c>
      <c r="AD475" s="23">
        <f t="shared" si="516"/>
        <v>0</v>
      </c>
      <c r="AE475" s="23">
        <f t="shared" si="516"/>
        <v>0</v>
      </c>
      <c r="AF475" s="23">
        <f t="shared" si="516"/>
        <v>0</v>
      </c>
      <c r="AG475" s="23">
        <f t="shared" si="516"/>
        <v>0</v>
      </c>
      <c r="AH475" s="23">
        <f t="shared" si="516"/>
        <v>0</v>
      </c>
      <c r="AP475" s="23"/>
      <c r="AQ475" s="23"/>
      <c r="AR475" s="23"/>
      <c r="AS475" s="23"/>
      <c r="AT475" s="23"/>
      <c r="AU475" s="23"/>
      <c r="AV475" s="23"/>
      <c r="AW475" s="23"/>
    </row>
    <row r="476" spans="2:49" hidden="1" outlineLevel="1" x14ac:dyDescent="0.2">
      <c r="B476" s="38" t="s">
        <v>388</v>
      </c>
      <c r="C476" s="39">
        <f>C474*-C475</f>
        <v>-101.29943005000001</v>
      </c>
      <c r="D476" s="39">
        <f t="shared" ref="D476:AH476" si="517">D474*-D475</f>
        <v>-291.38982300740003</v>
      </c>
      <c r="E476" s="39">
        <f t="shared" si="517"/>
        <v>-450.4108227332095</v>
      </c>
      <c r="F476" s="39">
        <f t="shared" si="517"/>
        <v>-514.62908880138093</v>
      </c>
      <c r="G476" s="39">
        <f t="shared" si="517"/>
        <v>-477.84395889869677</v>
      </c>
      <c r="H476" s="39">
        <f t="shared" si="517"/>
        <v>-368.07497882199743</v>
      </c>
      <c r="I476" s="39">
        <f t="shared" si="517"/>
        <v>-216.27284962933055</v>
      </c>
      <c r="J476" s="39">
        <f t="shared" si="517"/>
        <v>-8.940507426651866</v>
      </c>
      <c r="K476" s="39">
        <f t="shared" si="517"/>
        <v>157.59312674636061</v>
      </c>
      <c r="L476" s="39">
        <f t="shared" si="517"/>
        <v>379.3905027689745</v>
      </c>
      <c r="M476" s="39">
        <f t="shared" si="517"/>
        <v>654.52681743863673</v>
      </c>
      <c r="N476" s="39">
        <f t="shared" si="517"/>
        <v>992.4210530679527</v>
      </c>
      <c r="O476" s="39">
        <f t="shared" si="517"/>
        <v>1396.9494871027539</v>
      </c>
      <c r="P476" s="39">
        <f t="shared" si="517"/>
        <v>1873.6654397094194</v>
      </c>
      <c r="Q476" s="39">
        <f t="shared" si="517"/>
        <v>2425.597987151787</v>
      </c>
      <c r="R476" s="39">
        <f t="shared" si="517"/>
        <v>3059.0229132867416</v>
      </c>
      <c r="S476" s="39">
        <f t="shared" si="517"/>
        <v>3504.3436912909388</v>
      </c>
      <c r="T476" s="39">
        <f t="shared" si="517"/>
        <v>3932.8054506422231</v>
      </c>
      <c r="U476" s="39">
        <f t="shared" si="517"/>
        <v>4384.1910769112174</v>
      </c>
      <c r="V476" s="39">
        <f t="shared" si="517"/>
        <v>4861.38927592849</v>
      </c>
      <c r="W476" s="39">
        <f t="shared" si="517"/>
        <v>0</v>
      </c>
      <c r="X476" s="39">
        <f t="shared" si="517"/>
        <v>0</v>
      </c>
      <c r="Y476" s="39">
        <f t="shared" si="517"/>
        <v>0</v>
      </c>
      <c r="Z476" s="39">
        <f t="shared" si="517"/>
        <v>0</v>
      </c>
      <c r="AA476" s="39">
        <f t="shared" si="517"/>
        <v>0</v>
      </c>
      <c r="AB476" s="39">
        <f t="shared" si="517"/>
        <v>0</v>
      </c>
      <c r="AC476" s="39">
        <f t="shared" si="517"/>
        <v>0</v>
      </c>
      <c r="AD476" s="39">
        <f t="shared" si="517"/>
        <v>0</v>
      </c>
      <c r="AE476" s="39">
        <f t="shared" si="517"/>
        <v>0</v>
      </c>
      <c r="AF476" s="39">
        <f t="shared" si="517"/>
        <v>0</v>
      </c>
      <c r="AG476" s="39">
        <f t="shared" si="517"/>
        <v>0</v>
      </c>
      <c r="AH476" s="39">
        <f t="shared" si="517"/>
        <v>0</v>
      </c>
      <c r="AI476" s="40"/>
      <c r="AJ476" s="54"/>
      <c r="AK476" s="54"/>
      <c r="AL476" s="54"/>
      <c r="AM476" s="54"/>
      <c r="AN476" s="54"/>
      <c r="AO476" s="54"/>
      <c r="AP476" s="39"/>
      <c r="AQ476" s="39"/>
      <c r="AR476" s="39"/>
      <c r="AS476" s="39"/>
      <c r="AT476" s="39"/>
      <c r="AU476" s="39"/>
      <c r="AV476" s="39"/>
      <c r="AW476" s="39"/>
    </row>
    <row r="477" spans="2:49" hidden="1" outlineLevel="1" x14ac:dyDescent="0.2">
      <c r="B477" s="38" t="s">
        <v>280</v>
      </c>
      <c r="C477" s="113">
        <f>C476</f>
        <v>-101.29943005000001</v>
      </c>
      <c r="D477" s="39">
        <f>D476-C476</f>
        <v>-190.09039295740001</v>
      </c>
      <c r="E477" s="39">
        <f>E476-D476</f>
        <v>-159.02099972580947</v>
      </c>
      <c r="F477" s="39">
        <f t="shared" ref="F477:AH477" si="518">F476-E476</f>
        <v>-64.218266068171431</v>
      </c>
      <c r="G477" s="39">
        <f t="shared" si="518"/>
        <v>36.785129902684162</v>
      </c>
      <c r="H477" s="39">
        <f t="shared" si="518"/>
        <v>109.76898007669934</v>
      </c>
      <c r="I477" s="39">
        <f t="shared" si="518"/>
        <v>151.80212919266688</v>
      </c>
      <c r="J477" s="39">
        <f t="shared" si="518"/>
        <v>207.33234220267869</v>
      </c>
      <c r="K477" s="39">
        <f t="shared" si="518"/>
        <v>166.53363417301247</v>
      </c>
      <c r="L477" s="39">
        <f t="shared" si="518"/>
        <v>221.79737602261389</v>
      </c>
      <c r="M477" s="39">
        <f t="shared" si="518"/>
        <v>275.13631466966223</v>
      </c>
      <c r="N477" s="39">
        <f t="shared" si="518"/>
        <v>337.89423562931597</v>
      </c>
      <c r="O477" s="39">
        <f t="shared" si="518"/>
        <v>404.52843403480119</v>
      </c>
      <c r="P477" s="39">
        <f t="shared" si="518"/>
        <v>476.7159526066655</v>
      </c>
      <c r="Q477" s="39">
        <f t="shared" si="518"/>
        <v>551.93254744236765</v>
      </c>
      <c r="R477" s="39">
        <f t="shared" si="518"/>
        <v>633.4249261349546</v>
      </c>
      <c r="S477" s="39">
        <f t="shared" si="518"/>
        <v>445.32077800419711</v>
      </c>
      <c r="T477" s="39">
        <f t="shared" si="518"/>
        <v>428.4617593512844</v>
      </c>
      <c r="U477" s="39">
        <f t="shared" si="518"/>
        <v>451.3856262689942</v>
      </c>
      <c r="V477" s="39">
        <f t="shared" si="518"/>
        <v>477.1981990172726</v>
      </c>
      <c r="W477" s="39">
        <f t="shared" si="518"/>
        <v>-4861.38927592849</v>
      </c>
      <c r="X477" s="39">
        <f t="shared" si="518"/>
        <v>0</v>
      </c>
      <c r="Y477" s="39">
        <f t="shared" si="518"/>
        <v>0</v>
      </c>
      <c r="Z477" s="39">
        <f t="shared" si="518"/>
        <v>0</v>
      </c>
      <c r="AA477" s="39">
        <f t="shared" si="518"/>
        <v>0</v>
      </c>
      <c r="AB477" s="39">
        <f t="shared" si="518"/>
        <v>0</v>
      </c>
      <c r="AC477" s="39">
        <f t="shared" si="518"/>
        <v>0</v>
      </c>
      <c r="AD477" s="39">
        <f t="shared" si="518"/>
        <v>0</v>
      </c>
      <c r="AE477" s="39">
        <f t="shared" si="518"/>
        <v>0</v>
      </c>
      <c r="AF477" s="39">
        <f t="shared" si="518"/>
        <v>0</v>
      </c>
      <c r="AG477" s="39">
        <f t="shared" si="518"/>
        <v>0</v>
      </c>
      <c r="AH477" s="39">
        <f t="shared" si="518"/>
        <v>0</v>
      </c>
      <c r="AI477" s="40"/>
      <c r="AJ477" s="54"/>
      <c r="AK477" s="54"/>
      <c r="AL477" s="54"/>
      <c r="AM477" s="54"/>
      <c r="AN477" s="54"/>
      <c r="AO477" s="54"/>
      <c r="AP477" s="39"/>
      <c r="AQ477" s="39"/>
      <c r="AR477" s="39"/>
      <c r="AS477" s="39"/>
      <c r="AT477" s="39"/>
      <c r="AU477" s="39"/>
      <c r="AV477" s="39"/>
      <c r="AW477" s="39"/>
    </row>
    <row r="478" spans="2:49" hidden="1" outlineLevel="1" x14ac:dyDescent="0.2">
      <c r="AJ478" s="34"/>
      <c r="AK478" s="34"/>
      <c r="AL478" s="34"/>
      <c r="AM478" s="34"/>
      <c r="AN478" s="34"/>
      <c r="AO478" s="34"/>
    </row>
    <row r="479" spans="2:49" hidden="1" outlineLevel="1" x14ac:dyDescent="0.2">
      <c r="B479" s="2" t="s">
        <v>390</v>
      </c>
      <c r="AJ479" s="34"/>
      <c r="AK479" s="34"/>
      <c r="AL479" s="34"/>
      <c r="AM479" s="34"/>
      <c r="AN479" s="34"/>
      <c r="AO479" s="34"/>
    </row>
    <row r="480" spans="2:49" hidden="1" outlineLevel="1" x14ac:dyDescent="0.2">
      <c r="B480" s="4" t="str">
        <f>B469</f>
        <v>Current tax benefit (expense)</v>
      </c>
      <c r="C480" s="9">
        <f>C469</f>
        <v>99.906878500000005</v>
      </c>
      <c r="D480" s="9">
        <f t="shared" ref="D480:AH480" si="519">D469</f>
        <v>192.31636475740001</v>
      </c>
      <c r="E480" s="9">
        <f t="shared" si="519"/>
        <v>188.17212887580953</v>
      </c>
      <c r="F480" s="9">
        <f t="shared" si="519"/>
        <v>145.90849774317147</v>
      </c>
      <c r="G480" s="9">
        <f t="shared" si="519"/>
        <v>98.493101406793102</v>
      </c>
      <c r="H480" s="9">
        <f t="shared" si="519"/>
        <v>62.579417495675649</v>
      </c>
      <c r="I480" s="9">
        <f t="shared" si="519"/>
        <v>44.578909241388594</v>
      </c>
      <c r="J480" s="9">
        <f t="shared" si="519"/>
        <v>13.01011319778447</v>
      </c>
      <c r="K480" s="9">
        <f t="shared" si="519"/>
        <v>27.910818030815971</v>
      </c>
      <c r="L480" s="9">
        <f t="shared" si="519"/>
        <v>-11.268586831345567</v>
      </c>
      <c r="M480" s="9">
        <f t="shared" si="519"/>
        <v>-77.901765463789573</v>
      </c>
      <c r="N480" s="9">
        <f t="shared" si="519"/>
        <v>-156.25555429831377</v>
      </c>
      <c r="O480" s="9">
        <f t="shared" si="519"/>
        <v>-249.77612164292955</v>
      </c>
      <c r="P480" s="9">
        <f t="shared" si="519"/>
        <v>-350.05308658388304</v>
      </c>
      <c r="Q480" s="9">
        <f t="shared" si="519"/>
        <v>-456.10760609717539</v>
      </c>
      <c r="R480" s="9">
        <f t="shared" si="519"/>
        <v>-570.9922840109333</v>
      </c>
      <c r="S480" s="9">
        <f t="shared" si="519"/>
        <v>-430.45497979341894</v>
      </c>
      <c r="T480" s="9">
        <f t="shared" si="519"/>
        <v>-453.58901953882798</v>
      </c>
      <c r="U480" s="9">
        <f t="shared" si="519"/>
        <v>-519.30564093576118</v>
      </c>
      <c r="V480" s="9">
        <f t="shared" si="519"/>
        <v>-590.5001730426003</v>
      </c>
      <c r="W480" s="9">
        <f t="shared" si="519"/>
        <v>0</v>
      </c>
      <c r="X480" s="9">
        <f t="shared" si="519"/>
        <v>0</v>
      </c>
      <c r="Y480" s="9">
        <f t="shared" si="519"/>
        <v>0</v>
      </c>
      <c r="Z480" s="9">
        <f t="shared" si="519"/>
        <v>0</v>
      </c>
      <c r="AA480" s="9">
        <f t="shared" si="519"/>
        <v>0</v>
      </c>
      <c r="AB480" s="9">
        <f t="shared" si="519"/>
        <v>0</v>
      </c>
      <c r="AC480" s="9">
        <f t="shared" si="519"/>
        <v>0</v>
      </c>
      <c r="AD480" s="9">
        <f t="shared" si="519"/>
        <v>0</v>
      </c>
      <c r="AE480" s="9">
        <f t="shared" si="519"/>
        <v>0</v>
      </c>
      <c r="AF480" s="9">
        <f t="shared" si="519"/>
        <v>0</v>
      </c>
      <c r="AG480" s="9">
        <f t="shared" si="519"/>
        <v>0</v>
      </c>
      <c r="AH480" s="9">
        <f t="shared" si="519"/>
        <v>0</v>
      </c>
      <c r="AJ480" s="34"/>
      <c r="AK480" s="34"/>
      <c r="AL480" s="34"/>
      <c r="AM480" s="34"/>
      <c r="AN480" s="34"/>
      <c r="AO480" s="34"/>
      <c r="AP480" s="9"/>
      <c r="AQ480" s="9"/>
      <c r="AR480" s="9"/>
      <c r="AS480" s="9"/>
      <c r="AT480" s="9"/>
      <c r="AU480" s="9"/>
      <c r="AV480" s="9"/>
      <c r="AW480" s="9"/>
    </row>
    <row r="481" spans="2:49" hidden="1" outlineLevel="1" x14ac:dyDescent="0.2">
      <c r="B481" s="4" t="str">
        <f>B477</f>
        <v>Deferred tax benefit (expense)</v>
      </c>
      <c r="C481" s="9">
        <f>C477</f>
        <v>-101.29943005000001</v>
      </c>
      <c r="D481" s="9">
        <f t="shared" ref="D481:AH481" si="520">D477</f>
        <v>-190.09039295740001</v>
      </c>
      <c r="E481" s="9">
        <f t="shared" si="520"/>
        <v>-159.02099972580947</v>
      </c>
      <c r="F481" s="9">
        <f t="shared" si="520"/>
        <v>-64.218266068171431</v>
      </c>
      <c r="G481" s="9">
        <f t="shared" si="520"/>
        <v>36.785129902684162</v>
      </c>
      <c r="H481" s="9">
        <f t="shared" si="520"/>
        <v>109.76898007669934</v>
      </c>
      <c r="I481" s="9">
        <f t="shared" si="520"/>
        <v>151.80212919266688</v>
      </c>
      <c r="J481" s="9">
        <f t="shared" si="520"/>
        <v>207.33234220267869</v>
      </c>
      <c r="K481" s="9">
        <f t="shared" si="520"/>
        <v>166.53363417301247</v>
      </c>
      <c r="L481" s="9">
        <f t="shared" si="520"/>
        <v>221.79737602261389</v>
      </c>
      <c r="M481" s="9">
        <f t="shared" si="520"/>
        <v>275.13631466966223</v>
      </c>
      <c r="N481" s="9">
        <f t="shared" si="520"/>
        <v>337.89423562931597</v>
      </c>
      <c r="O481" s="9">
        <f t="shared" si="520"/>
        <v>404.52843403480119</v>
      </c>
      <c r="P481" s="9">
        <f t="shared" si="520"/>
        <v>476.7159526066655</v>
      </c>
      <c r="Q481" s="9">
        <f t="shared" si="520"/>
        <v>551.93254744236765</v>
      </c>
      <c r="R481" s="9">
        <f t="shared" si="520"/>
        <v>633.4249261349546</v>
      </c>
      <c r="S481" s="9">
        <f t="shared" si="520"/>
        <v>445.32077800419711</v>
      </c>
      <c r="T481" s="9">
        <f t="shared" si="520"/>
        <v>428.4617593512844</v>
      </c>
      <c r="U481" s="9">
        <f t="shared" si="520"/>
        <v>451.3856262689942</v>
      </c>
      <c r="V481" s="9">
        <f t="shared" si="520"/>
        <v>477.1981990172726</v>
      </c>
      <c r="W481" s="9">
        <f t="shared" si="520"/>
        <v>-4861.38927592849</v>
      </c>
      <c r="X481" s="9">
        <f t="shared" si="520"/>
        <v>0</v>
      </c>
      <c r="Y481" s="9">
        <f t="shared" si="520"/>
        <v>0</v>
      </c>
      <c r="Z481" s="9">
        <f t="shared" si="520"/>
        <v>0</v>
      </c>
      <c r="AA481" s="9">
        <f t="shared" si="520"/>
        <v>0</v>
      </c>
      <c r="AB481" s="9">
        <f t="shared" si="520"/>
        <v>0</v>
      </c>
      <c r="AC481" s="9">
        <f t="shared" si="520"/>
        <v>0</v>
      </c>
      <c r="AD481" s="9">
        <f t="shared" si="520"/>
        <v>0</v>
      </c>
      <c r="AE481" s="9">
        <f t="shared" si="520"/>
        <v>0</v>
      </c>
      <c r="AF481" s="9">
        <f t="shared" si="520"/>
        <v>0</v>
      </c>
      <c r="AG481" s="9">
        <f t="shared" si="520"/>
        <v>0</v>
      </c>
      <c r="AH481" s="9">
        <f t="shared" si="520"/>
        <v>0</v>
      </c>
      <c r="AJ481" s="34"/>
      <c r="AK481" s="34"/>
      <c r="AL481" s="34"/>
      <c r="AM481" s="34"/>
      <c r="AN481" s="34"/>
      <c r="AO481" s="34"/>
      <c r="AP481" s="9"/>
      <c r="AQ481" s="9"/>
      <c r="AR481" s="9"/>
      <c r="AS481" s="9"/>
      <c r="AT481" s="9"/>
      <c r="AU481" s="9"/>
      <c r="AV481" s="9"/>
      <c r="AW481" s="9"/>
    </row>
    <row r="482" spans="2:49" hidden="1" outlineLevel="1" x14ac:dyDescent="0.2">
      <c r="B482" s="38" t="s">
        <v>279</v>
      </c>
      <c r="C482" s="39">
        <f>C480+C481</f>
        <v>-1.3925515500000074</v>
      </c>
      <c r="D482" s="39">
        <f t="shared" ref="D482:AH482" si="521">D480+D481</f>
        <v>2.2259717999999964</v>
      </c>
      <c r="E482" s="39">
        <f t="shared" si="521"/>
        <v>29.15112915000006</v>
      </c>
      <c r="F482" s="39">
        <f t="shared" si="521"/>
        <v>81.690231675000035</v>
      </c>
      <c r="G482" s="39">
        <f t="shared" si="521"/>
        <v>135.27823130947726</v>
      </c>
      <c r="H482" s="39">
        <f t="shared" si="521"/>
        <v>172.34839757237498</v>
      </c>
      <c r="I482" s="39">
        <f t="shared" si="521"/>
        <v>196.38103843405548</v>
      </c>
      <c r="J482" s="39">
        <f t="shared" si="521"/>
        <v>220.34245540046317</v>
      </c>
      <c r="K482" s="39">
        <f t="shared" si="521"/>
        <v>194.44445220382843</v>
      </c>
      <c r="L482" s="39">
        <f t="shared" si="521"/>
        <v>210.52878919126832</v>
      </c>
      <c r="M482" s="39">
        <f t="shared" si="521"/>
        <v>197.23454920587267</v>
      </c>
      <c r="N482" s="39">
        <f t="shared" si="521"/>
        <v>181.6386813310022</v>
      </c>
      <c r="O482" s="39">
        <f t="shared" si="521"/>
        <v>154.75231239187164</v>
      </c>
      <c r="P482" s="39">
        <f t="shared" si="521"/>
        <v>126.66286602278245</v>
      </c>
      <c r="Q482" s="39">
        <f t="shared" si="521"/>
        <v>95.824941345192258</v>
      </c>
      <c r="R482" s="39">
        <f t="shared" si="521"/>
        <v>62.432642124021299</v>
      </c>
      <c r="S482" s="39">
        <f t="shared" si="521"/>
        <v>14.865798210778166</v>
      </c>
      <c r="T482" s="39">
        <f t="shared" si="521"/>
        <v>-25.127260187543584</v>
      </c>
      <c r="U482" s="39">
        <f t="shared" si="521"/>
        <v>-67.920014666766974</v>
      </c>
      <c r="V482" s="39">
        <f t="shared" si="521"/>
        <v>-113.3019740253277</v>
      </c>
      <c r="W482" s="39">
        <f t="shared" si="521"/>
        <v>-4861.38927592849</v>
      </c>
      <c r="X482" s="39">
        <f t="shared" si="521"/>
        <v>0</v>
      </c>
      <c r="Y482" s="39">
        <f t="shared" si="521"/>
        <v>0</v>
      </c>
      <c r="Z482" s="39">
        <f t="shared" si="521"/>
        <v>0</v>
      </c>
      <c r="AA482" s="39">
        <f t="shared" si="521"/>
        <v>0</v>
      </c>
      <c r="AB482" s="39">
        <f t="shared" si="521"/>
        <v>0</v>
      </c>
      <c r="AC482" s="39">
        <f t="shared" si="521"/>
        <v>0</v>
      </c>
      <c r="AD482" s="39">
        <f t="shared" si="521"/>
        <v>0</v>
      </c>
      <c r="AE482" s="39">
        <f t="shared" si="521"/>
        <v>0</v>
      </c>
      <c r="AF482" s="39">
        <f t="shared" si="521"/>
        <v>0</v>
      </c>
      <c r="AG482" s="39">
        <f t="shared" si="521"/>
        <v>0</v>
      </c>
      <c r="AH482" s="39">
        <f t="shared" si="521"/>
        <v>0</v>
      </c>
      <c r="AI482" s="40"/>
      <c r="AJ482" s="54"/>
      <c r="AK482" s="54"/>
      <c r="AL482" s="54"/>
      <c r="AM482" s="54"/>
      <c r="AN482" s="54"/>
      <c r="AO482" s="54"/>
      <c r="AP482" s="39"/>
      <c r="AQ482" s="39"/>
      <c r="AR482" s="39"/>
      <c r="AS482" s="39"/>
      <c r="AT482" s="39"/>
      <c r="AU482" s="39"/>
      <c r="AV482" s="39"/>
      <c r="AW482" s="39"/>
    </row>
    <row r="483" spans="2:49" hidden="1" outlineLevel="1" x14ac:dyDescent="0.2">
      <c r="B483" s="4" t="s">
        <v>275</v>
      </c>
      <c r="C483" s="102">
        <f t="shared" ref="C483:AH483" si="522">IFERROR(C482/C457, 0)</f>
        <v>3.6752360210892338E-3</v>
      </c>
      <c r="D483" s="102">
        <f t="shared" si="522"/>
        <v>-2.97494457114859E-3</v>
      </c>
      <c r="E483" s="102">
        <f t="shared" si="522"/>
        <v>-3.4875667003390363E-2</v>
      </c>
      <c r="F483" s="102">
        <f t="shared" si="522"/>
        <v>-9.3319766282510055E-2</v>
      </c>
      <c r="G483" s="102">
        <f t="shared" si="522"/>
        <v>-0.15045617326891383</v>
      </c>
      <c r="H483" s="102">
        <f t="shared" si="522"/>
        <v>-0.19074192366637138</v>
      </c>
      <c r="I483" s="102">
        <f t="shared" si="522"/>
        <v>-0.21189857686069624</v>
      </c>
      <c r="J483" s="102">
        <f t="shared" si="522"/>
        <v>-0.24550421170958825</v>
      </c>
      <c r="K483" s="102">
        <f t="shared" si="522"/>
        <v>-0.22736388267139249</v>
      </c>
      <c r="L483" s="102">
        <f t="shared" si="522"/>
        <v>-0.25999999999999984</v>
      </c>
      <c r="M483" s="102">
        <f t="shared" si="522"/>
        <v>-0.25999999999999951</v>
      </c>
      <c r="N483" s="102">
        <f t="shared" si="522"/>
        <v>-0.2600000000000004</v>
      </c>
      <c r="O483" s="102">
        <f t="shared" si="522"/>
        <v>-0.26000000000000006</v>
      </c>
      <c r="P483" s="102">
        <f t="shared" si="522"/>
        <v>-0.25999999999999868</v>
      </c>
      <c r="Q483" s="102">
        <f t="shared" si="522"/>
        <v>-0.26000000000000345</v>
      </c>
      <c r="R483" s="102">
        <f t="shared" si="522"/>
        <v>-0.25999999999999623</v>
      </c>
      <c r="S483" s="102">
        <f t="shared" si="522"/>
        <v>-0.26000000000001749</v>
      </c>
      <c r="T483" s="102">
        <f t="shared" si="522"/>
        <v>-0.25999999999998386</v>
      </c>
      <c r="U483" s="102">
        <f t="shared" si="522"/>
        <v>-0.25999999999999884</v>
      </c>
      <c r="V483" s="102">
        <f t="shared" si="522"/>
        <v>-0.26000000000000201</v>
      </c>
      <c r="W483" s="102">
        <f t="shared" si="522"/>
        <v>-0.56390992979169663</v>
      </c>
      <c r="X483" s="102">
        <f t="shared" si="522"/>
        <v>0</v>
      </c>
      <c r="Y483" s="102">
        <f t="shared" si="522"/>
        <v>0</v>
      </c>
      <c r="Z483" s="102">
        <f t="shared" si="522"/>
        <v>0</v>
      </c>
      <c r="AA483" s="102">
        <f t="shared" si="522"/>
        <v>0</v>
      </c>
      <c r="AB483" s="102">
        <f t="shared" si="522"/>
        <v>0</v>
      </c>
      <c r="AC483" s="102">
        <f t="shared" si="522"/>
        <v>0</v>
      </c>
      <c r="AD483" s="102">
        <f t="shared" si="522"/>
        <v>0</v>
      </c>
      <c r="AE483" s="102">
        <f t="shared" si="522"/>
        <v>0</v>
      </c>
      <c r="AF483" s="102">
        <f t="shared" si="522"/>
        <v>0</v>
      </c>
      <c r="AG483" s="102">
        <f t="shared" si="522"/>
        <v>0</v>
      </c>
      <c r="AH483" s="102">
        <f t="shared" si="522"/>
        <v>0</v>
      </c>
      <c r="AJ483" s="34"/>
      <c r="AK483" s="34"/>
      <c r="AL483" s="34"/>
      <c r="AM483" s="34"/>
      <c r="AN483" s="34"/>
      <c r="AO483" s="34"/>
      <c r="AP483" s="102"/>
      <c r="AQ483" s="102"/>
      <c r="AR483" s="102"/>
      <c r="AS483" s="102"/>
      <c r="AT483" s="102"/>
      <c r="AU483" s="102"/>
      <c r="AV483" s="102"/>
      <c r="AW483" s="102"/>
    </row>
    <row r="484" spans="2:49" hidden="1" outlineLevel="1" x14ac:dyDescent="0.2">
      <c r="AJ484" s="34"/>
      <c r="AK484" s="34"/>
      <c r="AL484" s="34"/>
      <c r="AM484" s="34"/>
      <c r="AN484" s="34"/>
      <c r="AO484" s="34"/>
    </row>
    <row r="485" spans="2:49" hidden="1" outlineLevel="1" x14ac:dyDescent="0.2">
      <c r="B485" s="2" t="s">
        <v>375</v>
      </c>
      <c r="AJ485" s="34"/>
      <c r="AK485" s="34"/>
      <c r="AL485" s="34"/>
      <c r="AM485" s="34"/>
      <c r="AN485" s="34"/>
      <c r="AO485" s="34"/>
    </row>
    <row r="486" spans="2:49" hidden="1" outlineLevel="1" x14ac:dyDescent="0.2">
      <c r="B486" s="4" t="str">
        <f>Drivers!B103</f>
        <v>Federal tax rate</v>
      </c>
      <c r="C486" s="93">
        <f>Drivers!C103</f>
        <v>-0.21</v>
      </c>
      <c r="D486" s="93">
        <f>Drivers!D103</f>
        <v>-0.21</v>
      </c>
      <c r="E486" s="93">
        <f>Drivers!E103</f>
        <v>-0.21</v>
      </c>
      <c r="F486" s="93">
        <f>Drivers!F103</f>
        <v>-0.21</v>
      </c>
      <c r="G486" s="93">
        <f>Drivers!G103</f>
        <v>-0.21</v>
      </c>
      <c r="H486" s="93">
        <f>Drivers!H103</f>
        <v>-0.21</v>
      </c>
      <c r="I486" s="93">
        <f>Drivers!I103</f>
        <v>-0.21</v>
      </c>
      <c r="J486" s="93">
        <f>Drivers!J103</f>
        <v>-0.21</v>
      </c>
      <c r="K486" s="93">
        <f>Drivers!K103</f>
        <v>-0.21</v>
      </c>
      <c r="L486" s="93">
        <f>Drivers!L103</f>
        <v>-0.21</v>
      </c>
      <c r="M486" s="93">
        <f>Drivers!M103</f>
        <v>-0.21</v>
      </c>
      <c r="N486" s="93">
        <f>Drivers!N103</f>
        <v>-0.21</v>
      </c>
      <c r="O486" s="93">
        <f>Drivers!O103</f>
        <v>-0.21</v>
      </c>
      <c r="P486" s="93">
        <f>Drivers!P103</f>
        <v>-0.21</v>
      </c>
      <c r="Q486" s="93">
        <f>Drivers!Q103</f>
        <v>-0.21</v>
      </c>
      <c r="R486" s="93">
        <f>Drivers!R103</f>
        <v>-0.21</v>
      </c>
      <c r="S486" s="93">
        <f>Drivers!S103</f>
        <v>-0.21</v>
      </c>
      <c r="T486" s="93">
        <f>Drivers!T103</f>
        <v>-0.21</v>
      </c>
      <c r="U486" s="93">
        <f>Drivers!U103</f>
        <v>-0.21</v>
      </c>
      <c r="V486" s="93">
        <f>Drivers!V103</f>
        <v>-0.21</v>
      </c>
      <c r="W486" s="93">
        <f>Drivers!W103</f>
        <v>0</v>
      </c>
      <c r="X486" s="93">
        <f>Drivers!X103</f>
        <v>0</v>
      </c>
      <c r="Y486" s="93">
        <f>Drivers!Y103</f>
        <v>0</v>
      </c>
      <c r="Z486" s="93">
        <f>Drivers!Z103</f>
        <v>0</v>
      </c>
      <c r="AA486" s="93">
        <f>Drivers!AA103</f>
        <v>0</v>
      </c>
      <c r="AB486" s="93">
        <f>Drivers!AB103</f>
        <v>0</v>
      </c>
      <c r="AC486" s="93">
        <f>Drivers!AC103</f>
        <v>0</v>
      </c>
      <c r="AD486" s="93">
        <f>Drivers!AD103</f>
        <v>0</v>
      </c>
      <c r="AE486" s="93">
        <f>Drivers!AE103</f>
        <v>0</v>
      </c>
      <c r="AF486" s="93">
        <f>Drivers!AF103</f>
        <v>0</v>
      </c>
      <c r="AG486" s="93">
        <f>Drivers!AG103</f>
        <v>0</v>
      </c>
      <c r="AH486" s="93">
        <f>Drivers!AH103</f>
        <v>0</v>
      </c>
      <c r="AJ486" s="34"/>
      <c r="AK486" s="34"/>
      <c r="AL486" s="34"/>
      <c r="AM486" s="34"/>
      <c r="AN486" s="34"/>
      <c r="AO486" s="34"/>
      <c r="AP486" s="93"/>
      <c r="AQ486" s="93"/>
      <c r="AR486" s="93"/>
      <c r="AS486" s="93"/>
      <c r="AT486" s="93"/>
      <c r="AU486" s="93"/>
      <c r="AV486" s="93"/>
      <c r="AW486" s="93"/>
    </row>
    <row r="487" spans="2:49" hidden="1" outlineLevel="1" x14ac:dyDescent="0.2">
      <c r="B487" s="4" t="str">
        <f>Drivers!B104</f>
        <v>State tax rate</v>
      </c>
      <c r="C487" s="93">
        <f>Drivers!C104</f>
        <v>-0.05</v>
      </c>
      <c r="D487" s="93">
        <f>Drivers!D104</f>
        <v>-0.05</v>
      </c>
      <c r="E487" s="93">
        <f>Drivers!E104</f>
        <v>-0.05</v>
      </c>
      <c r="F487" s="93">
        <f>Drivers!F104</f>
        <v>-0.05</v>
      </c>
      <c r="G487" s="93">
        <f>Drivers!G104</f>
        <v>-0.05</v>
      </c>
      <c r="H487" s="93">
        <f>Drivers!H104</f>
        <v>-0.05</v>
      </c>
      <c r="I487" s="93">
        <f>Drivers!I104</f>
        <v>-0.05</v>
      </c>
      <c r="J487" s="93">
        <f>Drivers!J104</f>
        <v>-0.05</v>
      </c>
      <c r="K487" s="93">
        <f>Drivers!K104</f>
        <v>-0.05</v>
      </c>
      <c r="L487" s="93">
        <f>Drivers!L104</f>
        <v>-0.05</v>
      </c>
      <c r="M487" s="93">
        <f>Drivers!M104</f>
        <v>-0.05</v>
      </c>
      <c r="N487" s="93">
        <f>Drivers!N104</f>
        <v>-0.05</v>
      </c>
      <c r="O487" s="93">
        <f>Drivers!O104</f>
        <v>-0.05</v>
      </c>
      <c r="P487" s="93">
        <f>Drivers!P104</f>
        <v>-0.05</v>
      </c>
      <c r="Q487" s="93">
        <f>Drivers!Q104</f>
        <v>-0.05</v>
      </c>
      <c r="R487" s="93">
        <f>Drivers!R104</f>
        <v>-0.05</v>
      </c>
      <c r="S487" s="93">
        <f>Drivers!S104</f>
        <v>-0.05</v>
      </c>
      <c r="T487" s="93">
        <f>Drivers!T104</f>
        <v>-0.05</v>
      </c>
      <c r="U487" s="93">
        <f>Drivers!U104</f>
        <v>-0.05</v>
      </c>
      <c r="V487" s="93">
        <f>Drivers!V104</f>
        <v>-0.05</v>
      </c>
      <c r="W487" s="93">
        <f>Drivers!W104</f>
        <v>0</v>
      </c>
      <c r="X487" s="93">
        <f>Drivers!X104</f>
        <v>0</v>
      </c>
      <c r="Y487" s="93">
        <f>Drivers!Y104</f>
        <v>0</v>
      </c>
      <c r="Z487" s="93">
        <f>Drivers!Z104</f>
        <v>0</v>
      </c>
      <c r="AA487" s="93">
        <f>Drivers!AA104</f>
        <v>0</v>
      </c>
      <c r="AB487" s="93">
        <f>Drivers!AB104</f>
        <v>0</v>
      </c>
      <c r="AC487" s="93">
        <f>Drivers!AC104</f>
        <v>0</v>
      </c>
      <c r="AD487" s="93">
        <f>Drivers!AD104</f>
        <v>0</v>
      </c>
      <c r="AE487" s="93">
        <f>Drivers!AE104</f>
        <v>0</v>
      </c>
      <c r="AF487" s="93">
        <f>Drivers!AF104</f>
        <v>0</v>
      </c>
      <c r="AG487" s="93">
        <f>Drivers!AG104</f>
        <v>0</v>
      </c>
      <c r="AH487" s="93">
        <f>Drivers!AH104</f>
        <v>0</v>
      </c>
      <c r="AJ487" s="34"/>
      <c r="AK487" s="34"/>
      <c r="AL487" s="34"/>
      <c r="AM487" s="34"/>
      <c r="AN487" s="34"/>
      <c r="AO487" s="34"/>
      <c r="AP487" s="93"/>
      <c r="AQ487" s="93"/>
      <c r="AR487" s="93"/>
      <c r="AS487" s="93"/>
      <c r="AT487" s="93"/>
      <c r="AU487" s="93"/>
      <c r="AV487" s="93"/>
      <c r="AW487" s="93"/>
    </row>
    <row r="488" spans="2:49" hidden="1" outlineLevel="1" x14ac:dyDescent="0.2">
      <c r="B488" s="17" t="s">
        <v>272</v>
      </c>
      <c r="C488" s="114">
        <f>SUM(C486:C487)</f>
        <v>-0.26</v>
      </c>
      <c r="D488" s="114">
        <f t="shared" ref="D488:AH488" si="523">SUM(D486:D487)</f>
        <v>-0.26</v>
      </c>
      <c r="E488" s="114">
        <f t="shared" si="523"/>
        <v>-0.26</v>
      </c>
      <c r="F488" s="114">
        <f t="shared" si="523"/>
        <v>-0.26</v>
      </c>
      <c r="G488" s="114">
        <f t="shared" si="523"/>
        <v>-0.26</v>
      </c>
      <c r="H488" s="114">
        <f t="shared" si="523"/>
        <v>-0.26</v>
      </c>
      <c r="I488" s="114">
        <f t="shared" si="523"/>
        <v>-0.26</v>
      </c>
      <c r="J488" s="114">
        <f t="shared" si="523"/>
        <v>-0.26</v>
      </c>
      <c r="K488" s="114">
        <f t="shared" si="523"/>
        <v>-0.26</v>
      </c>
      <c r="L488" s="114">
        <f t="shared" si="523"/>
        <v>-0.26</v>
      </c>
      <c r="M488" s="114">
        <f t="shared" si="523"/>
        <v>-0.26</v>
      </c>
      <c r="N488" s="114">
        <f t="shared" si="523"/>
        <v>-0.26</v>
      </c>
      <c r="O488" s="114">
        <f t="shared" si="523"/>
        <v>-0.26</v>
      </c>
      <c r="P488" s="114">
        <f t="shared" si="523"/>
        <v>-0.26</v>
      </c>
      <c r="Q488" s="114">
        <f t="shared" si="523"/>
        <v>-0.26</v>
      </c>
      <c r="R488" s="114">
        <f t="shared" si="523"/>
        <v>-0.26</v>
      </c>
      <c r="S488" s="114">
        <f t="shared" si="523"/>
        <v>-0.26</v>
      </c>
      <c r="T488" s="114">
        <f t="shared" si="523"/>
        <v>-0.26</v>
      </c>
      <c r="U488" s="114">
        <f t="shared" si="523"/>
        <v>-0.26</v>
      </c>
      <c r="V488" s="114">
        <f t="shared" si="523"/>
        <v>-0.26</v>
      </c>
      <c r="W488" s="114">
        <f t="shared" si="523"/>
        <v>0</v>
      </c>
      <c r="X488" s="114">
        <f t="shared" si="523"/>
        <v>0</v>
      </c>
      <c r="Y488" s="114">
        <f t="shared" si="523"/>
        <v>0</v>
      </c>
      <c r="Z488" s="114">
        <f t="shared" si="523"/>
        <v>0</v>
      </c>
      <c r="AA488" s="114">
        <f t="shared" si="523"/>
        <v>0</v>
      </c>
      <c r="AB488" s="114">
        <f t="shared" si="523"/>
        <v>0</v>
      </c>
      <c r="AC488" s="114">
        <f t="shared" si="523"/>
        <v>0</v>
      </c>
      <c r="AD488" s="114">
        <f t="shared" si="523"/>
        <v>0</v>
      </c>
      <c r="AE488" s="114">
        <f t="shared" si="523"/>
        <v>0</v>
      </c>
      <c r="AF488" s="114">
        <f t="shared" si="523"/>
        <v>0</v>
      </c>
      <c r="AG488" s="114">
        <f t="shared" si="523"/>
        <v>0</v>
      </c>
      <c r="AH488" s="114">
        <f t="shared" si="523"/>
        <v>0</v>
      </c>
      <c r="AI488" s="40"/>
      <c r="AJ488" s="54"/>
      <c r="AK488" s="54"/>
      <c r="AL488" s="54"/>
      <c r="AM488" s="54"/>
      <c r="AN488" s="54"/>
      <c r="AO488" s="54"/>
      <c r="AP488" s="114"/>
      <c r="AQ488" s="114"/>
      <c r="AR488" s="114"/>
      <c r="AS488" s="114"/>
      <c r="AT488" s="114"/>
      <c r="AU488" s="114"/>
      <c r="AV488" s="114"/>
      <c r="AW488" s="114"/>
    </row>
    <row r="489" spans="2:49" hidden="1" outlineLevel="1" x14ac:dyDescent="0.2">
      <c r="AJ489" s="34"/>
      <c r="AK489" s="34"/>
      <c r="AL489" s="34"/>
      <c r="AM489" s="34"/>
      <c r="AN489" s="34"/>
      <c r="AO489" s="34"/>
    </row>
    <row r="490" spans="2:49" hidden="1" outlineLevel="1" x14ac:dyDescent="0.2">
      <c r="B490" s="2" t="s">
        <v>374</v>
      </c>
      <c r="AJ490" s="34"/>
      <c r="AK490" s="34"/>
      <c r="AL490" s="34"/>
      <c r="AM490" s="34"/>
      <c r="AN490" s="34"/>
      <c r="AO490" s="34"/>
    </row>
    <row r="491" spans="2:49" hidden="1" outlineLevel="1" x14ac:dyDescent="0.2">
      <c r="B491" s="4" t="s">
        <v>268</v>
      </c>
      <c r="C491" s="9"/>
      <c r="D491" s="9">
        <f>C495</f>
        <v>-384.25722500000001</v>
      </c>
      <c r="E491" s="9">
        <f t="shared" ref="E491:AH491" si="524">D495</f>
        <v>-1123.9355509899999</v>
      </c>
      <c r="F491" s="9">
        <f t="shared" si="524"/>
        <v>-1847.6745082046518</v>
      </c>
      <c r="G491" s="9">
        <f t="shared" si="524"/>
        <v>-2408.8610379860806</v>
      </c>
      <c r="H491" s="9">
        <f t="shared" si="524"/>
        <v>-2787.6806587814385</v>
      </c>
      <c r="I491" s="9">
        <f t="shared" si="524"/>
        <v>-3028.3707260724987</v>
      </c>
      <c r="J491" s="9">
        <f t="shared" si="524"/>
        <v>-3199.8280693086085</v>
      </c>
      <c r="K491" s="9">
        <f t="shared" si="524"/>
        <v>-3249.8669662231641</v>
      </c>
      <c r="L491" s="9">
        <f t="shared" si="524"/>
        <v>-3357.2162663416871</v>
      </c>
      <c r="M491" s="9">
        <f t="shared" si="524"/>
        <v>-3337.9537247496432</v>
      </c>
      <c r="N491" s="9">
        <f t="shared" si="524"/>
        <v>-3204.7883137004301</v>
      </c>
      <c r="O491" s="9">
        <f t="shared" si="524"/>
        <v>-2937.6848020793809</v>
      </c>
      <c r="P491" s="9">
        <f t="shared" si="524"/>
        <v>-2510.7170727752277</v>
      </c>
      <c r="Q491" s="9">
        <f t="shared" si="524"/>
        <v>-1912.3357281873934</v>
      </c>
      <c r="R491" s="9">
        <f t="shared" si="524"/>
        <v>-1132.6646066537603</v>
      </c>
      <c r="S491" s="9">
        <f t="shared" si="524"/>
        <v>-156.60942031028458</v>
      </c>
      <c r="T491" s="9">
        <f t="shared" si="524"/>
        <v>0</v>
      </c>
      <c r="U491" s="9">
        <f t="shared" si="524"/>
        <v>0</v>
      </c>
      <c r="V491" s="9">
        <f t="shared" si="524"/>
        <v>0</v>
      </c>
      <c r="W491" s="9">
        <f t="shared" si="524"/>
        <v>0</v>
      </c>
      <c r="X491" s="9">
        <f t="shared" si="524"/>
        <v>0</v>
      </c>
      <c r="Y491" s="9">
        <f t="shared" si="524"/>
        <v>0</v>
      </c>
      <c r="Z491" s="9">
        <f t="shared" si="524"/>
        <v>0</v>
      </c>
      <c r="AA491" s="9">
        <f t="shared" si="524"/>
        <v>0</v>
      </c>
      <c r="AB491" s="9">
        <f t="shared" si="524"/>
        <v>-1383.9454296717136</v>
      </c>
      <c r="AC491" s="9">
        <f t="shared" si="524"/>
        <v>-2751.2762690934273</v>
      </c>
      <c r="AD491" s="9">
        <f t="shared" si="524"/>
        <v>-4095.7972782651414</v>
      </c>
      <c r="AE491" s="9">
        <f t="shared" si="524"/>
        <v>-5410.5808628118548</v>
      </c>
      <c r="AF491" s="9">
        <f t="shared" si="524"/>
        <v>-6688.2612953235684</v>
      </c>
      <c r="AG491" s="9">
        <f t="shared" si="524"/>
        <v>-7921.0574047377822</v>
      </c>
      <c r="AH491" s="9">
        <f t="shared" si="524"/>
        <v>-9100.7660474544955</v>
      </c>
      <c r="AJ491" s="34"/>
      <c r="AK491" s="34"/>
      <c r="AL491" s="34"/>
      <c r="AM491" s="34"/>
      <c r="AN491" s="34"/>
      <c r="AO491" s="34"/>
      <c r="AP491" s="9"/>
      <c r="AQ491" s="9"/>
      <c r="AR491" s="9"/>
      <c r="AS491" s="9"/>
      <c r="AT491" s="9"/>
      <c r="AU491" s="9"/>
      <c r="AV491" s="9"/>
      <c r="AW491" s="9"/>
    </row>
    <row r="492" spans="2:49" hidden="1" outlineLevel="1" x14ac:dyDescent="0.2">
      <c r="B492" s="4" t="s">
        <v>278</v>
      </c>
      <c r="C492" s="9">
        <f t="shared" ref="C492:AH492" si="525">MIN(0, C465)</f>
        <v>-384.25722500000001</v>
      </c>
      <c r="D492" s="9">
        <f t="shared" si="525"/>
        <v>-739.67832598999996</v>
      </c>
      <c r="E492" s="9">
        <f t="shared" si="525"/>
        <v>-723.73895721465203</v>
      </c>
      <c r="F492" s="9">
        <f t="shared" si="525"/>
        <v>-561.1865297814287</v>
      </c>
      <c r="G492" s="9">
        <f t="shared" si="525"/>
        <v>-378.81962079535805</v>
      </c>
      <c r="H492" s="9">
        <f t="shared" si="525"/>
        <v>-240.69006729106019</v>
      </c>
      <c r="I492" s="9">
        <f t="shared" si="525"/>
        <v>-171.45734323610998</v>
      </c>
      <c r="J492" s="9">
        <f t="shared" si="525"/>
        <v>-50.03889691455565</v>
      </c>
      <c r="K492" s="9">
        <f t="shared" si="525"/>
        <v>-107.34930011852296</v>
      </c>
      <c r="L492" s="9">
        <f t="shared" si="525"/>
        <v>0</v>
      </c>
      <c r="M492" s="9">
        <f t="shared" si="525"/>
        <v>0</v>
      </c>
      <c r="N492" s="9">
        <f t="shared" si="525"/>
        <v>0</v>
      </c>
      <c r="O492" s="9">
        <f t="shared" si="525"/>
        <v>0</v>
      </c>
      <c r="P492" s="9">
        <f t="shared" si="525"/>
        <v>0</v>
      </c>
      <c r="Q492" s="9">
        <f t="shared" si="525"/>
        <v>0</v>
      </c>
      <c r="R492" s="9">
        <f t="shared" si="525"/>
        <v>0</v>
      </c>
      <c r="S492" s="9">
        <f t="shared" si="525"/>
        <v>0</v>
      </c>
      <c r="T492" s="9">
        <f t="shared" si="525"/>
        <v>0</v>
      </c>
      <c r="U492" s="9">
        <f t="shared" si="525"/>
        <v>0</v>
      </c>
      <c r="V492" s="9">
        <f t="shared" si="525"/>
        <v>0</v>
      </c>
      <c r="W492" s="9">
        <f t="shared" si="525"/>
        <v>0</v>
      </c>
      <c r="X492" s="9">
        <f t="shared" si="525"/>
        <v>0</v>
      </c>
      <c r="Y492" s="9">
        <f t="shared" si="525"/>
        <v>0</v>
      </c>
      <c r="Z492" s="9">
        <f t="shared" si="525"/>
        <v>0</v>
      </c>
      <c r="AA492" s="9">
        <f t="shared" si="525"/>
        <v>-1383.9454296717136</v>
      </c>
      <c r="AB492" s="9">
        <f t="shared" si="525"/>
        <v>-1367.3308394217138</v>
      </c>
      <c r="AC492" s="9">
        <f t="shared" si="525"/>
        <v>-1344.5210091717138</v>
      </c>
      <c r="AD492" s="9">
        <f t="shared" si="525"/>
        <v>-1314.7835845467137</v>
      </c>
      <c r="AE492" s="9">
        <f t="shared" si="525"/>
        <v>-1277.6804325117137</v>
      </c>
      <c r="AF492" s="9">
        <f t="shared" si="525"/>
        <v>-1232.7961094142136</v>
      </c>
      <c r="AG492" s="9">
        <f t="shared" si="525"/>
        <v>-1179.7086427167137</v>
      </c>
      <c r="AH492" s="9">
        <f t="shared" si="525"/>
        <v>-1118.0242249879636</v>
      </c>
      <c r="AJ492" s="34"/>
      <c r="AK492" s="34"/>
      <c r="AL492" s="34"/>
      <c r="AM492" s="34"/>
      <c r="AN492" s="34"/>
      <c r="AO492" s="34"/>
      <c r="AP492" s="9"/>
      <c r="AQ492" s="9"/>
      <c r="AR492" s="9"/>
      <c r="AS492" s="9"/>
      <c r="AT492" s="9"/>
      <c r="AU492" s="9"/>
      <c r="AV492" s="9"/>
      <c r="AW492" s="9"/>
    </row>
    <row r="493" spans="2:49" hidden="1" outlineLevel="1" x14ac:dyDescent="0.2">
      <c r="B493" s="4" t="s">
        <v>277</v>
      </c>
      <c r="C493" s="9">
        <f t="shared" ref="C493:AH493" si="526">IF(C465*80%&gt;-C491, -C491, MAX(0, C465*80%))</f>
        <v>0</v>
      </c>
      <c r="D493" s="9">
        <f t="shared" si="526"/>
        <v>0</v>
      </c>
      <c r="E493" s="9">
        <f t="shared" si="526"/>
        <v>0</v>
      </c>
      <c r="F493" s="9">
        <f t="shared" si="526"/>
        <v>0</v>
      </c>
      <c r="G493" s="9">
        <f t="shared" si="526"/>
        <v>0</v>
      </c>
      <c r="H493" s="9">
        <f t="shared" si="526"/>
        <v>0</v>
      </c>
      <c r="I493" s="9">
        <f t="shared" si="526"/>
        <v>0</v>
      </c>
      <c r="J493" s="9">
        <f t="shared" si="526"/>
        <v>0</v>
      </c>
      <c r="K493" s="9">
        <f t="shared" si="526"/>
        <v>0</v>
      </c>
      <c r="L493" s="9">
        <f t="shared" si="526"/>
        <v>19.262541592043704</v>
      </c>
      <c r="M493" s="9">
        <f t="shared" si="526"/>
        <v>133.16541104921293</v>
      </c>
      <c r="N493" s="9">
        <f t="shared" si="526"/>
        <v>267.10351162104917</v>
      </c>
      <c r="O493" s="9">
        <f t="shared" si="526"/>
        <v>426.96772930415312</v>
      </c>
      <c r="P493" s="9">
        <f t="shared" si="526"/>
        <v>598.38134458783429</v>
      </c>
      <c r="Q493" s="9">
        <f t="shared" si="526"/>
        <v>779.67112153363314</v>
      </c>
      <c r="R493" s="9">
        <f t="shared" si="526"/>
        <v>976.05518634347573</v>
      </c>
      <c r="S493" s="9">
        <f t="shared" si="526"/>
        <v>156.60942031028458</v>
      </c>
      <c r="T493" s="9">
        <f t="shared" si="526"/>
        <v>0</v>
      </c>
      <c r="U493" s="9">
        <f t="shared" si="526"/>
        <v>0</v>
      </c>
      <c r="V493" s="9">
        <f t="shared" si="526"/>
        <v>0</v>
      </c>
      <c r="W493" s="9">
        <f t="shared" si="526"/>
        <v>0</v>
      </c>
      <c r="X493" s="9">
        <f t="shared" si="526"/>
        <v>0</v>
      </c>
      <c r="Y493" s="9">
        <f t="shared" si="526"/>
        <v>0</v>
      </c>
      <c r="Z493" s="9">
        <f t="shared" si="526"/>
        <v>0</v>
      </c>
      <c r="AA493" s="9">
        <f t="shared" si="526"/>
        <v>0</v>
      </c>
      <c r="AB493" s="9">
        <f t="shared" si="526"/>
        <v>0</v>
      </c>
      <c r="AC493" s="9">
        <f t="shared" si="526"/>
        <v>0</v>
      </c>
      <c r="AD493" s="9">
        <f t="shared" si="526"/>
        <v>0</v>
      </c>
      <c r="AE493" s="9">
        <f t="shared" si="526"/>
        <v>0</v>
      </c>
      <c r="AF493" s="9">
        <f t="shared" si="526"/>
        <v>0</v>
      </c>
      <c r="AG493" s="9">
        <f t="shared" si="526"/>
        <v>0</v>
      </c>
      <c r="AH493" s="9">
        <f t="shared" si="526"/>
        <v>0</v>
      </c>
      <c r="AJ493" s="34"/>
      <c r="AK493" s="34"/>
      <c r="AL493" s="34"/>
      <c r="AM493" s="34"/>
      <c r="AN493" s="34"/>
      <c r="AO493" s="34"/>
      <c r="AP493" s="9"/>
      <c r="AQ493" s="9"/>
      <c r="AR493" s="9"/>
      <c r="AS493" s="9"/>
      <c r="AT493" s="9"/>
      <c r="AU493" s="9"/>
      <c r="AV493" s="9"/>
      <c r="AW493" s="9"/>
    </row>
    <row r="494" spans="2:49" ht="5.0999999999999996" hidden="1" customHeight="1" outlineLevel="1" x14ac:dyDescent="0.2">
      <c r="B494" s="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J494" s="34"/>
      <c r="AK494" s="34"/>
      <c r="AL494" s="34"/>
      <c r="AM494" s="34"/>
      <c r="AN494" s="34"/>
      <c r="AO494" s="34"/>
      <c r="AP494" s="9"/>
      <c r="AQ494" s="9"/>
      <c r="AR494" s="9"/>
      <c r="AS494" s="9"/>
      <c r="AT494" s="9"/>
      <c r="AU494" s="9"/>
      <c r="AV494" s="9"/>
      <c r="AW494" s="9"/>
    </row>
    <row r="495" spans="2:49" hidden="1" outlineLevel="1" x14ac:dyDescent="0.2">
      <c r="B495" s="38" t="s">
        <v>269</v>
      </c>
      <c r="C495" s="39">
        <f>SUM(C491:C494)</f>
        <v>-384.25722500000001</v>
      </c>
      <c r="D495" s="39">
        <f t="shared" ref="D495:AH495" si="527">SUM(D491:D494)</f>
        <v>-1123.9355509899999</v>
      </c>
      <c r="E495" s="39">
        <f t="shared" si="527"/>
        <v>-1847.6745082046518</v>
      </c>
      <c r="F495" s="39">
        <f t="shared" si="527"/>
        <v>-2408.8610379860806</v>
      </c>
      <c r="G495" s="39">
        <f t="shared" si="527"/>
        <v>-2787.6806587814385</v>
      </c>
      <c r="H495" s="39">
        <f t="shared" si="527"/>
        <v>-3028.3707260724987</v>
      </c>
      <c r="I495" s="39">
        <f t="shared" si="527"/>
        <v>-3199.8280693086085</v>
      </c>
      <c r="J495" s="39">
        <f t="shared" si="527"/>
        <v>-3249.8669662231641</v>
      </c>
      <c r="K495" s="39">
        <f t="shared" si="527"/>
        <v>-3357.2162663416871</v>
      </c>
      <c r="L495" s="39">
        <f t="shared" si="527"/>
        <v>-3337.9537247496432</v>
      </c>
      <c r="M495" s="39">
        <f t="shared" si="527"/>
        <v>-3204.7883137004301</v>
      </c>
      <c r="N495" s="39">
        <f t="shared" si="527"/>
        <v>-2937.6848020793809</v>
      </c>
      <c r="O495" s="39">
        <f t="shared" si="527"/>
        <v>-2510.7170727752277</v>
      </c>
      <c r="P495" s="39">
        <f t="shared" si="527"/>
        <v>-1912.3357281873934</v>
      </c>
      <c r="Q495" s="39">
        <f t="shared" si="527"/>
        <v>-1132.6646066537603</v>
      </c>
      <c r="R495" s="39">
        <f t="shared" si="527"/>
        <v>-156.60942031028458</v>
      </c>
      <c r="S495" s="39">
        <f t="shared" si="527"/>
        <v>0</v>
      </c>
      <c r="T495" s="39">
        <f t="shared" si="527"/>
        <v>0</v>
      </c>
      <c r="U495" s="39">
        <f t="shared" si="527"/>
        <v>0</v>
      </c>
      <c r="V495" s="39">
        <f t="shared" si="527"/>
        <v>0</v>
      </c>
      <c r="W495" s="39">
        <f t="shared" si="527"/>
        <v>0</v>
      </c>
      <c r="X495" s="39">
        <f t="shared" si="527"/>
        <v>0</v>
      </c>
      <c r="Y495" s="39">
        <f t="shared" si="527"/>
        <v>0</v>
      </c>
      <c r="Z495" s="39">
        <f t="shared" si="527"/>
        <v>0</v>
      </c>
      <c r="AA495" s="39">
        <f t="shared" si="527"/>
        <v>-1383.9454296717136</v>
      </c>
      <c r="AB495" s="39">
        <f t="shared" si="527"/>
        <v>-2751.2762690934273</v>
      </c>
      <c r="AC495" s="39">
        <f t="shared" si="527"/>
        <v>-4095.7972782651414</v>
      </c>
      <c r="AD495" s="39">
        <f t="shared" si="527"/>
        <v>-5410.5808628118548</v>
      </c>
      <c r="AE495" s="39">
        <f t="shared" si="527"/>
        <v>-6688.2612953235684</v>
      </c>
      <c r="AF495" s="39">
        <f t="shared" si="527"/>
        <v>-7921.0574047377822</v>
      </c>
      <c r="AG495" s="39">
        <f t="shared" si="527"/>
        <v>-9100.7660474544955</v>
      </c>
      <c r="AH495" s="39">
        <f t="shared" si="527"/>
        <v>-10218.790272442458</v>
      </c>
      <c r="AI495" s="40"/>
      <c r="AJ495" s="54"/>
      <c r="AK495" s="54"/>
      <c r="AL495" s="54"/>
      <c r="AM495" s="54"/>
      <c r="AN495" s="54"/>
      <c r="AO495" s="54"/>
      <c r="AP495" s="39"/>
      <c r="AQ495" s="39"/>
      <c r="AR495" s="39"/>
      <c r="AS495" s="39"/>
      <c r="AT495" s="39"/>
      <c r="AU495" s="39"/>
      <c r="AV495" s="39"/>
      <c r="AW495" s="39"/>
    </row>
    <row r="496" spans="2:49" hidden="1" outlineLevel="1" x14ac:dyDescent="0.2">
      <c r="AJ496" s="34"/>
      <c r="AK496" s="34"/>
      <c r="AL496" s="34"/>
      <c r="AM496" s="34"/>
      <c r="AN496" s="34"/>
      <c r="AO496" s="34"/>
    </row>
    <row r="497" spans="2:49" hidden="1" outlineLevel="1" x14ac:dyDescent="0.2">
      <c r="B497" s="2" t="s">
        <v>382</v>
      </c>
      <c r="AJ497" s="34"/>
      <c r="AK497" s="34"/>
      <c r="AL497" s="34"/>
      <c r="AM497" s="34"/>
      <c r="AN497" s="34"/>
      <c r="AO497" s="34"/>
    </row>
    <row r="498" spans="2:49" hidden="1" outlineLevel="1" x14ac:dyDescent="0.2">
      <c r="B498" s="4" t="s">
        <v>475</v>
      </c>
      <c r="C498" s="9"/>
      <c r="D498" s="9"/>
      <c r="E498" s="9"/>
      <c r="F498" s="9"/>
      <c r="G498" s="9">
        <f>C458</f>
        <v>8.5410000000000004</v>
      </c>
      <c r="H498" s="9">
        <f t="shared" ref="H498:AH498" si="528">D458</f>
        <v>45.864000000000004</v>
      </c>
      <c r="I498" s="9">
        <f t="shared" si="528"/>
        <v>118.28699999999999</v>
      </c>
      <c r="J498" s="9">
        <f t="shared" si="528"/>
        <v>210.1515</v>
      </c>
      <c r="K498" s="9">
        <f t="shared" si="528"/>
        <v>310.19351999999998</v>
      </c>
      <c r="L498" s="9">
        <f t="shared" si="528"/>
        <v>415.70060999999998</v>
      </c>
      <c r="M498" s="9">
        <f t="shared" si="528"/>
        <v>526.94069999999999</v>
      </c>
      <c r="N498" s="9">
        <f t="shared" si="528"/>
        <v>643.55986499999995</v>
      </c>
      <c r="O498" s="9">
        <f t="shared" si="528"/>
        <v>765.89706960000001</v>
      </c>
      <c r="P498" s="9">
        <f t="shared" si="528"/>
        <v>895.43225069999994</v>
      </c>
      <c r="Q498" s="9">
        <f t="shared" si="528"/>
        <v>1031.8833018</v>
      </c>
      <c r="R498" s="9">
        <f t="shared" si="528"/>
        <v>1174.72995315</v>
      </c>
      <c r="S498" s="9">
        <f t="shared" si="528"/>
        <v>1326.620189232</v>
      </c>
      <c r="T498" s="9">
        <f t="shared" si="528"/>
        <v>1487.6682826590002</v>
      </c>
      <c r="U498" s="9">
        <f t="shared" si="528"/>
        <v>1653.5725003979996</v>
      </c>
      <c r="V498" s="9">
        <f t="shared" si="528"/>
        <v>1823.0583739095</v>
      </c>
      <c r="W498" s="9">
        <f t="shared" si="528"/>
        <v>1998.4636974931198</v>
      </c>
      <c r="X498" s="9">
        <f t="shared" si="528"/>
        <v>2181.4165990258198</v>
      </c>
      <c r="Y498" s="9">
        <f t="shared" si="528"/>
        <v>2369.7127742137209</v>
      </c>
      <c r="Z498" s="9">
        <f t="shared" si="528"/>
        <v>2562.3467325038705</v>
      </c>
      <c r="AA498" s="9">
        <f t="shared" si="528"/>
        <v>0</v>
      </c>
      <c r="AB498" s="9">
        <f t="shared" si="528"/>
        <v>0</v>
      </c>
      <c r="AC498" s="9">
        <f t="shared" si="528"/>
        <v>0</v>
      </c>
      <c r="AD498" s="9">
        <f t="shared" si="528"/>
        <v>0</v>
      </c>
      <c r="AE498" s="9">
        <f t="shared" si="528"/>
        <v>0</v>
      </c>
      <c r="AF498" s="9">
        <f t="shared" si="528"/>
        <v>0</v>
      </c>
      <c r="AG498" s="9">
        <f t="shared" si="528"/>
        <v>0</v>
      </c>
      <c r="AH498" s="9">
        <f t="shared" si="528"/>
        <v>0</v>
      </c>
      <c r="AI498" s="1" t="s">
        <v>476</v>
      </c>
      <c r="AJ498" s="34"/>
      <c r="AK498" s="34"/>
      <c r="AL498" s="34"/>
      <c r="AM498" s="34"/>
      <c r="AN498" s="34"/>
      <c r="AO498" s="34"/>
      <c r="AP498" s="141"/>
      <c r="AQ498" s="141"/>
      <c r="AR498" s="141"/>
      <c r="AS498" s="141"/>
      <c r="AT498" s="141"/>
      <c r="AU498" s="141"/>
      <c r="AV498" s="141"/>
      <c r="AW498" s="141"/>
    </row>
    <row r="499" spans="2:49" hidden="1" outlineLevel="1" x14ac:dyDescent="0.2">
      <c r="B499" s="4" t="s">
        <v>474</v>
      </c>
      <c r="C499" s="107"/>
      <c r="D499" s="107"/>
      <c r="E499" s="107"/>
      <c r="F499" s="107"/>
      <c r="G499" s="18">
        <f>IFERROR(G842/C842-1, 0)</f>
        <v>1.9010572676693656</v>
      </c>
      <c r="H499" s="18">
        <f t="shared" ref="H499:AH499" si="529">IFERROR(H842/D842-1, 0)</f>
        <v>1.3416266815706948</v>
      </c>
      <c r="I499" s="18">
        <f t="shared" si="529"/>
        <v>0.98795886352829432</v>
      </c>
      <c r="J499" s="18">
        <f t="shared" si="529"/>
        <v>0.76468911054894195</v>
      </c>
      <c r="K499" s="18">
        <f t="shared" si="529"/>
        <v>1.2443190888544957</v>
      </c>
      <c r="L499" s="18">
        <f t="shared" si="529"/>
        <v>1.0109573368435418</v>
      </c>
      <c r="M499" s="18">
        <f t="shared" si="529"/>
        <v>0.85825431075431302</v>
      </c>
      <c r="N499" s="18">
        <f t="shared" si="529"/>
        <v>0.74947964969450487</v>
      </c>
      <c r="O499" s="18">
        <f t="shared" si="529"/>
        <v>0.67201738073192718</v>
      </c>
      <c r="P499" s="18">
        <f t="shared" si="529"/>
        <v>0.61010076626145704</v>
      </c>
      <c r="Q499" s="18">
        <f t="shared" si="529"/>
        <v>0.55763793066793199</v>
      </c>
      <c r="R499" s="18">
        <f t="shared" si="529"/>
        <v>0.51160764631628886</v>
      </c>
      <c r="S499" s="18">
        <f t="shared" si="529"/>
        <v>0.4682603247296202</v>
      </c>
      <c r="T499" s="18">
        <f t="shared" si="529"/>
        <v>0.43312197460635926</v>
      </c>
      <c r="U499" s="18">
        <f t="shared" si="529"/>
        <v>0.40473615598255286</v>
      </c>
      <c r="V499" s="18">
        <f t="shared" si="529"/>
        <v>0.38117252799234813</v>
      </c>
      <c r="W499" s="18">
        <f t="shared" si="529"/>
        <v>-1</v>
      </c>
      <c r="X499" s="18">
        <f t="shared" si="529"/>
        <v>-1</v>
      </c>
      <c r="Y499" s="18">
        <f t="shared" si="529"/>
        <v>-1</v>
      </c>
      <c r="Z499" s="18">
        <f t="shared" si="529"/>
        <v>-1</v>
      </c>
      <c r="AA499" s="18">
        <f t="shared" si="529"/>
        <v>0</v>
      </c>
      <c r="AB499" s="18">
        <f t="shared" si="529"/>
        <v>0</v>
      </c>
      <c r="AC499" s="18">
        <f t="shared" si="529"/>
        <v>0</v>
      </c>
      <c r="AD499" s="18">
        <f t="shared" si="529"/>
        <v>0</v>
      </c>
      <c r="AE499" s="18">
        <f t="shared" si="529"/>
        <v>0</v>
      </c>
      <c r="AF499" s="18">
        <f t="shared" si="529"/>
        <v>0</v>
      </c>
      <c r="AG499" s="18">
        <f t="shared" si="529"/>
        <v>0</v>
      </c>
      <c r="AH499" s="18">
        <f t="shared" si="529"/>
        <v>0</v>
      </c>
      <c r="AJ499" s="34"/>
      <c r="AK499" s="34"/>
      <c r="AL499" s="34"/>
      <c r="AM499" s="34"/>
      <c r="AN499" s="34"/>
      <c r="AO499" s="34"/>
      <c r="AP499" s="107"/>
      <c r="AQ499" s="107"/>
      <c r="AR499" s="107"/>
      <c r="AS499" s="107"/>
      <c r="AT499" s="107"/>
      <c r="AU499" s="107"/>
      <c r="AV499" s="107"/>
      <c r="AW499" s="107"/>
    </row>
    <row r="500" spans="2:49" hidden="1" outlineLevel="1" x14ac:dyDescent="0.2">
      <c r="B500" s="38" t="s">
        <v>416</v>
      </c>
      <c r="C500" s="39">
        <f t="shared" ref="C500:F500" si="530">C498*(1+C499)</f>
        <v>0</v>
      </c>
      <c r="D500" s="39">
        <f t="shared" si="530"/>
        <v>0</v>
      </c>
      <c r="E500" s="39">
        <f t="shared" si="530"/>
        <v>0</v>
      </c>
      <c r="F500" s="39">
        <f t="shared" si="530"/>
        <v>0</v>
      </c>
      <c r="G500" s="39">
        <f>G498*(1+G499)</f>
        <v>24.777930123164051</v>
      </c>
      <c r="H500" s="39">
        <f t="shared" ref="H500:AH500" si="531">H498*(1+H499)</f>
        <v>107.39636612355835</v>
      </c>
      <c r="I500" s="39">
        <f t="shared" si="531"/>
        <v>235.14969009017133</v>
      </c>
      <c r="J500" s="39">
        <f t="shared" si="531"/>
        <v>370.85206361552599</v>
      </c>
      <c r="K500" s="39">
        <f t="shared" si="531"/>
        <v>696.17323817496879</v>
      </c>
      <c r="L500" s="39">
        <f t="shared" si="531"/>
        <v>835.95619160983574</v>
      </c>
      <c r="M500" s="39">
        <f t="shared" si="531"/>
        <v>979.18982728689525</v>
      </c>
      <c r="N500" s="39">
        <f t="shared" si="531"/>
        <v>1125.8948871776427</v>
      </c>
      <c r="O500" s="39">
        <f t="shared" si="531"/>
        <v>1280.5932122228505</v>
      </c>
      <c r="P500" s="39">
        <f t="shared" si="531"/>
        <v>1441.736152987291</v>
      </c>
      <c r="Q500" s="39">
        <f t="shared" si="531"/>
        <v>1607.3005709065451</v>
      </c>
      <c r="R500" s="39">
        <f t="shared" si="531"/>
        <v>1775.7307795383158</v>
      </c>
      <c r="S500" s="39">
        <f t="shared" si="531"/>
        <v>1947.8237898346465</v>
      </c>
      <c r="T500" s="39">
        <f t="shared" si="531"/>
        <v>2132.0101068035178</v>
      </c>
      <c r="U500" s="39">
        <f t="shared" si="531"/>
        <v>2322.8330778475442</v>
      </c>
      <c r="V500" s="39">
        <f t="shared" si="531"/>
        <v>2517.9581429702034</v>
      </c>
      <c r="W500" s="39">
        <f t="shared" si="531"/>
        <v>0</v>
      </c>
      <c r="X500" s="39">
        <f t="shared" si="531"/>
        <v>0</v>
      </c>
      <c r="Y500" s="39">
        <f t="shared" si="531"/>
        <v>0</v>
      </c>
      <c r="Z500" s="39">
        <f t="shared" si="531"/>
        <v>0</v>
      </c>
      <c r="AA500" s="39">
        <f t="shared" si="531"/>
        <v>0</v>
      </c>
      <c r="AB500" s="39">
        <f t="shared" si="531"/>
        <v>0</v>
      </c>
      <c r="AC500" s="39">
        <f t="shared" si="531"/>
        <v>0</v>
      </c>
      <c r="AD500" s="39">
        <f t="shared" si="531"/>
        <v>0</v>
      </c>
      <c r="AE500" s="39">
        <f t="shared" si="531"/>
        <v>0</v>
      </c>
      <c r="AF500" s="39">
        <f t="shared" si="531"/>
        <v>0</v>
      </c>
      <c r="AG500" s="39">
        <f t="shared" si="531"/>
        <v>0</v>
      </c>
      <c r="AH500" s="39">
        <f t="shared" si="531"/>
        <v>0</v>
      </c>
      <c r="AI500" s="40"/>
      <c r="AJ500" s="54"/>
      <c r="AK500" s="54"/>
      <c r="AL500" s="54"/>
      <c r="AM500" s="54"/>
      <c r="AN500" s="54"/>
      <c r="AO500" s="54"/>
      <c r="AP500" s="39"/>
      <c r="AQ500" s="39"/>
      <c r="AR500" s="39"/>
      <c r="AS500" s="39"/>
      <c r="AT500" s="39"/>
      <c r="AU500" s="39"/>
      <c r="AV500" s="39"/>
      <c r="AW500" s="39"/>
    </row>
    <row r="501" spans="2:49" hidden="1" outlineLevel="1" x14ac:dyDescent="0.2">
      <c r="AJ501" s="34"/>
      <c r="AK501" s="34"/>
      <c r="AL501" s="34"/>
      <c r="AM501" s="34"/>
      <c r="AN501" s="34"/>
      <c r="AO501" s="34"/>
    </row>
    <row r="502" spans="2:49" hidden="1" outlineLevel="1" x14ac:dyDescent="0.2">
      <c r="B502" s="2" t="s">
        <v>384</v>
      </c>
    </row>
    <row r="503" spans="2:49" hidden="1" outlineLevel="1" x14ac:dyDescent="0.2">
      <c r="B503" s="4" t="s">
        <v>382</v>
      </c>
      <c r="C503" s="9">
        <f>MAX(SUM($B458:C459), 0)</f>
        <v>8.5410000000000004</v>
      </c>
      <c r="D503" s="9">
        <f>MAX(SUM($B458:D459), 0)</f>
        <v>54.405000000000001</v>
      </c>
      <c r="E503" s="9">
        <f>MAX(SUM($B458:E459), 0)</f>
        <v>172.69200000000001</v>
      </c>
      <c r="F503" s="9">
        <f>MAX(SUM($B458:F459), 0)</f>
        <v>382.84350000000001</v>
      </c>
      <c r="G503" s="9">
        <f>MAX(SUM($B458:G459), 0)</f>
        <v>668.2590898768359</v>
      </c>
      <c r="H503" s="9">
        <f>MAX(SUM($B458:H459), 0)</f>
        <v>976.56333375327779</v>
      </c>
      <c r="I503" s="9">
        <f>MAX(SUM($B458:I459), 0)</f>
        <v>1268.3543436631064</v>
      </c>
      <c r="J503" s="9">
        <f>MAX(SUM($B458:J459), 0)</f>
        <v>1541.0621450475801</v>
      </c>
      <c r="K503" s="9">
        <f>MAX(SUM($B458:K459), 0)</f>
        <v>1610.7859764726118</v>
      </c>
      <c r="L503" s="9">
        <f>MAX(SUM($B458:L459), 0)</f>
        <v>1670.2620355627762</v>
      </c>
      <c r="M503" s="9">
        <f>MAX(SUM($B458:M459), 0)</f>
        <v>1722.9555100758803</v>
      </c>
      <c r="N503" s="9">
        <f>MAX(SUM($B458:N459), 0)</f>
        <v>1771.7905760482379</v>
      </c>
      <c r="O503" s="9">
        <f>MAX(SUM($B458:O459), 0)</f>
        <v>1817.8175530573872</v>
      </c>
      <c r="P503" s="9">
        <f>MAX(SUM($B458:P459), 0)</f>
        <v>1863.7496827290965</v>
      </c>
      <c r="Q503" s="9">
        <f>MAX(SUM($B458:Q459), 0)</f>
        <v>1910.0216122205538</v>
      </c>
      <c r="R503" s="9">
        <f>MAX(SUM($B458:R459), 0)</f>
        <v>1957.3492065917376</v>
      </c>
      <c r="S503" s="9">
        <f>MAX(SUM($B458:S459), 0)</f>
        <v>2007.9891142502106</v>
      </c>
      <c r="T503" s="9">
        <f>MAX(SUM($B458:T459), 0)</f>
        <v>2057.3956064725157</v>
      </c>
      <c r="U503" s="9">
        <f>MAX(SUM($B458:U459), 0)</f>
        <v>2104.2753028386874</v>
      </c>
      <c r="V503" s="9">
        <f>MAX(SUM($B458:V459), 0)</f>
        <v>2148.6638923723526</v>
      </c>
      <c r="W503" s="9">
        <f>MAX(SUM($B458:W459), 0)</f>
        <v>2148.6638923723526</v>
      </c>
      <c r="X503" s="9">
        <f>MAX(SUM($B458:X459), 0)</f>
        <v>2148.6638923723526</v>
      </c>
      <c r="Y503" s="9">
        <f>MAX(SUM($B458:Y459), 0)</f>
        <v>2148.6638923723526</v>
      </c>
      <c r="Z503" s="9">
        <f>MAX(SUM($B458:Z459), 0)</f>
        <v>2148.6638923723526</v>
      </c>
      <c r="AA503" s="9">
        <f>MAX(SUM($B458:AA459), 0)</f>
        <v>2148.6638923723526</v>
      </c>
      <c r="AB503" s="9">
        <f>MAX(SUM($B458:AB459), 0)</f>
        <v>2148.6638923723526</v>
      </c>
      <c r="AC503" s="9">
        <f>MAX(SUM($B458:AC459), 0)</f>
        <v>2148.6638923723526</v>
      </c>
      <c r="AD503" s="9">
        <f>MAX(SUM($B458:AD459), 0)</f>
        <v>2148.6638923723526</v>
      </c>
      <c r="AE503" s="9">
        <f>MAX(SUM($B458:AE459), 0)</f>
        <v>2148.6638923723526</v>
      </c>
      <c r="AF503" s="9">
        <f>MAX(SUM($B458:AF459), 0)</f>
        <v>2148.6638923723526</v>
      </c>
      <c r="AG503" s="9">
        <f>MAX(SUM($B458:AG459), 0)</f>
        <v>2148.6638923723526</v>
      </c>
      <c r="AH503" s="9">
        <f>MAX(SUM($B458:AH459), 0)</f>
        <v>2148.6638923723526</v>
      </c>
      <c r="AP503" s="9"/>
      <c r="AQ503" s="9"/>
      <c r="AR503" s="9"/>
      <c r="AS503" s="9"/>
      <c r="AT503" s="9"/>
      <c r="AU503" s="9"/>
      <c r="AV503" s="9"/>
      <c r="AW503" s="9"/>
    </row>
    <row r="504" spans="2:49" hidden="1" outlineLevel="1" x14ac:dyDescent="0.2">
      <c r="B504" s="4" t="s">
        <v>224</v>
      </c>
      <c r="C504" s="9">
        <f>MAX(SUM($B460:C461), 0)</f>
        <v>0</v>
      </c>
      <c r="D504" s="9">
        <f>MAX(SUM($B460:D461), 0)</f>
        <v>0</v>
      </c>
      <c r="E504" s="9">
        <f>MAX(SUM($B460:E461), 0)</f>
        <v>0</v>
      </c>
      <c r="F504" s="9">
        <f>MAX(SUM($B460:F461), 0)</f>
        <v>0</v>
      </c>
      <c r="G504" s="9">
        <f>MAX(SUM($B460:G461), 0)</f>
        <v>0</v>
      </c>
      <c r="H504" s="9">
        <f>MAX(SUM($B460:H461), 0)</f>
        <v>0</v>
      </c>
      <c r="I504" s="9">
        <f>MAX(SUM($B460:I461), 0)</f>
        <v>0</v>
      </c>
      <c r="J504" s="9">
        <f>MAX(SUM($B460:J461), 0)</f>
        <v>0</v>
      </c>
      <c r="K504" s="9">
        <f>MAX(SUM($B460:K461), 0)</f>
        <v>0</v>
      </c>
      <c r="L504" s="9">
        <f>MAX(SUM($B460:L461), 0)</f>
        <v>0</v>
      </c>
      <c r="M504" s="9">
        <f>MAX(SUM($B460:M461), 0)</f>
        <v>0</v>
      </c>
      <c r="N504" s="9">
        <f>MAX(SUM($B460:N461), 0)</f>
        <v>0</v>
      </c>
      <c r="O504" s="9">
        <f>MAX(SUM($B460:O461), 0)</f>
        <v>0</v>
      </c>
      <c r="P504" s="9">
        <f>MAX(SUM($B460:P461), 0)</f>
        <v>0</v>
      </c>
      <c r="Q504" s="9">
        <f>MAX(SUM($B460:Q461), 0)</f>
        <v>0</v>
      </c>
      <c r="R504" s="9">
        <f>MAX(SUM($B460:R461), 0)</f>
        <v>0</v>
      </c>
      <c r="S504" s="9">
        <f>MAX(SUM($B460:S461), 0)</f>
        <v>0</v>
      </c>
      <c r="T504" s="9">
        <f>MAX(SUM($B460:T461), 0)</f>
        <v>0</v>
      </c>
      <c r="U504" s="9">
        <f>MAX(SUM($B460:U461), 0)</f>
        <v>0</v>
      </c>
      <c r="V504" s="9">
        <f>MAX(SUM($B460:V461), 0)</f>
        <v>0</v>
      </c>
      <c r="W504" s="9">
        <f>MAX(SUM($B460:W461), 0)</f>
        <v>0</v>
      </c>
      <c r="X504" s="9">
        <f>MAX(SUM($B460:X461), 0)</f>
        <v>0</v>
      </c>
      <c r="Y504" s="9">
        <f>MAX(SUM($B460:Y461), 0)</f>
        <v>0</v>
      </c>
      <c r="Z504" s="9">
        <f>MAX(SUM($B460:Z461), 0)</f>
        <v>0</v>
      </c>
      <c r="AA504" s="9">
        <f>MAX(SUM($B460:AA461), 0)</f>
        <v>0</v>
      </c>
      <c r="AB504" s="9">
        <f>MAX(SUM($B460:AB461), 0)</f>
        <v>0</v>
      </c>
      <c r="AC504" s="9">
        <f>MAX(SUM($B460:AC461), 0)</f>
        <v>0</v>
      </c>
      <c r="AD504" s="9">
        <f>MAX(SUM($B460:AD461), 0)</f>
        <v>0</v>
      </c>
      <c r="AE504" s="9">
        <f>MAX(SUM($B460:AE461), 0)</f>
        <v>0</v>
      </c>
      <c r="AF504" s="9">
        <f>MAX(SUM($B460:AF461), 0)</f>
        <v>0</v>
      </c>
      <c r="AG504" s="9">
        <f>MAX(SUM($B460:AG461), 0)</f>
        <v>0</v>
      </c>
      <c r="AH504" s="9">
        <f>MAX(SUM($B460:AH461), 0)</f>
        <v>0</v>
      </c>
      <c r="AP504" s="9"/>
      <c r="AQ504" s="9"/>
      <c r="AR504" s="9"/>
      <c r="AS504" s="9"/>
      <c r="AT504" s="9"/>
      <c r="AU504" s="9"/>
      <c r="AV504" s="9"/>
      <c r="AW504" s="9"/>
    </row>
    <row r="505" spans="2:49" hidden="1" outlineLevel="1" x14ac:dyDescent="0.2">
      <c r="B505" s="4" t="s">
        <v>383</v>
      </c>
      <c r="C505" s="9">
        <f>MAX(SUM($B462:C463), 0)</f>
        <v>8.9680499999999999</v>
      </c>
      <c r="D505" s="9">
        <f>MAX(SUM($B462:D463), 0)</f>
        <v>56.895299999999999</v>
      </c>
      <c r="E505" s="9">
        <f>MAX(SUM($B462:E463), 0)</f>
        <v>179.63189999999997</v>
      </c>
      <c r="F505" s="9">
        <f>MAX(SUM($B462:F463), 0)</f>
        <v>395.64157500000005</v>
      </c>
      <c r="G505" s="9">
        <f>MAX(SUM($B462:G463), 0)</f>
        <v>710.8074959999999</v>
      </c>
      <c r="H505" s="9">
        <f>MAX(SUM($B462:H463), 0)</f>
        <v>1127.1696975</v>
      </c>
      <c r="I505" s="9">
        <f>MAX(SUM($B462:I463), 0)</f>
        <v>1645.957404</v>
      </c>
      <c r="J505" s="9">
        <f>MAX(SUM($B462:J463), 0)</f>
        <v>2267.3504437500001</v>
      </c>
      <c r="K505" s="9">
        <f>MAX(SUM($B462:K463), 0)</f>
        <v>2991.5195725800004</v>
      </c>
      <c r="L505" s="9">
        <f>MAX(SUM($B462:L463), 0)</f>
        <v>3819.8883963449994</v>
      </c>
      <c r="M505" s="9">
        <f>MAX(SUM($B462:M463), 0)</f>
        <v>4753.2361673999994</v>
      </c>
      <c r="N505" s="9">
        <f>MAX(SUM($B462:N463), 0)</f>
        <v>5791.4648371124995</v>
      </c>
      <c r="O505" s="9">
        <f>MAX(SUM($B462:O463), 0)</f>
        <v>6936.9306040985994</v>
      </c>
      <c r="P505" s="9">
        <f>MAX(SUM($B462:P463), 0)</f>
        <v>8191.6723804156481</v>
      </c>
      <c r="Q505" s="9">
        <f>MAX(SUM($B462:Q463), 0)</f>
        <v>9552.7795042385969</v>
      </c>
      <c r="R505" s="9">
        <f>MAX(SUM($B462:R463), 0)</f>
        <v>11015.700190730022</v>
      </c>
      <c r="S505" s="9">
        <f>MAX(SUM($B462:S463), 0)</f>
        <v>12577.997428745824</v>
      </c>
      <c r="T505" s="9">
        <f>MAX(SUM($B462:T463), 0)</f>
        <v>14238.537813905332</v>
      </c>
      <c r="U505" s="9">
        <f>MAX(SUM($B462:U463), 0)</f>
        <v>15993.539476489186</v>
      </c>
      <c r="V505" s="9">
        <f>MAX(SUM($B462:V463), 0)</f>
        <v>17837.924495135914</v>
      </c>
      <c r="W505" s="9">
        <f>MAX(SUM($B462:W463), 0)</f>
        <v>16869.284344615196</v>
      </c>
      <c r="X505" s="9">
        <f>MAX(SUM($B462:X463), 0)</f>
        <v>15843.14854719763</v>
      </c>
      <c r="Y505" s="9">
        <f>MAX(SUM($B462:Y463), 0)</f>
        <v>14756.397440474309</v>
      </c>
      <c r="Z505" s="9">
        <f>MAX(SUM($B462:Z463), 0)</f>
        <v>13606.318000568192</v>
      </c>
      <c r="AA505" s="9">
        <f>MAX(SUM($B462:AA463), 0)</f>
        <v>12464.819874662075</v>
      </c>
      <c r="AB505" s="9">
        <f>MAX(SUM($B462:AB463), 0)</f>
        <v>11335.748488255958</v>
      </c>
      <c r="AC505" s="9">
        <f>MAX(SUM($B462:AC463), 0)</f>
        <v>10224.048616849841</v>
      </c>
      <c r="AD505" s="9">
        <f>MAX(SUM($B462:AD463), 0)</f>
        <v>9135.3332821937238</v>
      </c>
      <c r="AE505" s="9">
        <f>MAX(SUM($B462:AE463), 0)</f>
        <v>8075.5896172576067</v>
      </c>
      <c r="AF505" s="9">
        <f>MAX(SUM($B462:AF463), 0)</f>
        <v>7051.1456831864898</v>
      </c>
      <c r="AG505" s="9">
        <f>MAX(SUM($B462:AG463), 0)</f>
        <v>6068.6700876253726</v>
      </c>
      <c r="AH505" s="9">
        <f>MAX(SUM($B462:AH463), 0)</f>
        <v>5135.1484487067555</v>
      </c>
      <c r="AP505" s="9"/>
      <c r="AQ505" s="9"/>
      <c r="AR505" s="9"/>
      <c r="AS505" s="9"/>
      <c r="AT505" s="9"/>
      <c r="AU505" s="9"/>
      <c r="AV505" s="9"/>
      <c r="AW505" s="9"/>
    </row>
    <row r="506" spans="2:49" ht="5.0999999999999996" hidden="1" customHeight="1" outlineLevel="1" x14ac:dyDescent="0.2"/>
    <row r="507" spans="2:49" hidden="1" outlineLevel="1" x14ac:dyDescent="0.2">
      <c r="B507" s="38" t="s">
        <v>386</v>
      </c>
      <c r="C507" s="39">
        <f>SUM(C502:C506)</f>
        <v>17.509050000000002</v>
      </c>
      <c r="D507" s="39">
        <f t="shared" ref="D507:AH507" si="532">SUM(D502:D506)</f>
        <v>111.30029999999999</v>
      </c>
      <c r="E507" s="39">
        <f t="shared" si="532"/>
        <v>352.32389999999998</v>
      </c>
      <c r="F507" s="39">
        <f t="shared" si="532"/>
        <v>778.48507500000005</v>
      </c>
      <c r="G507" s="39">
        <f t="shared" si="532"/>
        <v>1379.0665858768357</v>
      </c>
      <c r="H507" s="39">
        <f t="shared" si="532"/>
        <v>2103.7330312532777</v>
      </c>
      <c r="I507" s="39">
        <f t="shared" si="532"/>
        <v>2914.3117476631064</v>
      </c>
      <c r="J507" s="39">
        <f t="shared" si="532"/>
        <v>3808.4125887975802</v>
      </c>
      <c r="K507" s="39">
        <f t="shared" si="532"/>
        <v>4602.3055490526122</v>
      </c>
      <c r="L507" s="39">
        <f t="shared" si="532"/>
        <v>5490.1504319077758</v>
      </c>
      <c r="M507" s="39">
        <f t="shared" si="532"/>
        <v>6476.1916774758793</v>
      </c>
      <c r="N507" s="39">
        <f t="shared" si="532"/>
        <v>7563.2554131607376</v>
      </c>
      <c r="O507" s="39">
        <f t="shared" si="532"/>
        <v>8754.7481571559874</v>
      </c>
      <c r="P507" s="39">
        <f t="shared" si="532"/>
        <v>10055.422063144744</v>
      </c>
      <c r="Q507" s="39">
        <f t="shared" si="532"/>
        <v>11462.801116459152</v>
      </c>
      <c r="R507" s="39">
        <f t="shared" si="532"/>
        <v>12973.04939732176</v>
      </c>
      <c r="S507" s="39">
        <f t="shared" si="532"/>
        <v>14585.986542996035</v>
      </c>
      <c r="T507" s="39">
        <f t="shared" si="532"/>
        <v>16295.933420377847</v>
      </c>
      <c r="U507" s="39">
        <f t="shared" si="532"/>
        <v>18097.814779327873</v>
      </c>
      <c r="V507" s="39">
        <f t="shared" si="532"/>
        <v>19986.588387508265</v>
      </c>
      <c r="W507" s="39">
        <f t="shared" si="532"/>
        <v>19017.948236987548</v>
      </c>
      <c r="X507" s="39">
        <f t="shared" si="532"/>
        <v>17991.812439569982</v>
      </c>
      <c r="Y507" s="39">
        <f t="shared" si="532"/>
        <v>16905.061332846661</v>
      </c>
      <c r="Z507" s="39">
        <f t="shared" si="532"/>
        <v>15754.981892940545</v>
      </c>
      <c r="AA507" s="39">
        <f t="shared" si="532"/>
        <v>14613.483767034428</v>
      </c>
      <c r="AB507" s="39">
        <f t="shared" si="532"/>
        <v>13484.412380628311</v>
      </c>
      <c r="AC507" s="39">
        <f t="shared" si="532"/>
        <v>12372.712509222194</v>
      </c>
      <c r="AD507" s="39">
        <f t="shared" si="532"/>
        <v>11283.997174566077</v>
      </c>
      <c r="AE507" s="39">
        <f t="shared" si="532"/>
        <v>10224.25350962996</v>
      </c>
      <c r="AF507" s="39">
        <f t="shared" si="532"/>
        <v>9199.809575558842</v>
      </c>
      <c r="AG507" s="39">
        <f t="shared" si="532"/>
        <v>8217.3339799977257</v>
      </c>
      <c r="AH507" s="39">
        <f t="shared" si="532"/>
        <v>7283.8123410791086</v>
      </c>
      <c r="AI507" s="40"/>
      <c r="AJ507" s="54"/>
      <c r="AK507" s="54"/>
      <c r="AL507" s="54"/>
      <c r="AM507" s="54"/>
      <c r="AN507" s="54"/>
      <c r="AO507" s="54"/>
      <c r="AP507" s="39"/>
      <c r="AQ507" s="39"/>
      <c r="AR507" s="39"/>
      <c r="AS507" s="39"/>
      <c r="AT507" s="39"/>
      <c r="AU507" s="39"/>
      <c r="AV507" s="39"/>
      <c r="AW507" s="39"/>
    </row>
    <row r="508" spans="2:49" hidden="1" outlineLevel="1" x14ac:dyDescent="0.2"/>
    <row r="509" spans="2:49" hidden="1" outlineLevel="1" x14ac:dyDescent="0.2">
      <c r="B509" s="2" t="s">
        <v>385</v>
      </c>
    </row>
    <row r="510" spans="2:49" hidden="1" outlineLevel="1" x14ac:dyDescent="0.2">
      <c r="B510" s="4" t="s">
        <v>382</v>
      </c>
      <c r="C510" s="9">
        <f>MIN(SUM($B458:C459), 0)</f>
        <v>0</v>
      </c>
      <c r="D510" s="9">
        <f>MIN(SUM($B458:D459), 0)</f>
        <v>0</v>
      </c>
      <c r="E510" s="9">
        <f>MIN(SUM($B458:E459), 0)</f>
        <v>0</v>
      </c>
      <c r="F510" s="9">
        <f>MIN(SUM($B458:F459), 0)</f>
        <v>0</v>
      </c>
      <c r="G510" s="9">
        <f>MIN(SUM($B458:G459), 0)</f>
        <v>0</v>
      </c>
      <c r="H510" s="9">
        <f>MIN(SUM($B458:H459), 0)</f>
        <v>0</v>
      </c>
      <c r="I510" s="9">
        <f>MIN(SUM($B458:I459), 0)</f>
        <v>0</v>
      </c>
      <c r="J510" s="9">
        <f>MIN(SUM($B458:J459), 0)</f>
        <v>0</v>
      </c>
      <c r="K510" s="9">
        <f>MIN(SUM($B458:K459), 0)</f>
        <v>0</v>
      </c>
      <c r="L510" s="9">
        <f>MIN(SUM($B458:L459), 0)</f>
        <v>0</v>
      </c>
      <c r="M510" s="9">
        <f>MIN(SUM($B458:M459), 0)</f>
        <v>0</v>
      </c>
      <c r="N510" s="9">
        <f>MIN(SUM($B458:N459), 0)</f>
        <v>0</v>
      </c>
      <c r="O510" s="9">
        <f>MIN(SUM($B458:O459), 0)</f>
        <v>0</v>
      </c>
      <c r="P510" s="9">
        <f>MIN(SUM($B458:P459), 0)</f>
        <v>0</v>
      </c>
      <c r="Q510" s="9">
        <f>MIN(SUM($B458:Q459), 0)</f>
        <v>0</v>
      </c>
      <c r="R510" s="9">
        <f>MIN(SUM($B458:R459), 0)</f>
        <v>0</v>
      </c>
      <c r="S510" s="9">
        <f>MIN(SUM($B458:S459), 0)</f>
        <v>0</v>
      </c>
      <c r="T510" s="9">
        <f>MIN(SUM($B458:T459), 0)</f>
        <v>0</v>
      </c>
      <c r="U510" s="9">
        <f>MIN(SUM($B458:U459), 0)</f>
        <v>0</v>
      </c>
      <c r="V510" s="9">
        <f>MIN(SUM($B458:V459), 0)</f>
        <v>0</v>
      </c>
      <c r="W510" s="9">
        <f>MIN(SUM($B458:W459), 0)</f>
        <v>0</v>
      </c>
      <c r="X510" s="9">
        <f>MIN(SUM($B458:X459), 0)</f>
        <v>0</v>
      </c>
      <c r="Y510" s="9">
        <f>MIN(SUM($B458:Y459), 0)</f>
        <v>0</v>
      </c>
      <c r="Z510" s="9">
        <f>MIN(SUM($B458:Z459), 0)</f>
        <v>0</v>
      </c>
      <c r="AA510" s="9">
        <f>MIN(SUM($B458:AA459), 0)</f>
        <v>0</v>
      </c>
      <c r="AB510" s="9">
        <f>MIN(SUM($B458:AB459), 0)</f>
        <v>0</v>
      </c>
      <c r="AC510" s="9">
        <f>MIN(SUM($B458:AC459), 0)</f>
        <v>0</v>
      </c>
      <c r="AD510" s="9">
        <f>MIN(SUM($B458:AD459), 0)</f>
        <v>0</v>
      </c>
      <c r="AE510" s="9">
        <f>MIN(SUM($B458:AE459), 0)</f>
        <v>0</v>
      </c>
      <c r="AF510" s="9">
        <f>MIN(SUM($B458:AF459), 0)</f>
        <v>0</v>
      </c>
      <c r="AG510" s="9">
        <f>MIN(SUM($B458:AG459), 0)</f>
        <v>0</v>
      </c>
      <c r="AH510" s="9">
        <f>MIN(SUM($B458:AH459), 0)</f>
        <v>0</v>
      </c>
      <c r="AP510" s="9"/>
      <c r="AQ510" s="9"/>
      <c r="AR510" s="9"/>
      <c r="AS510" s="9"/>
      <c r="AT510" s="9"/>
      <c r="AU510" s="9"/>
      <c r="AV510" s="9"/>
      <c r="AW510" s="9"/>
    </row>
    <row r="511" spans="2:49" hidden="1" outlineLevel="1" x14ac:dyDescent="0.2">
      <c r="B511" s="4" t="s">
        <v>224</v>
      </c>
      <c r="C511" s="9">
        <f>MIN(SUM($B460:C461), 0)</f>
        <v>-22.8650175</v>
      </c>
      <c r="D511" s="9">
        <f>MIN(SUM($B460:D461), 0)</f>
        <v>-108.0948375</v>
      </c>
      <c r="E511" s="9">
        <f>MIN(SUM($B460:E461), 0)</f>
        <v>-236.99871000000002</v>
      </c>
      <c r="F511" s="9">
        <f>MIN(SUM($B460:F461), 0)</f>
        <v>-348.96668624999995</v>
      </c>
      <c r="G511" s="9">
        <f>MIN(SUM($B460:G461), 0)</f>
        <v>-429.24730747499996</v>
      </c>
      <c r="H511" s="9">
        <f>MIN(SUM($B460:H461), 0)</f>
        <v>-491.03530064999995</v>
      </c>
      <c r="I511" s="9">
        <f>MIN(SUM($B460:I461), 0)</f>
        <v>-546.30233077499997</v>
      </c>
      <c r="J511" s="9">
        <f>MIN(SUM($B460:J461), 0)</f>
        <v>-592.9321895999999</v>
      </c>
      <c r="K511" s="9">
        <f>MIN(SUM($B460:K461), 0)</f>
        <v>-638.96187214799988</v>
      </c>
      <c r="L511" s="9">
        <f>MIN(SUM($B460:L461), 0)</f>
        <v>-693.00246573899994</v>
      </c>
      <c r="M511" s="9">
        <f>MIN(SUM($B460:M461), 0)</f>
        <v>-753.99252747300022</v>
      </c>
      <c r="N511" s="9">
        <f>MIN(SUM($B460:N461), 0)</f>
        <v>-808.56656081999995</v>
      </c>
      <c r="O511" s="9">
        <f>MIN(SUM($B460:O461), 0)</f>
        <v>-871.14844167786043</v>
      </c>
      <c r="P511" s="9">
        <f>MIN(SUM($B460:P461), 0)</f>
        <v>-936.68079761343051</v>
      </c>
      <c r="Q511" s="9">
        <f>MIN(SUM($B460:Q461), 0)</f>
        <v>-1000.91348229852</v>
      </c>
      <c r="R511" s="9">
        <f>MIN(SUM($B460:R461), 0)</f>
        <v>-1050.9672336009305</v>
      </c>
      <c r="S511" s="9">
        <f>MIN(SUM($B460:S461), 0)</f>
        <v>-1107.7415764924269</v>
      </c>
      <c r="T511" s="9">
        <f>MIN(SUM($B460:T461), 0)</f>
        <v>-1169.758610215451</v>
      </c>
      <c r="U511" s="9">
        <f>MIN(SUM($B460:U461), 0)</f>
        <v>-1235.5414065924238</v>
      </c>
      <c r="V511" s="9">
        <f>MIN(SUM($B460:V461), 0)</f>
        <v>-1288.937326244843</v>
      </c>
      <c r="W511" s="9">
        <f>MIN(SUM($B460:W461), 0)</f>
        <v>-754.36725400183616</v>
      </c>
      <c r="X511" s="9">
        <f>MIN(SUM($B460:X461), 0)</f>
        <v>-356.34861182899215</v>
      </c>
      <c r="Y511" s="9">
        <f>MIN(SUM($B460:Y461), 0)</f>
        <v>-102.76067326247903</v>
      </c>
      <c r="Z511" s="9">
        <f>MIN(SUM($B460:Z461), 0)</f>
        <v>0</v>
      </c>
      <c r="AA511" s="9">
        <f>MIN(SUM($B460:AA461), 0)</f>
        <v>0</v>
      </c>
      <c r="AB511" s="9">
        <f>MIN(SUM($B460:AB461), 0)</f>
        <v>0</v>
      </c>
      <c r="AC511" s="9">
        <f>MIN(SUM($B460:AC461), 0)</f>
        <v>0</v>
      </c>
      <c r="AD511" s="9">
        <f>MIN(SUM($B460:AD461), 0)</f>
        <v>0</v>
      </c>
      <c r="AE511" s="9">
        <f>MIN(SUM($B460:AE461), 0)</f>
        <v>0</v>
      </c>
      <c r="AF511" s="9">
        <f>MIN(SUM($B460:AF461), 0)</f>
        <v>0</v>
      </c>
      <c r="AG511" s="9">
        <f>MIN(SUM($B460:AG461), 0)</f>
        <v>0</v>
      </c>
      <c r="AH511" s="9">
        <f>MIN(SUM($B460:AH461), 0)</f>
        <v>0</v>
      </c>
      <c r="AP511" s="9"/>
      <c r="AQ511" s="9"/>
      <c r="AR511" s="9"/>
      <c r="AS511" s="9"/>
      <c r="AT511" s="9"/>
      <c r="AU511" s="9"/>
      <c r="AV511" s="9"/>
      <c r="AW511" s="9"/>
    </row>
    <row r="512" spans="2:49" hidden="1" outlineLevel="1" x14ac:dyDescent="0.2">
      <c r="B512" s="4" t="s">
        <v>383</v>
      </c>
      <c r="C512" s="9">
        <f>MIN(SUM($B462:C463), 0)</f>
        <v>0</v>
      </c>
      <c r="D512" s="9">
        <f>MIN(SUM($B462:D463), 0)</f>
        <v>0</v>
      </c>
      <c r="E512" s="9">
        <f>MIN(SUM($B462:E463), 0)</f>
        <v>0</v>
      </c>
      <c r="F512" s="9">
        <f>MIN(SUM($B462:F463), 0)</f>
        <v>0</v>
      </c>
      <c r="G512" s="9">
        <f>MIN(SUM($B462:G463), 0)</f>
        <v>0</v>
      </c>
      <c r="H512" s="9">
        <f>MIN(SUM($B462:H463), 0)</f>
        <v>0</v>
      </c>
      <c r="I512" s="9">
        <f>MIN(SUM($B462:I463), 0)</f>
        <v>0</v>
      </c>
      <c r="J512" s="9">
        <f>MIN(SUM($B462:J463), 0)</f>
        <v>0</v>
      </c>
      <c r="K512" s="9">
        <f>MIN(SUM($B462:K463), 0)</f>
        <v>0</v>
      </c>
      <c r="L512" s="9">
        <f>MIN(SUM($B462:L463), 0)</f>
        <v>0</v>
      </c>
      <c r="M512" s="9">
        <f>MIN(SUM($B462:M463), 0)</f>
        <v>0</v>
      </c>
      <c r="N512" s="9">
        <f>MIN(SUM($B462:N463), 0)</f>
        <v>0</v>
      </c>
      <c r="O512" s="9">
        <f>MIN(SUM($B462:O463), 0)</f>
        <v>0</v>
      </c>
      <c r="P512" s="9">
        <f>MIN(SUM($B462:P463), 0)</f>
        <v>0</v>
      </c>
      <c r="Q512" s="9">
        <f>MIN(SUM($B462:Q463), 0)</f>
        <v>0</v>
      </c>
      <c r="R512" s="9">
        <f>MIN(SUM($B462:R463), 0)</f>
        <v>0</v>
      </c>
      <c r="S512" s="9">
        <f>MIN(SUM($B462:S463), 0)</f>
        <v>0</v>
      </c>
      <c r="T512" s="9">
        <f>MIN(SUM($B462:T463), 0)</f>
        <v>0</v>
      </c>
      <c r="U512" s="9">
        <f>MIN(SUM($B462:U463), 0)</f>
        <v>0</v>
      </c>
      <c r="V512" s="9">
        <f>MIN(SUM($B462:V463), 0)</f>
        <v>0</v>
      </c>
      <c r="W512" s="9">
        <f>MIN(SUM($B462:W463), 0)</f>
        <v>0</v>
      </c>
      <c r="X512" s="9">
        <f>MIN(SUM($B462:X463), 0)</f>
        <v>0</v>
      </c>
      <c r="Y512" s="9">
        <f>MIN(SUM($B462:Y463), 0)</f>
        <v>0</v>
      </c>
      <c r="Z512" s="9">
        <f>MIN(SUM($B462:Z463), 0)</f>
        <v>0</v>
      </c>
      <c r="AA512" s="9">
        <f>MIN(SUM($B462:AA463), 0)</f>
        <v>0</v>
      </c>
      <c r="AB512" s="9">
        <f>MIN(SUM($B462:AB463), 0)</f>
        <v>0</v>
      </c>
      <c r="AC512" s="9">
        <f>MIN(SUM($B462:AC463), 0)</f>
        <v>0</v>
      </c>
      <c r="AD512" s="9">
        <f>MIN(SUM($B462:AD463), 0)</f>
        <v>0</v>
      </c>
      <c r="AE512" s="9">
        <f>MIN(SUM($B462:AE463), 0)</f>
        <v>0</v>
      </c>
      <c r="AF512" s="9">
        <f>MIN(SUM($B462:AF463), 0)</f>
        <v>0</v>
      </c>
      <c r="AG512" s="9">
        <f>MIN(SUM($B462:AG463), 0)</f>
        <v>0</v>
      </c>
      <c r="AH512" s="9">
        <f>MIN(SUM($B462:AH463), 0)</f>
        <v>0</v>
      </c>
      <c r="AP512" s="9"/>
      <c r="AQ512" s="9"/>
      <c r="AR512" s="9"/>
      <c r="AS512" s="9"/>
      <c r="AT512" s="9"/>
      <c r="AU512" s="9"/>
      <c r="AV512" s="9"/>
      <c r="AW512" s="9"/>
    </row>
    <row r="513" spans="2:49" hidden="1" outlineLevel="1" x14ac:dyDescent="0.2">
      <c r="B513" s="4" t="s">
        <v>374</v>
      </c>
      <c r="C513" s="9">
        <f t="shared" ref="C513:AH513" si="533">C495</f>
        <v>-384.25722500000001</v>
      </c>
      <c r="D513" s="9">
        <f t="shared" si="533"/>
        <v>-1123.9355509899999</v>
      </c>
      <c r="E513" s="9">
        <f t="shared" si="533"/>
        <v>-1847.6745082046518</v>
      </c>
      <c r="F513" s="9">
        <f t="shared" si="533"/>
        <v>-2408.8610379860806</v>
      </c>
      <c r="G513" s="9">
        <f t="shared" si="533"/>
        <v>-2787.6806587814385</v>
      </c>
      <c r="H513" s="9">
        <f t="shared" si="533"/>
        <v>-3028.3707260724987</v>
      </c>
      <c r="I513" s="9">
        <f t="shared" si="533"/>
        <v>-3199.8280693086085</v>
      </c>
      <c r="J513" s="9">
        <f t="shared" si="533"/>
        <v>-3249.8669662231641</v>
      </c>
      <c r="K513" s="9">
        <f t="shared" si="533"/>
        <v>-3357.2162663416871</v>
      </c>
      <c r="L513" s="9">
        <f t="shared" si="533"/>
        <v>-3337.9537247496432</v>
      </c>
      <c r="M513" s="9">
        <f t="shared" si="533"/>
        <v>-3204.7883137004301</v>
      </c>
      <c r="N513" s="9">
        <f t="shared" si="533"/>
        <v>-2937.6848020793809</v>
      </c>
      <c r="O513" s="9">
        <f t="shared" si="533"/>
        <v>-2510.7170727752277</v>
      </c>
      <c r="P513" s="9">
        <f t="shared" si="533"/>
        <v>-1912.3357281873934</v>
      </c>
      <c r="Q513" s="9">
        <f t="shared" si="533"/>
        <v>-1132.6646066537603</v>
      </c>
      <c r="R513" s="9">
        <f t="shared" si="533"/>
        <v>-156.60942031028458</v>
      </c>
      <c r="S513" s="9">
        <f t="shared" si="533"/>
        <v>0</v>
      </c>
      <c r="T513" s="9">
        <f t="shared" si="533"/>
        <v>0</v>
      </c>
      <c r="U513" s="9">
        <f t="shared" si="533"/>
        <v>0</v>
      </c>
      <c r="V513" s="9">
        <f t="shared" si="533"/>
        <v>0</v>
      </c>
      <c r="W513" s="9">
        <f t="shared" si="533"/>
        <v>0</v>
      </c>
      <c r="X513" s="9">
        <f t="shared" si="533"/>
        <v>0</v>
      </c>
      <c r="Y513" s="9">
        <f t="shared" si="533"/>
        <v>0</v>
      </c>
      <c r="Z513" s="9">
        <f t="shared" si="533"/>
        <v>0</v>
      </c>
      <c r="AA513" s="9">
        <f t="shared" si="533"/>
        <v>-1383.9454296717136</v>
      </c>
      <c r="AB513" s="9">
        <f t="shared" si="533"/>
        <v>-2751.2762690934273</v>
      </c>
      <c r="AC513" s="9">
        <f t="shared" si="533"/>
        <v>-4095.7972782651414</v>
      </c>
      <c r="AD513" s="9">
        <f t="shared" si="533"/>
        <v>-5410.5808628118548</v>
      </c>
      <c r="AE513" s="9">
        <f t="shared" si="533"/>
        <v>-6688.2612953235684</v>
      </c>
      <c r="AF513" s="9">
        <f t="shared" si="533"/>
        <v>-7921.0574047377822</v>
      </c>
      <c r="AG513" s="9">
        <f t="shared" si="533"/>
        <v>-9100.7660474544955</v>
      </c>
      <c r="AH513" s="9">
        <f t="shared" si="533"/>
        <v>-10218.790272442458</v>
      </c>
      <c r="AJ513" s="34"/>
      <c r="AK513" s="34"/>
      <c r="AL513" s="34"/>
      <c r="AM513" s="34"/>
      <c r="AN513" s="34"/>
      <c r="AO513" s="34"/>
      <c r="AP513" s="9"/>
      <c r="AQ513" s="9"/>
      <c r="AR513" s="9"/>
      <c r="AS513" s="9"/>
      <c r="AT513" s="9"/>
      <c r="AU513" s="9"/>
      <c r="AV513" s="9"/>
      <c r="AW513" s="9"/>
    </row>
    <row r="514" spans="2:49" ht="5.0999999999999996" hidden="1" customHeight="1" outlineLevel="1" x14ac:dyDescent="0.2"/>
    <row r="515" spans="2:49" hidden="1" outlineLevel="1" x14ac:dyDescent="0.2">
      <c r="B515" s="38" t="s">
        <v>387</v>
      </c>
      <c r="C515" s="39">
        <f>SUM(C509:C514)</f>
        <v>-407.12224250000003</v>
      </c>
      <c r="D515" s="39">
        <f t="shared" ref="D515" si="534">SUM(D509:D514)</f>
        <v>-1232.03038849</v>
      </c>
      <c r="E515" s="39">
        <f t="shared" ref="E515" si="535">SUM(E509:E514)</f>
        <v>-2084.6732182046517</v>
      </c>
      <c r="F515" s="39">
        <f t="shared" ref="F515" si="536">SUM(F509:F514)</f>
        <v>-2757.8277242360805</v>
      </c>
      <c r="G515" s="39">
        <f t="shared" ref="G515" si="537">SUM(G509:G514)</f>
        <v>-3216.9279662564386</v>
      </c>
      <c r="H515" s="39">
        <f t="shared" ref="H515" si="538">SUM(H509:H514)</f>
        <v>-3519.4060267224986</v>
      </c>
      <c r="I515" s="39">
        <f t="shared" ref="I515" si="539">SUM(I509:I514)</f>
        <v>-3746.1304000836085</v>
      </c>
      <c r="J515" s="39">
        <f t="shared" ref="J515" si="540">SUM(J509:J514)</f>
        <v>-3842.7991558231643</v>
      </c>
      <c r="K515" s="39">
        <f t="shared" ref="K515" si="541">SUM(K509:K514)</f>
        <v>-3996.1781384896867</v>
      </c>
      <c r="L515" s="39">
        <f t="shared" ref="L515" si="542">SUM(L509:L514)</f>
        <v>-4030.9561904886432</v>
      </c>
      <c r="M515" s="39">
        <f t="shared" ref="M515" si="543">SUM(M509:M514)</f>
        <v>-3958.7808411734304</v>
      </c>
      <c r="N515" s="39">
        <f t="shared" ref="N515" si="544">SUM(N509:N514)</f>
        <v>-3746.2513628993811</v>
      </c>
      <c r="O515" s="39">
        <f t="shared" ref="O515" si="545">SUM(O509:O514)</f>
        <v>-3381.8655144530881</v>
      </c>
      <c r="P515" s="39">
        <f t="shared" ref="P515" si="546">SUM(P509:P514)</f>
        <v>-2849.0165258008237</v>
      </c>
      <c r="Q515" s="39">
        <f t="shared" ref="Q515" si="547">SUM(Q509:Q514)</f>
        <v>-2133.5780889522803</v>
      </c>
      <c r="R515" s="39">
        <f t="shared" ref="R515" si="548">SUM(R509:R514)</f>
        <v>-1207.5766539112151</v>
      </c>
      <c r="S515" s="39">
        <f t="shared" ref="S515" si="549">SUM(S509:S514)</f>
        <v>-1107.7415764924269</v>
      </c>
      <c r="T515" s="39">
        <f t="shared" ref="T515" si="550">SUM(T509:T514)</f>
        <v>-1169.758610215451</v>
      </c>
      <c r="U515" s="39">
        <f t="shared" ref="U515" si="551">SUM(U509:U514)</f>
        <v>-1235.5414065924238</v>
      </c>
      <c r="V515" s="39">
        <f t="shared" ref="V515" si="552">SUM(V509:V514)</f>
        <v>-1288.937326244843</v>
      </c>
      <c r="W515" s="39">
        <f t="shared" ref="W515" si="553">SUM(W509:W514)</f>
        <v>-754.36725400183616</v>
      </c>
      <c r="X515" s="39">
        <f t="shared" ref="X515" si="554">SUM(X509:X514)</f>
        <v>-356.34861182899215</v>
      </c>
      <c r="Y515" s="39">
        <f t="shared" ref="Y515" si="555">SUM(Y509:Y514)</f>
        <v>-102.76067326247903</v>
      </c>
      <c r="Z515" s="39">
        <f t="shared" ref="Z515" si="556">SUM(Z509:Z514)</f>
        <v>0</v>
      </c>
      <c r="AA515" s="39">
        <f t="shared" ref="AA515" si="557">SUM(AA509:AA514)</f>
        <v>-1383.9454296717136</v>
      </c>
      <c r="AB515" s="39">
        <f t="shared" ref="AB515" si="558">SUM(AB509:AB514)</f>
        <v>-2751.2762690934273</v>
      </c>
      <c r="AC515" s="39">
        <f t="shared" ref="AC515" si="559">SUM(AC509:AC514)</f>
        <v>-4095.7972782651414</v>
      </c>
      <c r="AD515" s="39">
        <f t="shared" ref="AD515" si="560">SUM(AD509:AD514)</f>
        <v>-5410.5808628118548</v>
      </c>
      <c r="AE515" s="39">
        <f t="shared" ref="AE515" si="561">SUM(AE509:AE514)</f>
        <v>-6688.2612953235684</v>
      </c>
      <c r="AF515" s="39">
        <f t="shared" ref="AF515" si="562">SUM(AF509:AF514)</f>
        <v>-7921.0574047377822</v>
      </c>
      <c r="AG515" s="39">
        <f t="shared" ref="AG515" si="563">SUM(AG509:AG514)</f>
        <v>-9100.7660474544955</v>
      </c>
      <c r="AH515" s="39">
        <f t="shared" ref="AH515" si="564">SUM(AH509:AH514)</f>
        <v>-10218.790272442458</v>
      </c>
      <c r="AI515" s="40"/>
      <c r="AJ515" s="54"/>
      <c r="AK515" s="54"/>
      <c r="AL515" s="54"/>
      <c r="AM515" s="54"/>
      <c r="AN515" s="54"/>
      <c r="AO515" s="54"/>
      <c r="AP515" s="39"/>
      <c r="AQ515" s="39"/>
      <c r="AR515" s="39"/>
      <c r="AS515" s="39"/>
      <c r="AT515" s="39"/>
      <c r="AU515" s="39"/>
      <c r="AV515" s="39"/>
      <c r="AW515" s="39"/>
    </row>
    <row r="516" spans="2:49" hidden="1" outlineLevel="1" x14ac:dyDescent="0.2">
      <c r="AJ516" s="34"/>
      <c r="AK516" s="34"/>
      <c r="AL516" s="34"/>
      <c r="AM516" s="34"/>
      <c r="AN516" s="34"/>
      <c r="AO516" s="34"/>
    </row>
    <row r="517" spans="2:49" s="2" customFormat="1" hidden="1" outlineLevel="1" x14ac:dyDescent="0.2">
      <c r="B517" s="2" t="s">
        <v>257</v>
      </c>
      <c r="C517" s="14"/>
      <c r="D517" s="14"/>
      <c r="E517" s="14"/>
      <c r="F517" s="14"/>
      <c r="G517" s="112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25"/>
      <c r="AJ517" s="81" t="s">
        <v>104</v>
      </c>
      <c r="AK517" s="81" t="s">
        <v>2</v>
      </c>
      <c r="AL517" s="81" t="s">
        <v>3</v>
      </c>
      <c r="AM517" s="81" t="s">
        <v>82</v>
      </c>
      <c r="AN517" s="81" t="s">
        <v>79</v>
      </c>
      <c r="AO517" s="81" t="s">
        <v>465</v>
      </c>
      <c r="AP517" s="14"/>
      <c r="AQ517" s="14"/>
      <c r="AR517" s="14"/>
      <c r="AS517" s="14"/>
      <c r="AT517" s="14"/>
      <c r="AU517" s="14"/>
      <c r="AV517" s="14"/>
      <c r="AW517" s="14"/>
    </row>
    <row r="518" spans="2:49" hidden="1" outlineLevel="1" x14ac:dyDescent="0.2">
      <c r="B518" s="52" t="str" cm="1">
        <f t="array" ref="B518">INDEX($B$4:$AI$4, 1, AN518)</f>
        <v>FQ1'26E</v>
      </c>
      <c r="C518" s="104">
        <f>IF(C554=0,0,IF(OR(C554=1,C554=6),IFERROR($AJ518/$AK518*$AL518,0),IFERROR($AJ518/$AK518,0)))</f>
        <v>-0.22995000000000002</v>
      </c>
      <c r="D518" s="104">
        <f t="shared" ref="D518:AH518" si="565">IF(D554=0,0,IF(OR(D554=1,D554=6),IFERROR($AJ518/$AK518*$AL518,0),IFERROR($AJ518/$AK518,0)))</f>
        <v>-0.22995000000000002</v>
      </c>
      <c r="E518" s="104">
        <f t="shared" si="565"/>
        <v>-0.22995000000000002</v>
      </c>
      <c r="F518" s="104">
        <f t="shared" si="565"/>
        <v>-0.22995000000000002</v>
      </c>
      <c r="G518" s="104">
        <f t="shared" si="565"/>
        <v>-0.45990000000000003</v>
      </c>
      <c r="H518" s="104">
        <f t="shared" si="565"/>
        <v>-0.45990000000000003</v>
      </c>
      <c r="I518" s="104">
        <f t="shared" si="565"/>
        <v>-0.45990000000000003</v>
      </c>
      <c r="J518" s="104">
        <f t="shared" si="565"/>
        <v>-0.45990000000000003</v>
      </c>
      <c r="K518" s="104">
        <f t="shared" si="565"/>
        <v>-0.45990000000000003</v>
      </c>
      <c r="L518" s="104">
        <f t="shared" si="565"/>
        <v>-0.45990000000000003</v>
      </c>
      <c r="M518" s="104">
        <f t="shared" si="565"/>
        <v>-0.45990000000000003</v>
      </c>
      <c r="N518" s="104">
        <f t="shared" si="565"/>
        <v>-0.45990000000000003</v>
      </c>
      <c r="O518" s="104">
        <f t="shared" si="565"/>
        <v>-0.45990000000000003</v>
      </c>
      <c r="P518" s="104">
        <f t="shared" si="565"/>
        <v>-0.45990000000000003</v>
      </c>
      <c r="Q518" s="104">
        <f t="shared" si="565"/>
        <v>-0.45990000000000003</v>
      </c>
      <c r="R518" s="104">
        <f t="shared" si="565"/>
        <v>-0.45990000000000003</v>
      </c>
      <c r="S518" s="104">
        <f t="shared" si="565"/>
        <v>-0.45990000000000003</v>
      </c>
      <c r="T518" s="104">
        <f t="shared" si="565"/>
        <v>-0.45990000000000003</v>
      </c>
      <c r="U518" s="104">
        <f t="shared" si="565"/>
        <v>-0.45990000000000003</v>
      </c>
      <c r="V518" s="104">
        <f t="shared" si="565"/>
        <v>-0.45990000000000003</v>
      </c>
      <c r="W518" s="104">
        <f t="shared" si="565"/>
        <v>-0.22995000000000002</v>
      </c>
      <c r="X518" s="104">
        <f t="shared" si="565"/>
        <v>-0.22995000000000002</v>
      </c>
      <c r="Y518" s="104">
        <f t="shared" si="565"/>
        <v>-0.22995000000000002</v>
      </c>
      <c r="Z518" s="104">
        <f t="shared" si="565"/>
        <v>-0.22995000000000002</v>
      </c>
      <c r="AA518" s="104">
        <f t="shared" si="565"/>
        <v>0</v>
      </c>
      <c r="AB518" s="104">
        <f t="shared" si="565"/>
        <v>0</v>
      </c>
      <c r="AC518" s="104">
        <f t="shared" si="565"/>
        <v>0</v>
      </c>
      <c r="AD518" s="104">
        <f t="shared" si="565"/>
        <v>0</v>
      </c>
      <c r="AE518" s="104">
        <f t="shared" si="565"/>
        <v>0</v>
      </c>
      <c r="AF518" s="104">
        <f t="shared" si="565"/>
        <v>0</v>
      </c>
      <c r="AG518" s="104">
        <f t="shared" si="565"/>
        <v>0</v>
      </c>
      <c r="AH518" s="104">
        <f t="shared" si="565"/>
        <v>0</v>
      </c>
      <c r="AI518" s="20"/>
      <c r="AJ518" s="105" cm="1">
        <f t="array" ref="AJ518">INDEX(Calculations!$B$396:$AN$396, 1, AN518)</f>
        <v>-9.1980000000000004</v>
      </c>
      <c r="AK518" s="84">
        <f>INDEX(Drivers!$B$106:$AI$106, 1, MATCH($B518, Drivers!$B$4:$AI$4, 0))</f>
        <v>20</v>
      </c>
      <c r="AL518" s="85">
        <f>INDEX(Drivers!$B$107:$AI$107, 1,  MATCH($B518, Drivers!$B$4:$AI$4, 0))</f>
        <v>0.5</v>
      </c>
      <c r="AM518" s="86" cm="1">
        <f t="array" ref="AM518">INDEX(Drivers!$B$12:$AI$12, 1, AN518)</f>
        <v>46112</v>
      </c>
      <c r="AN518" s="87">
        <v>2</v>
      </c>
      <c r="AO518" s="147">
        <f t="shared" ref="AO518:AO549" si="566">SUM(B518:AI518)-AJ518</f>
        <v>0</v>
      </c>
      <c r="AP518" s="152">
        <f t="shared" ref="AP518:AW549" si="567">SUMIFS($B518:$AI518, $B$6:$AI$6, AP$6)</f>
        <v>-0.91980000000000006</v>
      </c>
      <c r="AQ518" s="152">
        <f t="shared" si="567"/>
        <v>-1.8396000000000001</v>
      </c>
      <c r="AR518" s="152">
        <f t="shared" si="567"/>
        <v>-1.8396000000000001</v>
      </c>
      <c r="AS518" s="152">
        <f t="shared" si="567"/>
        <v>-1.8396000000000001</v>
      </c>
      <c r="AT518" s="152">
        <f t="shared" si="567"/>
        <v>-1.8396000000000001</v>
      </c>
      <c r="AU518" s="152">
        <f t="shared" si="567"/>
        <v>-0.91980000000000006</v>
      </c>
      <c r="AV518" s="152">
        <f t="shared" si="567"/>
        <v>0</v>
      </c>
      <c r="AW518" s="152">
        <f t="shared" si="567"/>
        <v>0</v>
      </c>
    </row>
    <row r="519" spans="2:49" hidden="1" outlineLevel="1" x14ac:dyDescent="0.2">
      <c r="B519" s="52" t="str" cm="1">
        <f t="array" ref="B519">INDEX($B$4:$AI$4, 1, AN519)</f>
        <v>FQ2'26E</v>
      </c>
      <c r="C519" s="104">
        <f t="shared" ref="C519:AH519" si="568">IF(C555=0,0,IF(OR(C555=1,C555=6),IFERROR($AJ519/$AK519*$AL519,0),IFERROR($AJ519/$AK519,0)))</f>
        <v>0</v>
      </c>
      <c r="D519" s="104">
        <f t="shared" si="568"/>
        <v>-1.2348000000000001</v>
      </c>
      <c r="E519" s="104">
        <f t="shared" si="568"/>
        <v>-1.2348000000000001</v>
      </c>
      <c r="F519" s="104">
        <f t="shared" si="568"/>
        <v>-1.2348000000000001</v>
      </c>
      <c r="G519" s="104">
        <f t="shared" si="568"/>
        <v>-1.2348000000000001</v>
      </c>
      <c r="H519" s="104">
        <f t="shared" si="568"/>
        <v>-2.4696000000000002</v>
      </c>
      <c r="I519" s="104">
        <f t="shared" si="568"/>
        <v>-2.4696000000000002</v>
      </c>
      <c r="J519" s="104">
        <f t="shared" si="568"/>
        <v>-2.4696000000000002</v>
      </c>
      <c r="K519" s="104">
        <f t="shared" si="568"/>
        <v>-2.4696000000000002</v>
      </c>
      <c r="L519" s="104">
        <f t="shared" si="568"/>
        <v>-2.4696000000000002</v>
      </c>
      <c r="M519" s="104">
        <f t="shared" si="568"/>
        <v>-2.4696000000000002</v>
      </c>
      <c r="N519" s="104">
        <f t="shared" si="568"/>
        <v>-2.4696000000000002</v>
      </c>
      <c r="O519" s="104">
        <f t="shared" si="568"/>
        <v>-2.4696000000000002</v>
      </c>
      <c r="P519" s="104">
        <f t="shared" si="568"/>
        <v>-2.4696000000000002</v>
      </c>
      <c r="Q519" s="104">
        <f t="shared" si="568"/>
        <v>-2.4696000000000002</v>
      </c>
      <c r="R519" s="104">
        <f t="shared" si="568"/>
        <v>-2.4696000000000002</v>
      </c>
      <c r="S519" s="104">
        <f t="shared" si="568"/>
        <v>-2.4696000000000002</v>
      </c>
      <c r="T519" s="104">
        <f t="shared" si="568"/>
        <v>-2.4696000000000002</v>
      </c>
      <c r="U519" s="104">
        <f t="shared" si="568"/>
        <v>-2.4696000000000002</v>
      </c>
      <c r="V519" s="104">
        <f t="shared" si="568"/>
        <v>-2.4696000000000002</v>
      </c>
      <c r="W519" s="104">
        <f t="shared" si="568"/>
        <v>-2.4696000000000002</v>
      </c>
      <c r="X519" s="104">
        <f t="shared" si="568"/>
        <v>-1.2348000000000001</v>
      </c>
      <c r="Y519" s="104">
        <f t="shared" si="568"/>
        <v>-1.2348000000000001</v>
      </c>
      <c r="Z519" s="104">
        <f t="shared" si="568"/>
        <v>-1.2348000000000001</v>
      </c>
      <c r="AA519" s="104">
        <f t="shared" si="568"/>
        <v>-1.2348000000000001</v>
      </c>
      <c r="AB519" s="104">
        <f t="shared" si="568"/>
        <v>0</v>
      </c>
      <c r="AC519" s="104">
        <f t="shared" si="568"/>
        <v>0</v>
      </c>
      <c r="AD519" s="104">
        <f t="shared" si="568"/>
        <v>0</v>
      </c>
      <c r="AE519" s="104">
        <f t="shared" si="568"/>
        <v>0</v>
      </c>
      <c r="AF519" s="104">
        <f t="shared" si="568"/>
        <v>0</v>
      </c>
      <c r="AG519" s="104">
        <f t="shared" si="568"/>
        <v>0</v>
      </c>
      <c r="AH519" s="104">
        <f t="shared" si="568"/>
        <v>0</v>
      </c>
      <c r="AI519" s="20"/>
      <c r="AJ519" s="105" cm="1">
        <f t="array" ref="AJ519">INDEX(Calculations!$B$396:$AN$396, 1, AN519)</f>
        <v>-49.392000000000003</v>
      </c>
      <c r="AK519" s="84">
        <f>INDEX(Drivers!$B$106:$AI$106, 1, MATCH($B519, Drivers!$B$4:$AI$4, 0))</f>
        <v>20</v>
      </c>
      <c r="AL519" s="85">
        <f>INDEX(Drivers!$B$107:$AI$107, 1,  MATCH($B519, Drivers!$B$4:$AI$4, 0))</f>
        <v>0.5</v>
      </c>
      <c r="AM519" s="86" cm="1">
        <f t="array" ref="AM519">INDEX(Drivers!$B$12:$AI$12, 1, AN519)</f>
        <v>46203</v>
      </c>
      <c r="AN519" s="83">
        <f t="shared" ref="AN519:AN549" si="569">AN518+1</f>
        <v>3</v>
      </c>
      <c r="AO519" s="146">
        <f t="shared" si="566"/>
        <v>0</v>
      </c>
      <c r="AP519" s="152">
        <f t="shared" si="567"/>
        <v>-3.7044000000000006</v>
      </c>
      <c r="AQ519" s="152">
        <f t="shared" si="567"/>
        <v>-8.6436000000000011</v>
      </c>
      <c r="AR519" s="152">
        <f t="shared" si="567"/>
        <v>-9.878400000000001</v>
      </c>
      <c r="AS519" s="152">
        <f t="shared" si="567"/>
        <v>-9.878400000000001</v>
      </c>
      <c r="AT519" s="152">
        <f t="shared" si="567"/>
        <v>-9.878400000000001</v>
      </c>
      <c r="AU519" s="152">
        <f t="shared" si="567"/>
        <v>-6.1740000000000004</v>
      </c>
      <c r="AV519" s="152">
        <f t="shared" si="567"/>
        <v>-1.2348000000000001</v>
      </c>
      <c r="AW519" s="152">
        <f t="shared" si="567"/>
        <v>0</v>
      </c>
    </row>
    <row r="520" spans="2:49" hidden="1" outlineLevel="1" x14ac:dyDescent="0.2">
      <c r="B520" s="52" t="str" cm="1">
        <f t="array" ref="B520">INDEX($B$4:$AI$4, 1, AN520)</f>
        <v>FQ3'26E</v>
      </c>
      <c r="C520" s="104">
        <f t="shared" ref="C520:AH520" si="570">IF(C556=0,0,IF(OR(C556=1,C556=6),IFERROR($AJ520/$AK520*$AL520,0),IFERROR($AJ520/$AK520,0)))</f>
        <v>0</v>
      </c>
      <c r="D520" s="104">
        <f t="shared" si="570"/>
        <v>0</v>
      </c>
      <c r="E520" s="104">
        <f t="shared" si="570"/>
        <v>-3.1846500000000004</v>
      </c>
      <c r="F520" s="104">
        <f t="shared" si="570"/>
        <v>-3.1846500000000004</v>
      </c>
      <c r="G520" s="104">
        <f t="shared" si="570"/>
        <v>-3.1846500000000004</v>
      </c>
      <c r="H520" s="104">
        <f t="shared" si="570"/>
        <v>-3.1846500000000004</v>
      </c>
      <c r="I520" s="104">
        <f t="shared" si="570"/>
        <v>-6.3693000000000008</v>
      </c>
      <c r="J520" s="104">
        <f t="shared" si="570"/>
        <v>-6.3693000000000008</v>
      </c>
      <c r="K520" s="104">
        <f t="shared" si="570"/>
        <v>-6.3693000000000008</v>
      </c>
      <c r="L520" s="104">
        <f t="shared" si="570"/>
        <v>-6.3693000000000008</v>
      </c>
      <c r="M520" s="104">
        <f t="shared" si="570"/>
        <v>-6.3693000000000008</v>
      </c>
      <c r="N520" s="104">
        <f t="shared" si="570"/>
        <v>-6.3693000000000008</v>
      </c>
      <c r="O520" s="104">
        <f t="shared" si="570"/>
        <v>-6.3693000000000008</v>
      </c>
      <c r="P520" s="104">
        <f t="shared" si="570"/>
        <v>-6.3693000000000008</v>
      </c>
      <c r="Q520" s="104">
        <f t="shared" si="570"/>
        <v>-6.3693000000000008</v>
      </c>
      <c r="R520" s="104">
        <f t="shared" si="570"/>
        <v>-6.3693000000000008</v>
      </c>
      <c r="S520" s="104">
        <f t="shared" si="570"/>
        <v>-6.3693000000000008</v>
      </c>
      <c r="T520" s="104">
        <f t="shared" si="570"/>
        <v>-6.3693000000000008</v>
      </c>
      <c r="U520" s="104">
        <f t="shared" si="570"/>
        <v>-6.3693000000000008</v>
      </c>
      <c r="V520" s="104">
        <f t="shared" si="570"/>
        <v>-6.3693000000000008</v>
      </c>
      <c r="W520" s="104">
        <f t="shared" si="570"/>
        <v>-6.3693000000000008</v>
      </c>
      <c r="X520" s="104">
        <f t="shared" si="570"/>
        <v>-6.3693000000000008</v>
      </c>
      <c r="Y520" s="104">
        <f t="shared" si="570"/>
        <v>-3.1846500000000004</v>
      </c>
      <c r="Z520" s="104">
        <f t="shared" si="570"/>
        <v>-3.1846500000000004</v>
      </c>
      <c r="AA520" s="104">
        <f t="shared" si="570"/>
        <v>-3.1846500000000004</v>
      </c>
      <c r="AB520" s="104">
        <f t="shared" si="570"/>
        <v>-3.1846500000000004</v>
      </c>
      <c r="AC520" s="104">
        <f t="shared" si="570"/>
        <v>0</v>
      </c>
      <c r="AD520" s="104">
        <f t="shared" si="570"/>
        <v>0</v>
      </c>
      <c r="AE520" s="104">
        <f t="shared" si="570"/>
        <v>0</v>
      </c>
      <c r="AF520" s="104">
        <f t="shared" si="570"/>
        <v>0</v>
      </c>
      <c r="AG520" s="104">
        <f t="shared" si="570"/>
        <v>0</v>
      </c>
      <c r="AH520" s="104">
        <f t="shared" si="570"/>
        <v>0</v>
      </c>
      <c r="AI520" s="20"/>
      <c r="AJ520" s="105" cm="1">
        <f t="array" ref="AJ520">INDEX(Calculations!$B$396:$AN$396, 1, AN520)</f>
        <v>-127.38600000000001</v>
      </c>
      <c r="AK520" s="84">
        <f>INDEX(Drivers!$B$106:$AI$106, 1, MATCH($B520, Drivers!$B$4:$AI$4, 0))</f>
        <v>20</v>
      </c>
      <c r="AL520" s="85">
        <f>INDEX(Drivers!$B$107:$AI$107, 1,  MATCH($B520, Drivers!$B$4:$AI$4, 0))</f>
        <v>0.5</v>
      </c>
      <c r="AM520" s="86" cm="1">
        <f t="array" ref="AM520">INDEX(Drivers!$B$12:$AI$12, 1, AN520)</f>
        <v>46295</v>
      </c>
      <c r="AN520" s="83">
        <f t="shared" si="569"/>
        <v>4</v>
      </c>
      <c r="AO520" s="146">
        <f t="shared" si="566"/>
        <v>0</v>
      </c>
      <c r="AP520" s="152">
        <f t="shared" si="567"/>
        <v>-6.3693000000000008</v>
      </c>
      <c r="AQ520" s="152">
        <f t="shared" si="567"/>
        <v>-19.107900000000001</v>
      </c>
      <c r="AR520" s="152">
        <f t="shared" si="567"/>
        <v>-25.477200000000003</v>
      </c>
      <c r="AS520" s="152">
        <f t="shared" si="567"/>
        <v>-25.477200000000003</v>
      </c>
      <c r="AT520" s="152">
        <f t="shared" si="567"/>
        <v>-25.477200000000003</v>
      </c>
      <c r="AU520" s="152">
        <f t="shared" si="567"/>
        <v>-19.107900000000004</v>
      </c>
      <c r="AV520" s="152">
        <f t="shared" si="567"/>
        <v>-6.3693000000000008</v>
      </c>
      <c r="AW520" s="152">
        <f t="shared" si="567"/>
        <v>0</v>
      </c>
    </row>
    <row r="521" spans="2:49" hidden="1" outlineLevel="1" x14ac:dyDescent="0.2">
      <c r="B521" s="52" t="str" cm="1">
        <f t="array" ref="B521">INDEX($B$4:$AI$4, 1, AN521)</f>
        <v>FQ4'26E</v>
      </c>
      <c r="C521" s="104">
        <f t="shared" ref="C521:AH521" si="571">IF(C557=0,0,IF(OR(C557=1,C557=6),IFERROR($AJ521/$AK521*$AL521,0),IFERROR($AJ521/$AK521,0)))</f>
        <v>0</v>
      </c>
      <c r="D521" s="104">
        <f t="shared" si="571"/>
        <v>0</v>
      </c>
      <c r="E521" s="104">
        <f t="shared" si="571"/>
        <v>0</v>
      </c>
      <c r="F521" s="104">
        <f t="shared" si="571"/>
        <v>-5.6579250000000005</v>
      </c>
      <c r="G521" s="104">
        <f t="shared" si="571"/>
        <v>-5.6579250000000005</v>
      </c>
      <c r="H521" s="104">
        <f t="shared" si="571"/>
        <v>-5.6579250000000005</v>
      </c>
      <c r="I521" s="104">
        <f t="shared" si="571"/>
        <v>-5.6579250000000005</v>
      </c>
      <c r="J521" s="104">
        <f t="shared" si="571"/>
        <v>-11.315850000000001</v>
      </c>
      <c r="K521" s="104">
        <f t="shared" si="571"/>
        <v>-11.315850000000001</v>
      </c>
      <c r="L521" s="104">
        <f t="shared" si="571"/>
        <v>-11.315850000000001</v>
      </c>
      <c r="M521" s="104">
        <f t="shared" si="571"/>
        <v>-11.315850000000001</v>
      </c>
      <c r="N521" s="104">
        <f t="shared" si="571"/>
        <v>-11.315850000000001</v>
      </c>
      <c r="O521" s="104">
        <f t="shared" si="571"/>
        <v>-11.315850000000001</v>
      </c>
      <c r="P521" s="104">
        <f t="shared" si="571"/>
        <v>-11.315850000000001</v>
      </c>
      <c r="Q521" s="104">
        <f t="shared" si="571"/>
        <v>-11.315850000000001</v>
      </c>
      <c r="R521" s="104">
        <f t="shared" si="571"/>
        <v>-11.315850000000001</v>
      </c>
      <c r="S521" s="104">
        <f t="shared" si="571"/>
        <v>-11.315850000000001</v>
      </c>
      <c r="T521" s="104">
        <f t="shared" si="571"/>
        <v>-11.315850000000001</v>
      </c>
      <c r="U521" s="104">
        <f t="shared" si="571"/>
        <v>-11.315850000000001</v>
      </c>
      <c r="V521" s="104">
        <f t="shared" si="571"/>
        <v>-11.315850000000001</v>
      </c>
      <c r="W521" s="104">
        <f t="shared" si="571"/>
        <v>-11.315850000000001</v>
      </c>
      <c r="X521" s="104">
        <f t="shared" si="571"/>
        <v>-11.315850000000001</v>
      </c>
      <c r="Y521" s="104">
        <f t="shared" si="571"/>
        <v>-11.315850000000001</v>
      </c>
      <c r="Z521" s="104">
        <f t="shared" si="571"/>
        <v>-5.6579250000000005</v>
      </c>
      <c r="AA521" s="104">
        <f t="shared" si="571"/>
        <v>-5.6579250000000005</v>
      </c>
      <c r="AB521" s="104">
        <f t="shared" si="571"/>
        <v>-5.6579250000000005</v>
      </c>
      <c r="AC521" s="104">
        <f t="shared" si="571"/>
        <v>-5.6579250000000005</v>
      </c>
      <c r="AD521" s="104">
        <f t="shared" si="571"/>
        <v>0</v>
      </c>
      <c r="AE521" s="104">
        <f t="shared" si="571"/>
        <v>0</v>
      </c>
      <c r="AF521" s="104">
        <f t="shared" si="571"/>
        <v>0</v>
      </c>
      <c r="AG521" s="104">
        <f t="shared" si="571"/>
        <v>0</v>
      </c>
      <c r="AH521" s="104">
        <f t="shared" si="571"/>
        <v>0</v>
      </c>
      <c r="AI521" s="20"/>
      <c r="AJ521" s="105" cm="1">
        <f t="array" ref="AJ521">INDEX(Calculations!$B$396:$AN$396, 1, AN521)</f>
        <v>-226.31700000000001</v>
      </c>
      <c r="AK521" s="84">
        <f>INDEX(Drivers!$B$106:$AI$106, 1, MATCH($B521, Drivers!$B$4:$AI$4, 0))</f>
        <v>20</v>
      </c>
      <c r="AL521" s="85">
        <f>INDEX(Drivers!$B$107:$AI$107, 1,  MATCH($B521, Drivers!$B$4:$AI$4, 0))</f>
        <v>0.5</v>
      </c>
      <c r="AM521" s="86" cm="1">
        <f t="array" ref="AM521">INDEX(Drivers!$B$12:$AI$12, 1, AN521)</f>
        <v>46387</v>
      </c>
      <c r="AN521" s="83">
        <f t="shared" si="569"/>
        <v>5</v>
      </c>
      <c r="AO521" s="146">
        <f t="shared" si="566"/>
        <v>0</v>
      </c>
      <c r="AP521" s="152">
        <f t="shared" si="567"/>
        <v>-5.6579250000000005</v>
      </c>
      <c r="AQ521" s="152">
        <f t="shared" si="567"/>
        <v>-28.289625000000004</v>
      </c>
      <c r="AR521" s="152">
        <f t="shared" si="567"/>
        <v>-45.263400000000004</v>
      </c>
      <c r="AS521" s="152">
        <f t="shared" si="567"/>
        <v>-45.263400000000004</v>
      </c>
      <c r="AT521" s="152">
        <f t="shared" si="567"/>
        <v>-45.263400000000004</v>
      </c>
      <c r="AU521" s="152">
        <f t="shared" si="567"/>
        <v>-39.605475000000006</v>
      </c>
      <c r="AV521" s="152">
        <f t="shared" si="567"/>
        <v>-16.973775000000003</v>
      </c>
      <c r="AW521" s="152">
        <f t="shared" si="567"/>
        <v>0</v>
      </c>
    </row>
    <row r="522" spans="2:49" hidden="1" outlineLevel="1" x14ac:dyDescent="0.2">
      <c r="B522" s="52" t="str" cm="1">
        <f t="array" ref="B522">INDEX($B$4:$AI$4, 1, AN522)</f>
        <v>FQ1'27E</v>
      </c>
      <c r="C522" s="104">
        <f t="shared" ref="C522:AH522" si="572">IF(C558=0,0,IF(OR(C558=1,C558=6),IFERROR($AJ522/$AK522*$AL522,0),IFERROR($AJ522/$AK522,0)))</f>
        <v>0</v>
      </c>
      <c r="D522" s="104">
        <f t="shared" si="572"/>
        <v>0</v>
      </c>
      <c r="E522" s="104">
        <f t="shared" si="572"/>
        <v>0</v>
      </c>
      <c r="F522" s="104">
        <f t="shared" si="572"/>
        <v>0</v>
      </c>
      <c r="G522" s="104">
        <f t="shared" si="572"/>
        <v>-8.3513640000000002</v>
      </c>
      <c r="H522" s="104">
        <f t="shared" si="572"/>
        <v>-8.3513640000000002</v>
      </c>
      <c r="I522" s="104">
        <f t="shared" si="572"/>
        <v>-8.3513640000000002</v>
      </c>
      <c r="J522" s="104">
        <f t="shared" si="572"/>
        <v>-8.3513640000000002</v>
      </c>
      <c r="K522" s="104">
        <f t="shared" si="572"/>
        <v>-16.702728</v>
      </c>
      <c r="L522" s="104">
        <f t="shared" si="572"/>
        <v>-16.702728</v>
      </c>
      <c r="M522" s="104">
        <f t="shared" si="572"/>
        <v>-16.702728</v>
      </c>
      <c r="N522" s="104">
        <f t="shared" si="572"/>
        <v>-16.702728</v>
      </c>
      <c r="O522" s="104">
        <f t="shared" si="572"/>
        <v>-16.702728</v>
      </c>
      <c r="P522" s="104">
        <f t="shared" si="572"/>
        <v>-16.702728</v>
      </c>
      <c r="Q522" s="104">
        <f t="shared" si="572"/>
        <v>-16.702728</v>
      </c>
      <c r="R522" s="104">
        <f t="shared" si="572"/>
        <v>-16.702728</v>
      </c>
      <c r="S522" s="104">
        <f t="shared" si="572"/>
        <v>-16.702728</v>
      </c>
      <c r="T522" s="104">
        <f t="shared" si="572"/>
        <v>-16.702728</v>
      </c>
      <c r="U522" s="104">
        <f t="shared" si="572"/>
        <v>-16.702728</v>
      </c>
      <c r="V522" s="104">
        <f t="shared" si="572"/>
        <v>-16.702728</v>
      </c>
      <c r="W522" s="104">
        <f t="shared" si="572"/>
        <v>-16.702728</v>
      </c>
      <c r="X522" s="104">
        <f t="shared" si="572"/>
        <v>-16.702728</v>
      </c>
      <c r="Y522" s="104">
        <f t="shared" si="572"/>
        <v>-16.702728</v>
      </c>
      <c r="Z522" s="104">
        <f t="shared" si="572"/>
        <v>-16.702728</v>
      </c>
      <c r="AA522" s="104">
        <f t="shared" si="572"/>
        <v>-8.3513640000000002</v>
      </c>
      <c r="AB522" s="104">
        <f t="shared" si="572"/>
        <v>-8.3513640000000002</v>
      </c>
      <c r="AC522" s="104">
        <f t="shared" si="572"/>
        <v>-8.3513640000000002</v>
      </c>
      <c r="AD522" s="104">
        <f t="shared" si="572"/>
        <v>-8.3513640000000002</v>
      </c>
      <c r="AE522" s="104">
        <f t="shared" si="572"/>
        <v>0</v>
      </c>
      <c r="AF522" s="104">
        <f t="shared" si="572"/>
        <v>0</v>
      </c>
      <c r="AG522" s="104">
        <f t="shared" si="572"/>
        <v>0</v>
      </c>
      <c r="AH522" s="104">
        <f t="shared" si="572"/>
        <v>0</v>
      </c>
      <c r="AI522" s="20"/>
      <c r="AJ522" s="105" cm="1">
        <f t="array" ref="AJ522">INDEX(Calculations!$B$396:$AN$396, 1, AN522)</f>
        <v>-334.05455999999998</v>
      </c>
      <c r="AK522" s="84">
        <f>INDEX(Drivers!$B$106:$AI$106, 1, MATCH($B522, Drivers!$B$4:$AI$4, 0))</f>
        <v>20</v>
      </c>
      <c r="AL522" s="85">
        <f>INDEX(Drivers!$B$107:$AI$107, 1,  MATCH($B522, Drivers!$B$4:$AI$4, 0))</f>
        <v>0.5</v>
      </c>
      <c r="AM522" s="86" cm="1">
        <f t="array" ref="AM522">INDEX(Drivers!$B$12:$AI$12, 1, AN522)</f>
        <v>46477</v>
      </c>
      <c r="AN522" s="83">
        <f t="shared" si="569"/>
        <v>6</v>
      </c>
      <c r="AO522" s="146">
        <f t="shared" si="566"/>
        <v>0</v>
      </c>
      <c r="AP522" s="152">
        <f t="shared" si="567"/>
        <v>0</v>
      </c>
      <c r="AQ522" s="152">
        <f t="shared" si="567"/>
        <v>-33.405456000000001</v>
      </c>
      <c r="AR522" s="152">
        <f t="shared" si="567"/>
        <v>-66.810912000000002</v>
      </c>
      <c r="AS522" s="152">
        <f t="shared" si="567"/>
        <v>-66.810912000000002</v>
      </c>
      <c r="AT522" s="152">
        <f t="shared" si="567"/>
        <v>-66.810912000000002</v>
      </c>
      <c r="AU522" s="152">
        <f t="shared" si="567"/>
        <v>-66.810912000000002</v>
      </c>
      <c r="AV522" s="152">
        <f t="shared" si="567"/>
        <v>-33.405456000000001</v>
      </c>
      <c r="AW522" s="152">
        <f t="shared" si="567"/>
        <v>0</v>
      </c>
    </row>
    <row r="523" spans="2:49" hidden="1" outlineLevel="1" x14ac:dyDescent="0.2">
      <c r="B523" s="52" t="str" cm="1">
        <f t="array" ref="B523">INDEX($B$4:$AI$4, 1, AN523)</f>
        <v>FQ2'27E</v>
      </c>
      <c r="C523" s="104">
        <f t="shared" ref="C523:AH523" si="573">IF(C559=0,0,IF(OR(C559=1,C559=6),IFERROR($AJ523/$AK523*$AL523,0),IFERROR($AJ523/$AK523,0)))</f>
        <v>0</v>
      </c>
      <c r="D523" s="104">
        <f t="shared" si="573"/>
        <v>0</v>
      </c>
      <c r="E523" s="104">
        <f t="shared" si="573"/>
        <v>0</v>
      </c>
      <c r="F523" s="104">
        <f t="shared" si="573"/>
        <v>0</v>
      </c>
      <c r="G523" s="104">
        <f t="shared" si="573"/>
        <v>0</v>
      </c>
      <c r="H523" s="104">
        <f t="shared" si="573"/>
        <v>-11.1919395</v>
      </c>
      <c r="I523" s="104">
        <f t="shared" si="573"/>
        <v>-11.1919395</v>
      </c>
      <c r="J523" s="104">
        <f t="shared" si="573"/>
        <v>-11.1919395</v>
      </c>
      <c r="K523" s="104">
        <f t="shared" si="573"/>
        <v>-11.1919395</v>
      </c>
      <c r="L523" s="104">
        <f t="shared" si="573"/>
        <v>-22.383879</v>
      </c>
      <c r="M523" s="104">
        <f t="shared" si="573"/>
        <v>-22.383879</v>
      </c>
      <c r="N523" s="104">
        <f t="shared" si="573"/>
        <v>-22.383879</v>
      </c>
      <c r="O523" s="104">
        <f t="shared" si="573"/>
        <v>-22.383879</v>
      </c>
      <c r="P523" s="104">
        <f t="shared" si="573"/>
        <v>-22.383879</v>
      </c>
      <c r="Q523" s="104">
        <f t="shared" si="573"/>
        <v>-22.383879</v>
      </c>
      <c r="R523" s="104">
        <f t="shared" si="573"/>
        <v>-22.383879</v>
      </c>
      <c r="S523" s="104">
        <f t="shared" si="573"/>
        <v>-22.383879</v>
      </c>
      <c r="T523" s="104">
        <f t="shared" si="573"/>
        <v>-22.383879</v>
      </c>
      <c r="U523" s="104">
        <f t="shared" si="573"/>
        <v>-22.383879</v>
      </c>
      <c r="V523" s="104">
        <f t="shared" si="573"/>
        <v>-22.383879</v>
      </c>
      <c r="W523" s="104">
        <f t="shared" si="573"/>
        <v>-22.383879</v>
      </c>
      <c r="X523" s="104">
        <f t="shared" si="573"/>
        <v>-22.383879</v>
      </c>
      <c r="Y523" s="104">
        <f t="shared" si="573"/>
        <v>-22.383879</v>
      </c>
      <c r="Z523" s="104">
        <f t="shared" si="573"/>
        <v>-22.383879</v>
      </c>
      <c r="AA523" s="104">
        <f t="shared" si="573"/>
        <v>-22.383879</v>
      </c>
      <c r="AB523" s="104">
        <f t="shared" si="573"/>
        <v>-11.1919395</v>
      </c>
      <c r="AC523" s="104">
        <f t="shared" si="573"/>
        <v>-11.1919395</v>
      </c>
      <c r="AD523" s="104">
        <f t="shared" si="573"/>
        <v>-11.1919395</v>
      </c>
      <c r="AE523" s="104">
        <f t="shared" si="573"/>
        <v>-11.1919395</v>
      </c>
      <c r="AF523" s="104">
        <f t="shared" si="573"/>
        <v>0</v>
      </c>
      <c r="AG523" s="104">
        <f t="shared" si="573"/>
        <v>0</v>
      </c>
      <c r="AH523" s="104">
        <f t="shared" si="573"/>
        <v>0</v>
      </c>
      <c r="AI523" s="20"/>
      <c r="AJ523" s="105" cm="1">
        <f t="array" ref="AJ523">INDEX(Calculations!$B$396:$AN$396, 1, AN523)</f>
        <v>-447.67758000000003</v>
      </c>
      <c r="AK523" s="84">
        <f>INDEX(Drivers!$B$106:$AI$106, 1, MATCH($B523, Drivers!$B$4:$AI$4, 0))</f>
        <v>20</v>
      </c>
      <c r="AL523" s="85">
        <f>INDEX(Drivers!$B$107:$AI$107, 1,  MATCH($B523, Drivers!$B$4:$AI$4, 0))</f>
        <v>0.5</v>
      </c>
      <c r="AM523" s="86" cm="1">
        <f t="array" ref="AM523">INDEX(Drivers!$B$12:$AI$12, 1, AN523)</f>
        <v>46568</v>
      </c>
      <c r="AN523" s="83">
        <f t="shared" si="569"/>
        <v>7</v>
      </c>
      <c r="AO523" s="146">
        <f t="shared" si="566"/>
        <v>0</v>
      </c>
      <c r="AP523" s="152">
        <f t="shared" si="567"/>
        <v>0</v>
      </c>
      <c r="AQ523" s="152">
        <f t="shared" si="567"/>
        <v>-33.575818499999997</v>
      </c>
      <c r="AR523" s="152">
        <f t="shared" si="567"/>
        <v>-78.343576499999998</v>
      </c>
      <c r="AS523" s="152">
        <f t="shared" si="567"/>
        <v>-89.535516000000001</v>
      </c>
      <c r="AT523" s="152">
        <f t="shared" si="567"/>
        <v>-89.535516000000001</v>
      </c>
      <c r="AU523" s="152">
        <f t="shared" si="567"/>
        <v>-89.535516000000001</v>
      </c>
      <c r="AV523" s="152">
        <f t="shared" si="567"/>
        <v>-55.959697500000004</v>
      </c>
      <c r="AW523" s="152">
        <f t="shared" si="567"/>
        <v>-11.1919395</v>
      </c>
    </row>
    <row r="524" spans="2:49" hidden="1" outlineLevel="1" x14ac:dyDescent="0.2">
      <c r="B524" s="52" t="str" cm="1">
        <f t="array" ref="B524">INDEX($B$4:$AI$4, 1, AN524)</f>
        <v>FQ3'27E</v>
      </c>
      <c r="C524" s="104">
        <f t="shared" ref="C524:AH524" si="574">IF(C560=0,0,IF(OR(C560=1,C560=6),IFERROR($AJ524/$AK524*$AL524,0),IFERROR($AJ524/$AK524,0)))</f>
        <v>0</v>
      </c>
      <c r="D524" s="104">
        <f t="shared" si="574"/>
        <v>0</v>
      </c>
      <c r="E524" s="104">
        <f t="shared" si="574"/>
        <v>0</v>
      </c>
      <c r="F524" s="104">
        <f t="shared" si="574"/>
        <v>0</v>
      </c>
      <c r="G524" s="104">
        <f t="shared" si="574"/>
        <v>0</v>
      </c>
      <c r="H524" s="104">
        <f t="shared" si="574"/>
        <v>0</v>
      </c>
      <c r="I524" s="104">
        <f t="shared" si="574"/>
        <v>-14.186865000000001</v>
      </c>
      <c r="J524" s="104">
        <f t="shared" si="574"/>
        <v>-14.186865000000001</v>
      </c>
      <c r="K524" s="104">
        <f t="shared" si="574"/>
        <v>-14.186865000000001</v>
      </c>
      <c r="L524" s="104">
        <f t="shared" si="574"/>
        <v>-14.186865000000001</v>
      </c>
      <c r="M524" s="104">
        <f t="shared" si="574"/>
        <v>-28.373730000000002</v>
      </c>
      <c r="N524" s="104">
        <f t="shared" si="574"/>
        <v>-28.373730000000002</v>
      </c>
      <c r="O524" s="104">
        <f t="shared" si="574"/>
        <v>-28.373730000000002</v>
      </c>
      <c r="P524" s="104">
        <f t="shared" si="574"/>
        <v>-28.373730000000002</v>
      </c>
      <c r="Q524" s="104">
        <f t="shared" si="574"/>
        <v>-28.373730000000002</v>
      </c>
      <c r="R524" s="104">
        <f t="shared" si="574"/>
        <v>-28.373730000000002</v>
      </c>
      <c r="S524" s="104">
        <f t="shared" si="574"/>
        <v>-28.373730000000002</v>
      </c>
      <c r="T524" s="104">
        <f t="shared" si="574"/>
        <v>-28.373730000000002</v>
      </c>
      <c r="U524" s="104">
        <f t="shared" si="574"/>
        <v>-28.373730000000002</v>
      </c>
      <c r="V524" s="104">
        <f t="shared" si="574"/>
        <v>-28.373730000000002</v>
      </c>
      <c r="W524" s="104">
        <f t="shared" si="574"/>
        <v>-28.373730000000002</v>
      </c>
      <c r="X524" s="104">
        <f t="shared" si="574"/>
        <v>-28.373730000000002</v>
      </c>
      <c r="Y524" s="104">
        <f t="shared" si="574"/>
        <v>-28.373730000000002</v>
      </c>
      <c r="Z524" s="104">
        <f t="shared" si="574"/>
        <v>-28.373730000000002</v>
      </c>
      <c r="AA524" s="104">
        <f t="shared" si="574"/>
        <v>-28.373730000000002</v>
      </c>
      <c r="AB524" s="104">
        <f t="shared" si="574"/>
        <v>-28.373730000000002</v>
      </c>
      <c r="AC524" s="104">
        <f t="shared" si="574"/>
        <v>-14.186865000000001</v>
      </c>
      <c r="AD524" s="104">
        <f t="shared" si="574"/>
        <v>-14.186865000000001</v>
      </c>
      <c r="AE524" s="104">
        <f t="shared" si="574"/>
        <v>-14.186865000000001</v>
      </c>
      <c r="AF524" s="104">
        <f t="shared" si="574"/>
        <v>-14.186865000000001</v>
      </c>
      <c r="AG524" s="104">
        <f t="shared" si="574"/>
        <v>0</v>
      </c>
      <c r="AH524" s="104">
        <f t="shared" si="574"/>
        <v>0</v>
      </c>
      <c r="AI524" s="20"/>
      <c r="AJ524" s="105" cm="1">
        <f t="array" ref="AJ524">INDEX(Calculations!$B$396:$AN$396, 1, AN524)</f>
        <v>-567.47460000000001</v>
      </c>
      <c r="AK524" s="84">
        <f>INDEX(Drivers!$B$106:$AI$106, 1, MATCH($B524, Drivers!$B$4:$AI$4, 0))</f>
        <v>20</v>
      </c>
      <c r="AL524" s="85">
        <f>INDEX(Drivers!$B$107:$AI$107, 1,  MATCH($B524, Drivers!$B$4:$AI$4, 0))</f>
        <v>0.5</v>
      </c>
      <c r="AM524" s="86" cm="1">
        <f t="array" ref="AM524">INDEX(Drivers!$B$12:$AI$12, 1, AN524)</f>
        <v>46660</v>
      </c>
      <c r="AN524" s="83">
        <f t="shared" si="569"/>
        <v>8</v>
      </c>
      <c r="AO524" s="146">
        <f t="shared" si="566"/>
        <v>0</v>
      </c>
      <c r="AP524" s="152">
        <f t="shared" si="567"/>
        <v>0</v>
      </c>
      <c r="AQ524" s="152">
        <f t="shared" si="567"/>
        <v>-28.373730000000002</v>
      </c>
      <c r="AR524" s="152">
        <f t="shared" si="567"/>
        <v>-85.121190000000013</v>
      </c>
      <c r="AS524" s="152">
        <f t="shared" si="567"/>
        <v>-113.49492000000001</v>
      </c>
      <c r="AT524" s="152">
        <f t="shared" si="567"/>
        <v>-113.49492000000001</v>
      </c>
      <c r="AU524" s="152">
        <f t="shared" si="567"/>
        <v>-113.49492000000001</v>
      </c>
      <c r="AV524" s="152">
        <f t="shared" si="567"/>
        <v>-85.121189999999999</v>
      </c>
      <c r="AW524" s="152">
        <f t="shared" si="567"/>
        <v>-28.373730000000002</v>
      </c>
    </row>
    <row r="525" spans="2:49" hidden="1" outlineLevel="1" x14ac:dyDescent="0.2">
      <c r="B525" s="52" t="str" cm="1">
        <f t="array" ref="B525">INDEX($B$4:$AI$4, 1, AN525)</f>
        <v>FQ4'27E</v>
      </c>
      <c r="C525" s="104">
        <f t="shared" ref="C525:AH525" si="575">IF(C561=0,0,IF(OR(C561=1,C561=6),IFERROR($AJ525/$AK525*$AL525,0),IFERROR($AJ525/$AK525,0)))</f>
        <v>0</v>
      </c>
      <c r="D525" s="104">
        <f t="shared" si="575"/>
        <v>0</v>
      </c>
      <c r="E525" s="104">
        <f t="shared" si="575"/>
        <v>0</v>
      </c>
      <c r="F525" s="104">
        <f t="shared" si="575"/>
        <v>0</v>
      </c>
      <c r="G525" s="104">
        <f t="shared" si="575"/>
        <v>0</v>
      </c>
      <c r="H525" s="104">
        <f t="shared" si="575"/>
        <v>0</v>
      </c>
      <c r="I525" s="104">
        <f t="shared" si="575"/>
        <v>0</v>
      </c>
      <c r="J525" s="104">
        <f t="shared" si="575"/>
        <v>-17.326611750000001</v>
      </c>
      <c r="K525" s="104">
        <f t="shared" si="575"/>
        <v>-17.326611750000001</v>
      </c>
      <c r="L525" s="104">
        <f t="shared" si="575"/>
        <v>-17.326611750000001</v>
      </c>
      <c r="M525" s="104">
        <f t="shared" si="575"/>
        <v>-17.326611750000001</v>
      </c>
      <c r="N525" s="104">
        <f t="shared" si="575"/>
        <v>-34.653223500000003</v>
      </c>
      <c r="O525" s="104">
        <f t="shared" si="575"/>
        <v>-34.653223500000003</v>
      </c>
      <c r="P525" s="104">
        <f t="shared" si="575"/>
        <v>-34.653223500000003</v>
      </c>
      <c r="Q525" s="104">
        <f t="shared" si="575"/>
        <v>-34.653223500000003</v>
      </c>
      <c r="R525" s="104">
        <f t="shared" si="575"/>
        <v>-34.653223500000003</v>
      </c>
      <c r="S525" s="104">
        <f t="shared" si="575"/>
        <v>-34.653223500000003</v>
      </c>
      <c r="T525" s="104">
        <f t="shared" si="575"/>
        <v>-34.653223500000003</v>
      </c>
      <c r="U525" s="104">
        <f t="shared" si="575"/>
        <v>-34.653223500000003</v>
      </c>
      <c r="V525" s="104">
        <f t="shared" si="575"/>
        <v>-34.653223500000003</v>
      </c>
      <c r="W525" s="104">
        <f t="shared" si="575"/>
        <v>-34.653223500000003</v>
      </c>
      <c r="X525" s="104">
        <f t="shared" si="575"/>
        <v>-34.653223500000003</v>
      </c>
      <c r="Y525" s="104">
        <f t="shared" si="575"/>
        <v>-34.653223500000003</v>
      </c>
      <c r="Z525" s="104">
        <f t="shared" si="575"/>
        <v>-34.653223500000003</v>
      </c>
      <c r="AA525" s="104">
        <f t="shared" si="575"/>
        <v>-34.653223500000003</v>
      </c>
      <c r="AB525" s="104">
        <f t="shared" si="575"/>
        <v>-34.653223500000003</v>
      </c>
      <c r="AC525" s="104">
        <f t="shared" si="575"/>
        <v>-34.653223500000003</v>
      </c>
      <c r="AD525" s="104">
        <f t="shared" si="575"/>
        <v>-17.326611750000001</v>
      </c>
      <c r="AE525" s="104">
        <f t="shared" si="575"/>
        <v>-17.326611750000001</v>
      </c>
      <c r="AF525" s="104">
        <f t="shared" si="575"/>
        <v>-17.326611750000001</v>
      </c>
      <c r="AG525" s="104">
        <f t="shared" si="575"/>
        <v>-17.326611750000001</v>
      </c>
      <c r="AH525" s="104">
        <f t="shared" si="575"/>
        <v>0</v>
      </c>
      <c r="AI525" s="20"/>
      <c r="AJ525" s="105" cm="1">
        <f t="array" ref="AJ525">INDEX(Calculations!$B$396:$AN$396, 1, AN525)</f>
        <v>-693.06447000000003</v>
      </c>
      <c r="AK525" s="84">
        <f>INDEX(Drivers!$B$106:$AI$106, 1, MATCH($B525, Drivers!$B$4:$AI$4, 0))</f>
        <v>20</v>
      </c>
      <c r="AL525" s="85">
        <f>INDEX(Drivers!$B$107:$AI$107, 1,  MATCH($B525, Drivers!$B$4:$AI$4, 0))</f>
        <v>0.5</v>
      </c>
      <c r="AM525" s="86" cm="1">
        <f t="array" ref="AM525">INDEX(Drivers!$B$12:$AI$12, 1, AN525)</f>
        <v>46752</v>
      </c>
      <c r="AN525" s="83">
        <f t="shared" si="569"/>
        <v>9</v>
      </c>
      <c r="AO525" s="146">
        <f t="shared" si="566"/>
        <v>0</v>
      </c>
      <c r="AP525" s="152">
        <f t="shared" si="567"/>
        <v>0</v>
      </c>
      <c r="AQ525" s="152">
        <f t="shared" si="567"/>
        <v>-17.326611750000001</v>
      </c>
      <c r="AR525" s="152">
        <f t="shared" si="567"/>
        <v>-86.633058750000004</v>
      </c>
      <c r="AS525" s="152">
        <f t="shared" si="567"/>
        <v>-138.61289400000001</v>
      </c>
      <c r="AT525" s="152">
        <f t="shared" si="567"/>
        <v>-138.61289400000001</v>
      </c>
      <c r="AU525" s="152">
        <f t="shared" si="567"/>
        <v>-138.61289400000001</v>
      </c>
      <c r="AV525" s="152">
        <f t="shared" si="567"/>
        <v>-121.28628225000001</v>
      </c>
      <c r="AW525" s="152">
        <f t="shared" si="567"/>
        <v>-51.979835250000008</v>
      </c>
    </row>
    <row r="526" spans="2:49" hidden="1" outlineLevel="1" x14ac:dyDescent="0.2">
      <c r="B526" s="52" t="str" cm="1">
        <f t="array" ref="B526">INDEX($B$4:$AI$4, 1, AN526)</f>
        <v>FQ1'28E</v>
      </c>
      <c r="C526" s="104">
        <f t="shared" ref="C526:AH526" si="576">IF(C562=0,0,IF(OR(C562=1,C562=6),IFERROR($AJ526/$AK526*$AL526,0),IFERROR($AJ526/$AK526,0)))</f>
        <v>0</v>
      </c>
      <c r="D526" s="104">
        <f t="shared" si="576"/>
        <v>0</v>
      </c>
      <c r="E526" s="104">
        <f t="shared" si="576"/>
        <v>0</v>
      </c>
      <c r="F526" s="104">
        <f t="shared" si="576"/>
        <v>0</v>
      </c>
      <c r="G526" s="104">
        <f t="shared" si="576"/>
        <v>0</v>
      </c>
      <c r="H526" s="104">
        <f t="shared" si="576"/>
        <v>0</v>
      </c>
      <c r="I526" s="104">
        <f t="shared" si="576"/>
        <v>0</v>
      </c>
      <c r="J526" s="104">
        <f t="shared" si="576"/>
        <v>0</v>
      </c>
      <c r="K526" s="104">
        <f t="shared" si="576"/>
        <v>-20.620305720000001</v>
      </c>
      <c r="L526" s="104">
        <f t="shared" si="576"/>
        <v>-20.620305720000001</v>
      </c>
      <c r="M526" s="104">
        <f t="shared" si="576"/>
        <v>-20.620305720000001</v>
      </c>
      <c r="N526" s="104">
        <f t="shared" si="576"/>
        <v>-20.620305720000001</v>
      </c>
      <c r="O526" s="104">
        <f t="shared" si="576"/>
        <v>-41.240611440000002</v>
      </c>
      <c r="P526" s="104">
        <f t="shared" si="576"/>
        <v>-41.240611440000002</v>
      </c>
      <c r="Q526" s="104">
        <f t="shared" si="576"/>
        <v>-41.240611440000002</v>
      </c>
      <c r="R526" s="104">
        <f t="shared" si="576"/>
        <v>-41.240611440000002</v>
      </c>
      <c r="S526" s="104">
        <f t="shared" si="576"/>
        <v>-41.240611440000002</v>
      </c>
      <c r="T526" s="104">
        <f t="shared" si="576"/>
        <v>-41.240611440000002</v>
      </c>
      <c r="U526" s="104">
        <f t="shared" si="576"/>
        <v>-41.240611440000002</v>
      </c>
      <c r="V526" s="104">
        <f t="shared" si="576"/>
        <v>-41.240611440000002</v>
      </c>
      <c r="W526" s="104">
        <f t="shared" si="576"/>
        <v>-41.240611440000002</v>
      </c>
      <c r="X526" s="104">
        <f t="shared" si="576"/>
        <v>-41.240611440000002</v>
      </c>
      <c r="Y526" s="104">
        <f t="shared" si="576"/>
        <v>-41.240611440000002</v>
      </c>
      <c r="Z526" s="104">
        <f t="shared" si="576"/>
        <v>-41.240611440000002</v>
      </c>
      <c r="AA526" s="104">
        <f t="shared" si="576"/>
        <v>-41.240611440000002</v>
      </c>
      <c r="AB526" s="104">
        <f t="shared" si="576"/>
        <v>-41.240611440000002</v>
      </c>
      <c r="AC526" s="104">
        <f t="shared" si="576"/>
        <v>-41.240611440000002</v>
      </c>
      <c r="AD526" s="104">
        <f t="shared" si="576"/>
        <v>-41.240611440000002</v>
      </c>
      <c r="AE526" s="104">
        <f t="shared" si="576"/>
        <v>-20.620305720000001</v>
      </c>
      <c r="AF526" s="104">
        <f t="shared" si="576"/>
        <v>-20.620305720000001</v>
      </c>
      <c r="AG526" s="104">
        <f t="shared" si="576"/>
        <v>-20.620305720000001</v>
      </c>
      <c r="AH526" s="104">
        <f t="shared" si="576"/>
        <v>-20.620305720000001</v>
      </c>
      <c r="AI526" s="20"/>
      <c r="AJ526" s="105" cm="1">
        <f t="array" ref="AJ526">INDEX(Calculations!$B$396:$AN$396, 1, AN526)</f>
        <v>-824.81222880000007</v>
      </c>
      <c r="AK526" s="84">
        <f>INDEX(Drivers!$B$106:$AI$106, 1, MATCH($B526, Drivers!$B$4:$AI$4, 0))</f>
        <v>20</v>
      </c>
      <c r="AL526" s="85">
        <f>INDEX(Drivers!$B$107:$AI$107, 1,  MATCH($B526, Drivers!$B$4:$AI$4, 0))</f>
        <v>0.5</v>
      </c>
      <c r="AM526" s="86" cm="1">
        <f t="array" ref="AM526">INDEX(Drivers!$B$12:$AI$12, 1, AN526)</f>
        <v>46843</v>
      </c>
      <c r="AN526" s="83">
        <f t="shared" si="569"/>
        <v>10</v>
      </c>
      <c r="AO526" s="146">
        <f t="shared" si="566"/>
        <v>0</v>
      </c>
      <c r="AP526" s="152">
        <f t="shared" si="567"/>
        <v>0</v>
      </c>
      <c r="AQ526" s="152">
        <f t="shared" si="567"/>
        <v>0</v>
      </c>
      <c r="AR526" s="152">
        <f t="shared" si="567"/>
        <v>-82.481222880000004</v>
      </c>
      <c r="AS526" s="152">
        <f t="shared" si="567"/>
        <v>-164.96244576000001</v>
      </c>
      <c r="AT526" s="152">
        <f t="shared" si="567"/>
        <v>-164.96244576000001</v>
      </c>
      <c r="AU526" s="152">
        <f t="shared" si="567"/>
        <v>-164.96244576000001</v>
      </c>
      <c r="AV526" s="152">
        <f t="shared" si="567"/>
        <v>-164.96244576000001</v>
      </c>
      <c r="AW526" s="152">
        <f t="shared" si="567"/>
        <v>-82.481222880000004</v>
      </c>
    </row>
    <row r="527" spans="2:49" hidden="1" outlineLevel="1" x14ac:dyDescent="0.2">
      <c r="B527" s="52" t="str" cm="1">
        <f t="array" ref="B527">INDEX($B$4:$AI$4, 1, AN527)</f>
        <v>FQ2'28E</v>
      </c>
      <c r="C527" s="104">
        <f t="shared" ref="C527:AH527" si="577">IF(C563=0,0,IF(OR(C563=1,C563=6),IFERROR($AJ527/$AK527*$AL527,0),IFERROR($AJ527/$AK527,0)))</f>
        <v>0</v>
      </c>
      <c r="D527" s="104">
        <f t="shared" si="577"/>
        <v>0</v>
      </c>
      <c r="E527" s="104">
        <f t="shared" si="577"/>
        <v>0</v>
      </c>
      <c r="F527" s="104">
        <f t="shared" si="577"/>
        <v>0</v>
      </c>
      <c r="G527" s="104">
        <f t="shared" si="577"/>
        <v>0</v>
      </c>
      <c r="H527" s="104">
        <f t="shared" si="577"/>
        <v>0</v>
      </c>
      <c r="I527" s="104">
        <f t="shared" si="577"/>
        <v>0</v>
      </c>
      <c r="J527" s="104">
        <f t="shared" si="577"/>
        <v>0</v>
      </c>
      <c r="K527" s="104">
        <f t="shared" si="577"/>
        <v>0</v>
      </c>
      <c r="L527" s="104">
        <f t="shared" si="577"/>
        <v>-24.107791365000001</v>
      </c>
      <c r="M527" s="104">
        <f t="shared" si="577"/>
        <v>-24.107791365000001</v>
      </c>
      <c r="N527" s="104">
        <f t="shared" si="577"/>
        <v>-24.107791365000001</v>
      </c>
      <c r="O527" s="104">
        <f t="shared" si="577"/>
        <v>-24.107791365000001</v>
      </c>
      <c r="P527" s="104">
        <f t="shared" si="577"/>
        <v>-48.215582730000001</v>
      </c>
      <c r="Q527" s="104">
        <f t="shared" si="577"/>
        <v>-48.215582730000001</v>
      </c>
      <c r="R527" s="104">
        <f t="shared" si="577"/>
        <v>-48.215582730000001</v>
      </c>
      <c r="S527" s="104">
        <f t="shared" si="577"/>
        <v>-48.215582730000001</v>
      </c>
      <c r="T527" s="104">
        <f t="shared" si="577"/>
        <v>-48.215582730000001</v>
      </c>
      <c r="U527" s="104">
        <f t="shared" si="577"/>
        <v>-48.215582730000001</v>
      </c>
      <c r="V527" s="104">
        <f t="shared" si="577"/>
        <v>-48.215582730000001</v>
      </c>
      <c r="W527" s="104">
        <f t="shared" si="577"/>
        <v>-48.215582730000001</v>
      </c>
      <c r="X527" s="104">
        <f t="shared" si="577"/>
        <v>-48.215582730000001</v>
      </c>
      <c r="Y527" s="104">
        <f t="shared" si="577"/>
        <v>-48.215582730000001</v>
      </c>
      <c r="Z527" s="104">
        <f t="shared" si="577"/>
        <v>-48.215582730000001</v>
      </c>
      <c r="AA527" s="104">
        <f t="shared" si="577"/>
        <v>-48.215582730000001</v>
      </c>
      <c r="AB527" s="104">
        <f t="shared" si="577"/>
        <v>-48.215582730000001</v>
      </c>
      <c r="AC527" s="104">
        <f t="shared" si="577"/>
        <v>-48.215582730000001</v>
      </c>
      <c r="AD527" s="104">
        <f t="shared" si="577"/>
        <v>-48.215582730000001</v>
      </c>
      <c r="AE527" s="104">
        <f t="shared" si="577"/>
        <v>-48.215582730000001</v>
      </c>
      <c r="AF527" s="104">
        <f t="shared" si="577"/>
        <v>-24.107791365000001</v>
      </c>
      <c r="AG527" s="104">
        <f t="shared" si="577"/>
        <v>-24.107791365000001</v>
      </c>
      <c r="AH527" s="104">
        <f t="shared" si="577"/>
        <v>-24.107791365000001</v>
      </c>
      <c r="AI527" s="20"/>
      <c r="AJ527" s="105" cm="1">
        <f t="array" ref="AJ527">INDEX(Calculations!$B$396:$AN$396, 1, AN527)</f>
        <v>-964.3116546</v>
      </c>
      <c r="AK527" s="84">
        <f>INDEX(Drivers!$B$106:$AI$106, 1, MATCH($B527, Drivers!$B$4:$AI$4, 0))</f>
        <v>20</v>
      </c>
      <c r="AL527" s="85">
        <f>INDEX(Drivers!$B$107:$AI$107, 1,  MATCH($B527, Drivers!$B$4:$AI$4, 0))</f>
        <v>0.5</v>
      </c>
      <c r="AM527" s="86" cm="1">
        <f t="array" ref="AM527">INDEX(Drivers!$B$12:$AI$12, 1, AN527)</f>
        <v>46934</v>
      </c>
      <c r="AN527" s="83">
        <f t="shared" si="569"/>
        <v>11</v>
      </c>
      <c r="AO527" s="146">
        <f t="shared" si="566"/>
        <v>24.107791364999571</v>
      </c>
      <c r="AP527" s="152">
        <f t="shared" si="567"/>
        <v>0</v>
      </c>
      <c r="AQ527" s="152">
        <f t="shared" si="567"/>
        <v>0</v>
      </c>
      <c r="AR527" s="152">
        <f t="shared" si="567"/>
        <v>-72.323374095000005</v>
      </c>
      <c r="AS527" s="152">
        <f t="shared" si="567"/>
        <v>-168.75453955500001</v>
      </c>
      <c r="AT527" s="152">
        <f t="shared" si="567"/>
        <v>-192.86233092000001</v>
      </c>
      <c r="AU527" s="152">
        <f t="shared" si="567"/>
        <v>-192.86233092000001</v>
      </c>
      <c r="AV527" s="152">
        <f t="shared" si="567"/>
        <v>-192.86233092000001</v>
      </c>
      <c r="AW527" s="152">
        <f t="shared" si="567"/>
        <v>-120.538956825</v>
      </c>
    </row>
    <row r="528" spans="2:49" hidden="1" outlineLevel="1" x14ac:dyDescent="0.2">
      <c r="B528" s="52" t="str" cm="1">
        <f t="array" ref="B528">INDEX($B$4:$AI$4, 1, AN528)</f>
        <v>FQ3'28E</v>
      </c>
      <c r="C528" s="104">
        <f t="shared" ref="C528:AH528" si="578">IF(C564=0,0,IF(OR(C564=1,C564=6),IFERROR($AJ528/$AK528*$AL528,0),IFERROR($AJ528/$AK528,0)))</f>
        <v>0</v>
      </c>
      <c r="D528" s="104">
        <f t="shared" si="578"/>
        <v>0</v>
      </c>
      <c r="E528" s="104">
        <f t="shared" si="578"/>
        <v>0</v>
      </c>
      <c r="F528" s="104">
        <f t="shared" si="578"/>
        <v>0</v>
      </c>
      <c r="G528" s="104">
        <f t="shared" si="578"/>
        <v>0</v>
      </c>
      <c r="H528" s="104">
        <f t="shared" si="578"/>
        <v>0</v>
      </c>
      <c r="I528" s="104">
        <f t="shared" si="578"/>
        <v>0</v>
      </c>
      <c r="J528" s="104">
        <f t="shared" si="578"/>
        <v>0</v>
      </c>
      <c r="K528" s="104">
        <f t="shared" si="578"/>
        <v>0</v>
      </c>
      <c r="L528" s="104">
        <f t="shared" si="578"/>
        <v>0</v>
      </c>
      <c r="M528" s="104">
        <f t="shared" si="578"/>
        <v>-27.781473510000001</v>
      </c>
      <c r="N528" s="104">
        <f t="shared" si="578"/>
        <v>-27.781473510000001</v>
      </c>
      <c r="O528" s="104">
        <f t="shared" si="578"/>
        <v>-27.781473510000001</v>
      </c>
      <c r="P528" s="104">
        <f t="shared" si="578"/>
        <v>-27.781473510000001</v>
      </c>
      <c r="Q528" s="104">
        <f t="shared" si="578"/>
        <v>-55.562947020000003</v>
      </c>
      <c r="R528" s="104">
        <f t="shared" si="578"/>
        <v>-55.562947020000003</v>
      </c>
      <c r="S528" s="104">
        <f t="shared" si="578"/>
        <v>-55.562947020000003</v>
      </c>
      <c r="T528" s="104">
        <f t="shared" si="578"/>
        <v>-55.562947020000003</v>
      </c>
      <c r="U528" s="104">
        <f t="shared" si="578"/>
        <v>-55.562947020000003</v>
      </c>
      <c r="V528" s="104">
        <f t="shared" si="578"/>
        <v>-55.562947020000003</v>
      </c>
      <c r="W528" s="104">
        <f t="shared" si="578"/>
        <v>-55.562947020000003</v>
      </c>
      <c r="X528" s="104">
        <f t="shared" si="578"/>
        <v>-55.562947020000003</v>
      </c>
      <c r="Y528" s="104">
        <f t="shared" si="578"/>
        <v>-55.562947020000003</v>
      </c>
      <c r="Z528" s="104">
        <f t="shared" si="578"/>
        <v>-55.562947020000003</v>
      </c>
      <c r="AA528" s="104">
        <f t="shared" si="578"/>
        <v>-55.562947020000003</v>
      </c>
      <c r="AB528" s="104">
        <f t="shared" si="578"/>
        <v>-55.562947020000003</v>
      </c>
      <c r="AC528" s="104">
        <f t="shared" si="578"/>
        <v>-55.562947020000003</v>
      </c>
      <c r="AD528" s="104">
        <f t="shared" si="578"/>
        <v>-55.562947020000003</v>
      </c>
      <c r="AE528" s="104">
        <f t="shared" si="578"/>
        <v>-55.562947020000003</v>
      </c>
      <c r="AF528" s="104">
        <f t="shared" si="578"/>
        <v>-55.562947020000003</v>
      </c>
      <c r="AG528" s="104">
        <f t="shared" si="578"/>
        <v>-27.781473510000001</v>
      </c>
      <c r="AH528" s="104">
        <f t="shared" si="578"/>
        <v>-27.781473510000001</v>
      </c>
      <c r="AJ528" s="105" cm="1">
        <f t="array" ref="AJ528">INDEX(Calculations!$B$396:$AN$396, 1, AN528)</f>
        <v>-1111.2589404</v>
      </c>
      <c r="AK528" s="84">
        <f>INDEX(Drivers!$B$106:$AI$106, 1, MATCH($B528, Drivers!$B$4:$AI$4, 0))</f>
        <v>20</v>
      </c>
      <c r="AL528" s="85">
        <f>INDEX(Drivers!$B$107:$AI$107, 1,  MATCH($B528, Drivers!$B$4:$AI$4, 0))</f>
        <v>0.5</v>
      </c>
      <c r="AM528" s="86" cm="1">
        <f t="array" ref="AM528">INDEX(Drivers!$B$12:$AI$12, 1, AN528)</f>
        <v>47026</v>
      </c>
      <c r="AN528" s="83">
        <f t="shared" si="569"/>
        <v>12</v>
      </c>
      <c r="AO528" s="146">
        <f t="shared" si="566"/>
        <v>55.562947019999683</v>
      </c>
      <c r="AP528" s="152">
        <f t="shared" si="567"/>
        <v>0</v>
      </c>
      <c r="AQ528" s="152">
        <f t="shared" si="567"/>
        <v>0</v>
      </c>
      <c r="AR528" s="152">
        <f t="shared" si="567"/>
        <v>-55.562947020000003</v>
      </c>
      <c r="AS528" s="152">
        <f t="shared" si="567"/>
        <v>-166.68884106000002</v>
      </c>
      <c r="AT528" s="152">
        <f t="shared" si="567"/>
        <v>-222.25178808000001</v>
      </c>
      <c r="AU528" s="152">
        <f t="shared" si="567"/>
        <v>-222.25178808000001</v>
      </c>
      <c r="AV528" s="152">
        <f t="shared" si="567"/>
        <v>-222.25178808000001</v>
      </c>
      <c r="AW528" s="152">
        <f t="shared" si="567"/>
        <v>-166.68884106000002</v>
      </c>
    </row>
    <row r="529" spans="2:49" hidden="1" outlineLevel="1" x14ac:dyDescent="0.2">
      <c r="B529" s="52" t="str" cm="1">
        <f t="array" ref="B529">INDEX($B$4:$AI$4, 1, AN529)</f>
        <v>FQ4'28E</v>
      </c>
      <c r="C529" s="104">
        <f t="shared" ref="C529:AH529" si="579">IF(C565=0,0,IF(OR(C565=1,C565=6),IFERROR($AJ529/$AK529*$AL529,0),IFERROR($AJ529/$AK529,0)))</f>
        <v>0</v>
      </c>
      <c r="D529" s="104">
        <f t="shared" si="579"/>
        <v>0</v>
      </c>
      <c r="E529" s="104">
        <f t="shared" si="579"/>
        <v>0</v>
      </c>
      <c r="F529" s="104">
        <f t="shared" si="579"/>
        <v>0</v>
      </c>
      <c r="G529" s="104">
        <f t="shared" si="579"/>
        <v>0</v>
      </c>
      <c r="H529" s="104">
        <f t="shared" si="579"/>
        <v>0</v>
      </c>
      <c r="I529" s="104">
        <f t="shared" si="579"/>
        <v>0</v>
      </c>
      <c r="J529" s="104">
        <f t="shared" si="579"/>
        <v>0</v>
      </c>
      <c r="K529" s="104">
        <f t="shared" si="579"/>
        <v>0</v>
      </c>
      <c r="L529" s="104">
        <f t="shared" si="579"/>
        <v>0</v>
      </c>
      <c r="M529" s="104">
        <f t="shared" si="579"/>
        <v>0</v>
      </c>
      <c r="N529" s="104">
        <f t="shared" si="579"/>
        <v>-31.627344892500002</v>
      </c>
      <c r="O529" s="104">
        <f t="shared" si="579"/>
        <v>-31.627344892500002</v>
      </c>
      <c r="P529" s="104">
        <f t="shared" si="579"/>
        <v>-31.627344892500002</v>
      </c>
      <c r="Q529" s="104">
        <f t="shared" si="579"/>
        <v>-31.627344892500002</v>
      </c>
      <c r="R529" s="104">
        <f t="shared" si="579"/>
        <v>-63.254689785000004</v>
      </c>
      <c r="S529" s="104">
        <f t="shared" si="579"/>
        <v>-63.254689785000004</v>
      </c>
      <c r="T529" s="104">
        <f t="shared" si="579"/>
        <v>-63.254689785000004</v>
      </c>
      <c r="U529" s="104">
        <f t="shared" si="579"/>
        <v>-63.254689785000004</v>
      </c>
      <c r="V529" s="104">
        <f t="shared" si="579"/>
        <v>-63.254689785000004</v>
      </c>
      <c r="W529" s="104">
        <f t="shared" si="579"/>
        <v>-63.254689785000004</v>
      </c>
      <c r="X529" s="104">
        <f t="shared" si="579"/>
        <v>-63.254689785000004</v>
      </c>
      <c r="Y529" s="104">
        <f t="shared" si="579"/>
        <v>-63.254689785000004</v>
      </c>
      <c r="Z529" s="104">
        <f t="shared" si="579"/>
        <v>-63.254689785000004</v>
      </c>
      <c r="AA529" s="104">
        <f t="shared" si="579"/>
        <v>-63.254689785000004</v>
      </c>
      <c r="AB529" s="104">
        <f t="shared" si="579"/>
        <v>-63.254689785000004</v>
      </c>
      <c r="AC529" s="104">
        <f t="shared" si="579"/>
        <v>-63.254689785000004</v>
      </c>
      <c r="AD529" s="104">
        <f t="shared" si="579"/>
        <v>-63.254689785000004</v>
      </c>
      <c r="AE529" s="104">
        <f t="shared" si="579"/>
        <v>-63.254689785000004</v>
      </c>
      <c r="AF529" s="104">
        <f t="shared" si="579"/>
        <v>-63.254689785000004</v>
      </c>
      <c r="AG529" s="104">
        <f t="shared" si="579"/>
        <v>-63.254689785000004</v>
      </c>
      <c r="AH529" s="104">
        <f t="shared" si="579"/>
        <v>-31.627344892500002</v>
      </c>
      <c r="AI529" s="20"/>
      <c r="AJ529" s="105" cm="1">
        <f t="array" ref="AJ529">INDEX(Calculations!$B$396:$AN$396, 1, AN529)</f>
        <v>-1265.0937957000001</v>
      </c>
      <c r="AK529" s="84">
        <f>INDEX(Drivers!$B$106:$AI$106, 1, MATCH($B529, Drivers!$B$4:$AI$4, 0))</f>
        <v>20</v>
      </c>
      <c r="AL529" s="85">
        <f>INDEX(Drivers!$B$107:$AI$107, 1,  MATCH($B529, Drivers!$B$4:$AI$4, 0))</f>
        <v>0.5</v>
      </c>
      <c r="AM529" s="86" cm="1">
        <f t="array" ref="AM529">INDEX(Drivers!$B$12:$AI$12, 1, AN529)</f>
        <v>47118</v>
      </c>
      <c r="AN529" s="83">
        <f t="shared" si="569"/>
        <v>13</v>
      </c>
      <c r="AO529" s="146">
        <f t="shared" si="566"/>
        <v>94.882034677500087</v>
      </c>
      <c r="AP529" s="152">
        <f t="shared" si="567"/>
        <v>0</v>
      </c>
      <c r="AQ529" s="152">
        <f t="shared" si="567"/>
        <v>0</v>
      </c>
      <c r="AR529" s="152">
        <f t="shared" si="567"/>
        <v>-31.627344892500002</v>
      </c>
      <c r="AS529" s="152">
        <f t="shared" si="567"/>
        <v>-158.13672446250001</v>
      </c>
      <c r="AT529" s="152">
        <f t="shared" si="567"/>
        <v>-253.01875914000001</v>
      </c>
      <c r="AU529" s="152">
        <f t="shared" si="567"/>
        <v>-253.01875914000001</v>
      </c>
      <c r="AV529" s="152">
        <f t="shared" si="567"/>
        <v>-253.01875914000001</v>
      </c>
      <c r="AW529" s="152">
        <f t="shared" si="567"/>
        <v>-221.39141424749999</v>
      </c>
    </row>
    <row r="530" spans="2:49" hidden="1" outlineLevel="1" x14ac:dyDescent="0.2">
      <c r="B530" s="52" t="str" cm="1">
        <f t="array" ref="B530">INDEX($B$4:$AI$4, 1, AN530)</f>
        <v>FQ1'29E</v>
      </c>
      <c r="C530" s="104">
        <f t="shared" ref="C530:AH530" si="580">IF(C566=0,0,IF(OR(C566=1,C566=6),IFERROR($AJ530/$AK530*$AL530,0),IFERROR($AJ530/$AK530,0)))</f>
        <v>0</v>
      </c>
      <c r="D530" s="104">
        <f t="shared" si="580"/>
        <v>0</v>
      </c>
      <c r="E530" s="104">
        <f t="shared" si="580"/>
        <v>0</v>
      </c>
      <c r="F530" s="104">
        <f t="shared" si="580"/>
        <v>0</v>
      </c>
      <c r="G530" s="104">
        <f t="shared" si="580"/>
        <v>0</v>
      </c>
      <c r="H530" s="104">
        <f t="shared" si="580"/>
        <v>0</v>
      </c>
      <c r="I530" s="104">
        <f t="shared" si="580"/>
        <v>0</v>
      </c>
      <c r="J530" s="104">
        <f t="shared" si="580"/>
        <v>0</v>
      </c>
      <c r="K530" s="104">
        <f t="shared" si="580"/>
        <v>0</v>
      </c>
      <c r="L530" s="104">
        <f t="shared" si="580"/>
        <v>0</v>
      </c>
      <c r="M530" s="104">
        <f t="shared" si="580"/>
        <v>0</v>
      </c>
      <c r="N530" s="104">
        <f t="shared" si="580"/>
        <v>0</v>
      </c>
      <c r="O530" s="104">
        <f t="shared" si="580"/>
        <v>-35.716697402400008</v>
      </c>
      <c r="P530" s="104">
        <f t="shared" si="580"/>
        <v>-35.716697402400008</v>
      </c>
      <c r="Q530" s="104">
        <f t="shared" si="580"/>
        <v>-35.716697402400008</v>
      </c>
      <c r="R530" s="104">
        <f t="shared" si="580"/>
        <v>-35.716697402400008</v>
      </c>
      <c r="S530" s="104">
        <f t="shared" si="580"/>
        <v>-71.433394804800017</v>
      </c>
      <c r="T530" s="104">
        <f t="shared" si="580"/>
        <v>-71.433394804800017</v>
      </c>
      <c r="U530" s="104">
        <f t="shared" si="580"/>
        <v>-71.433394804800017</v>
      </c>
      <c r="V530" s="104">
        <f t="shared" si="580"/>
        <v>-71.433394804800017</v>
      </c>
      <c r="W530" s="104">
        <f t="shared" si="580"/>
        <v>-71.433394804800017</v>
      </c>
      <c r="X530" s="104">
        <f t="shared" si="580"/>
        <v>-71.433394804800017</v>
      </c>
      <c r="Y530" s="104">
        <f t="shared" si="580"/>
        <v>-71.433394804800017</v>
      </c>
      <c r="Z530" s="104">
        <f t="shared" si="580"/>
        <v>-71.433394804800017</v>
      </c>
      <c r="AA530" s="104">
        <f t="shared" si="580"/>
        <v>-71.433394804800017</v>
      </c>
      <c r="AB530" s="104">
        <f t="shared" si="580"/>
        <v>-71.433394804800017</v>
      </c>
      <c r="AC530" s="104">
        <f t="shared" si="580"/>
        <v>-71.433394804800017</v>
      </c>
      <c r="AD530" s="104">
        <f t="shared" si="580"/>
        <v>-71.433394804800017</v>
      </c>
      <c r="AE530" s="104">
        <f t="shared" si="580"/>
        <v>-71.433394804800017</v>
      </c>
      <c r="AF530" s="104">
        <f t="shared" si="580"/>
        <v>-71.433394804800017</v>
      </c>
      <c r="AG530" s="104">
        <f t="shared" si="580"/>
        <v>-71.433394804800017</v>
      </c>
      <c r="AH530" s="104">
        <f t="shared" si="580"/>
        <v>-71.433394804800017</v>
      </c>
      <c r="AI530" s="20"/>
      <c r="AJ530" s="105" cm="1">
        <f t="array" ref="AJ530">INDEX(Calculations!$B$396:$AN$396, 1, AN530)</f>
        <v>-1428.6678960960003</v>
      </c>
      <c r="AK530" s="84">
        <f>INDEX(Drivers!$B$106:$AI$106, 1, MATCH($B530, Drivers!$B$4:$AI$4, 0))</f>
        <v>20</v>
      </c>
      <c r="AL530" s="85">
        <f>INDEX(Drivers!$B$107:$AI$107, 1,  MATCH($B530, Drivers!$B$4:$AI$4, 0))</f>
        <v>0.5</v>
      </c>
      <c r="AM530" s="86" cm="1">
        <f t="array" ref="AM530">INDEX(Drivers!$B$12:$AI$12, 1, AN530)</f>
        <v>47208</v>
      </c>
      <c r="AN530" s="83">
        <f t="shared" si="569"/>
        <v>14</v>
      </c>
      <c r="AO530" s="146">
        <f t="shared" si="566"/>
        <v>142.86678960959989</v>
      </c>
      <c r="AP530" s="152">
        <f t="shared" si="567"/>
        <v>0</v>
      </c>
      <c r="AQ530" s="152">
        <f t="shared" si="567"/>
        <v>0</v>
      </c>
      <c r="AR530" s="152">
        <f t="shared" si="567"/>
        <v>0</v>
      </c>
      <c r="AS530" s="152">
        <f t="shared" si="567"/>
        <v>-142.86678960960003</v>
      </c>
      <c r="AT530" s="152">
        <f t="shared" si="567"/>
        <v>-285.73357921920007</v>
      </c>
      <c r="AU530" s="152">
        <f t="shared" si="567"/>
        <v>-285.73357921920007</v>
      </c>
      <c r="AV530" s="152">
        <f t="shared" si="567"/>
        <v>-285.73357921920007</v>
      </c>
      <c r="AW530" s="152">
        <f t="shared" si="567"/>
        <v>-285.73357921920007</v>
      </c>
    </row>
    <row r="531" spans="2:49" hidden="1" outlineLevel="1" x14ac:dyDescent="0.2">
      <c r="B531" s="52" t="str" cm="1">
        <f t="array" ref="B531">INDEX($B$4:$AI$4, 1, AN531)</f>
        <v>FQ2'29E</v>
      </c>
      <c r="C531" s="104">
        <f t="shared" ref="C531:AH531" si="581">IF(C567=0,0,IF(OR(C567=1,C567=6),IFERROR($AJ531/$AK531*$AL531,0),IFERROR($AJ531/$AK531,0)))</f>
        <v>0</v>
      </c>
      <c r="D531" s="104">
        <f t="shared" si="581"/>
        <v>0</v>
      </c>
      <c r="E531" s="104">
        <f t="shared" si="581"/>
        <v>0</v>
      </c>
      <c r="F531" s="104">
        <f t="shared" si="581"/>
        <v>0</v>
      </c>
      <c r="G531" s="104">
        <f t="shared" si="581"/>
        <v>0</v>
      </c>
      <c r="H531" s="104">
        <f t="shared" si="581"/>
        <v>0</v>
      </c>
      <c r="I531" s="104">
        <f t="shared" si="581"/>
        <v>0</v>
      </c>
      <c r="J531" s="104">
        <f t="shared" si="581"/>
        <v>0</v>
      </c>
      <c r="K531" s="104">
        <f t="shared" si="581"/>
        <v>0</v>
      </c>
      <c r="L531" s="104">
        <f t="shared" si="581"/>
        <v>0</v>
      </c>
      <c r="M531" s="104">
        <f t="shared" si="581"/>
        <v>0</v>
      </c>
      <c r="N531" s="104">
        <f t="shared" si="581"/>
        <v>0</v>
      </c>
      <c r="O531" s="104">
        <f t="shared" si="581"/>
        <v>0</v>
      </c>
      <c r="P531" s="104">
        <f t="shared" si="581"/>
        <v>-40.052607610050003</v>
      </c>
      <c r="Q531" s="104">
        <f t="shared" si="581"/>
        <v>-40.052607610050003</v>
      </c>
      <c r="R531" s="104">
        <f t="shared" si="581"/>
        <v>-40.052607610050003</v>
      </c>
      <c r="S531" s="104">
        <f t="shared" si="581"/>
        <v>-40.052607610050003</v>
      </c>
      <c r="T531" s="104">
        <f t="shared" si="581"/>
        <v>-80.105215220100007</v>
      </c>
      <c r="U531" s="104">
        <f t="shared" si="581"/>
        <v>-80.105215220100007</v>
      </c>
      <c r="V531" s="104">
        <f t="shared" si="581"/>
        <v>-80.105215220100007</v>
      </c>
      <c r="W531" s="104">
        <f t="shared" si="581"/>
        <v>-80.105215220100007</v>
      </c>
      <c r="X531" s="104">
        <f t="shared" si="581"/>
        <v>-80.105215220100007</v>
      </c>
      <c r="Y531" s="104">
        <f t="shared" si="581"/>
        <v>-80.105215220100007</v>
      </c>
      <c r="Z531" s="104">
        <f t="shared" si="581"/>
        <v>-80.105215220100007</v>
      </c>
      <c r="AA531" s="104">
        <f t="shared" si="581"/>
        <v>-80.105215220100007</v>
      </c>
      <c r="AB531" s="104">
        <f t="shared" si="581"/>
        <v>-80.105215220100007</v>
      </c>
      <c r="AC531" s="104">
        <f t="shared" si="581"/>
        <v>-80.105215220100007</v>
      </c>
      <c r="AD531" s="104">
        <f t="shared" si="581"/>
        <v>-80.105215220100007</v>
      </c>
      <c r="AE531" s="104">
        <f t="shared" si="581"/>
        <v>-80.105215220100007</v>
      </c>
      <c r="AF531" s="104">
        <f t="shared" si="581"/>
        <v>-80.105215220100007</v>
      </c>
      <c r="AG531" s="104">
        <f t="shared" si="581"/>
        <v>-80.105215220100007</v>
      </c>
      <c r="AH531" s="104">
        <f t="shared" si="581"/>
        <v>-80.105215220100007</v>
      </c>
      <c r="AI531" s="20"/>
      <c r="AJ531" s="105" cm="1">
        <f t="array" ref="AJ531">INDEX(Calculations!$B$396:$AN$396, 1, AN531)</f>
        <v>-1602.1043044020003</v>
      </c>
      <c r="AK531" s="84">
        <f>INDEX(Drivers!$B$106:$AI$106, 1, MATCH($B531, Drivers!$B$4:$AI$4, 0))</f>
        <v>20</v>
      </c>
      <c r="AL531" s="85">
        <f>INDEX(Drivers!$B$107:$AI$107, 1,  MATCH($B531, Drivers!$B$4:$AI$4, 0))</f>
        <v>0.5</v>
      </c>
      <c r="AM531" s="86" cm="1">
        <f t="array" ref="AM531">INDEX(Drivers!$B$12:$AI$12, 1, AN531)</f>
        <v>47299</v>
      </c>
      <c r="AN531" s="83">
        <f t="shared" si="569"/>
        <v>15</v>
      </c>
      <c r="AO531" s="146">
        <f t="shared" si="566"/>
        <v>240.31564566029988</v>
      </c>
      <c r="AP531" s="152">
        <f t="shared" si="567"/>
        <v>0</v>
      </c>
      <c r="AQ531" s="152">
        <f t="shared" si="567"/>
        <v>0</v>
      </c>
      <c r="AR531" s="152">
        <f t="shared" si="567"/>
        <v>0</v>
      </c>
      <c r="AS531" s="152">
        <f t="shared" si="567"/>
        <v>-120.15782283015001</v>
      </c>
      <c r="AT531" s="152">
        <f t="shared" si="567"/>
        <v>-280.36825327035001</v>
      </c>
      <c r="AU531" s="152">
        <f t="shared" si="567"/>
        <v>-320.42086088040003</v>
      </c>
      <c r="AV531" s="152">
        <f t="shared" si="567"/>
        <v>-320.42086088040003</v>
      </c>
      <c r="AW531" s="152">
        <f t="shared" si="567"/>
        <v>-320.42086088040003</v>
      </c>
    </row>
    <row r="532" spans="2:49" hidden="1" outlineLevel="1" x14ac:dyDescent="0.2">
      <c r="B532" s="52" t="str" cm="1">
        <f t="array" ref="B532">INDEX($B$4:$AI$4, 1, AN532)</f>
        <v>FQ3'29E</v>
      </c>
      <c r="C532" s="104">
        <f t="shared" ref="C532:AH532" si="582">IF(C568=0,0,IF(OR(C568=1,C568=6),IFERROR($AJ532/$AK532*$AL532,0),IFERROR($AJ532/$AK532,0)))</f>
        <v>0</v>
      </c>
      <c r="D532" s="104">
        <f t="shared" si="582"/>
        <v>0</v>
      </c>
      <c r="E532" s="104">
        <f t="shared" si="582"/>
        <v>0</v>
      </c>
      <c r="F532" s="104">
        <f t="shared" si="582"/>
        <v>0</v>
      </c>
      <c r="G532" s="104">
        <f t="shared" si="582"/>
        <v>0</v>
      </c>
      <c r="H532" s="104">
        <f t="shared" si="582"/>
        <v>0</v>
      </c>
      <c r="I532" s="104">
        <f t="shared" si="582"/>
        <v>0</v>
      </c>
      <c r="J532" s="104">
        <f t="shared" si="582"/>
        <v>0</v>
      </c>
      <c r="K532" s="104">
        <f t="shared" si="582"/>
        <v>0</v>
      </c>
      <c r="L532" s="104">
        <f t="shared" si="582"/>
        <v>0</v>
      </c>
      <c r="M532" s="104">
        <f t="shared" si="582"/>
        <v>0</v>
      </c>
      <c r="N532" s="104">
        <f t="shared" si="582"/>
        <v>0</v>
      </c>
      <c r="O532" s="104">
        <f t="shared" si="582"/>
        <v>0</v>
      </c>
      <c r="P532" s="104">
        <f t="shared" si="582"/>
        <v>0</v>
      </c>
      <c r="Q532" s="104">
        <f t="shared" si="582"/>
        <v>-44.519259626099995</v>
      </c>
      <c r="R532" s="104">
        <f t="shared" si="582"/>
        <v>-44.519259626099995</v>
      </c>
      <c r="S532" s="104">
        <f t="shared" si="582"/>
        <v>-44.519259626099995</v>
      </c>
      <c r="T532" s="104">
        <f t="shared" si="582"/>
        <v>-44.519259626099995</v>
      </c>
      <c r="U532" s="104">
        <f t="shared" si="582"/>
        <v>-89.03851925219999</v>
      </c>
      <c r="V532" s="104">
        <f t="shared" si="582"/>
        <v>-89.03851925219999</v>
      </c>
      <c r="W532" s="104">
        <f t="shared" si="582"/>
        <v>-89.03851925219999</v>
      </c>
      <c r="X532" s="104">
        <f t="shared" si="582"/>
        <v>-89.03851925219999</v>
      </c>
      <c r="Y532" s="104">
        <f t="shared" si="582"/>
        <v>-89.03851925219999</v>
      </c>
      <c r="Z532" s="104">
        <f t="shared" si="582"/>
        <v>-89.03851925219999</v>
      </c>
      <c r="AA532" s="104">
        <f t="shared" si="582"/>
        <v>-89.03851925219999</v>
      </c>
      <c r="AB532" s="104">
        <f t="shared" si="582"/>
        <v>-89.03851925219999</v>
      </c>
      <c r="AC532" s="104">
        <f t="shared" si="582"/>
        <v>-89.03851925219999</v>
      </c>
      <c r="AD532" s="104">
        <f t="shared" si="582"/>
        <v>-89.03851925219999</v>
      </c>
      <c r="AE532" s="104">
        <f t="shared" si="582"/>
        <v>-89.03851925219999</v>
      </c>
      <c r="AF532" s="104">
        <f t="shared" si="582"/>
        <v>-89.03851925219999</v>
      </c>
      <c r="AG532" s="104">
        <f t="shared" si="582"/>
        <v>-89.03851925219999</v>
      </c>
      <c r="AH532" s="104">
        <f t="shared" si="582"/>
        <v>-89.03851925219999</v>
      </c>
      <c r="AI532" s="20"/>
      <c r="AJ532" s="105" cm="1">
        <f t="array" ref="AJ532">INDEX(Calculations!$B$396:$AN$396, 1, AN532)</f>
        <v>-1780.7703850439998</v>
      </c>
      <c r="AK532" s="84">
        <f>INDEX(Drivers!$B$106:$AI$106, 1, MATCH($B532, Drivers!$B$4:$AI$4, 0))</f>
        <v>20</v>
      </c>
      <c r="AL532" s="85">
        <f>INDEX(Drivers!$B$107:$AI$107, 1,  MATCH($B532, Drivers!$B$4:$AI$4, 0))</f>
        <v>0.5</v>
      </c>
      <c r="AM532" s="86" cm="1">
        <f t="array" ref="AM532">INDEX(Drivers!$B$12:$AI$12, 1, AN532)</f>
        <v>47391</v>
      </c>
      <c r="AN532" s="83">
        <f t="shared" si="569"/>
        <v>16</v>
      </c>
      <c r="AO532" s="146">
        <f t="shared" si="566"/>
        <v>356.15407700880041</v>
      </c>
      <c r="AP532" s="152">
        <f t="shared" si="567"/>
        <v>0</v>
      </c>
      <c r="AQ532" s="152">
        <f t="shared" si="567"/>
        <v>0</v>
      </c>
      <c r="AR532" s="152">
        <f t="shared" si="567"/>
        <v>0</v>
      </c>
      <c r="AS532" s="152">
        <f t="shared" si="567"/>
        <v>-89.03851925219999</v>
      </c>
      <c r="AT532" s="152">
        <f t="shared" si="567"/>
        <v>-267.11555775659997</v>
      </c>
      <c r="AU532" s="152">
        <f t="shared" si="567"/>
        <v>-356.15407700879996</v>
      </c>
      <c r="AV532" s="152">
        <f t="shared" si="567"/>
        <v>-356.15407700879996</v>
      </c>
      <c r="AW532" s="152">
        <f t="shared" si="567"/>
        <v>-356.15407700879996</v>
      </c>
    </row>
    <row r="533" spans="2:49" hidden="1" outlineLevel="1" x14ac:dyDescent="0.2">
      <c r="B533" s="52" t="str" cm="1">
        <f t="array" ref="B533">INDEX($B$4:$AI$4, 1, AN533)</f>
        <v>FQ4'29E</v>
      </c>
      <c r="C533" s="104">
        <f t="shared" ref="C533:AH533" si="583">IF(C569=0,0,IF(OR(C569=1,C569=6),IFERROR($AJ533/$AK533*$AL533,0),IFERROR($AJ533/$AK533,0)))</f>
        <v>0</v>
      </c>
      <c r="D533" s="104">
        <f t="shared" si="583"/>
        <v>0</v>
      </c>
      <c r="E533" s="104">
        <f t="shared" si="583"/>
        <v>0</v>
      </c>
      <c r="F533" s="104">
        <f t="shared" si="583"/>
        <v>0</v>
      </c>
      <c r="G533" s="104">
        <f t="shared" si="583"/>
        <v>0</v>
      </c>
      <c r="H533" s="104">
        <f t="shared" si="583"/>
        <v>0</v>
      </c>
      <c r="I533" s="104">
        <f t="shared" si="583"/>
        <v>0</v>
      </c>
      <c r="J533" s="104">
        <f t="shared" si="583"/>
        <v>0</v>
      </c>
      <c r="K533" s="104">
        <f t="shared" si="583"/>
        <v>0</v>
      </c>
      <c r="L533" s="104">
        <f t="shared" si="583"/>
        <v>0</v>
      </c>
      <c r="M533" s="104">
        <f t="shared" si="583"/>
        <v>0</v>
      </c>
      <c r="N533" s="104">
        <f t="shared" si="583"/>
        <v>0</v>
      </c>
      <c r="O533" s="104">
        <f t="shared" si="583"/>
        <v>0</v>
      </c>
      <c r="P533" s="104">
        <f t="shared" si="583"/>
        <v>0</v>
      </c>
      <c r="Q533" s="104">
        <f t="shared" si="583"/>
        <v>0</v>
      </c>
      <c r="R533" s="104">
        <f t="shared" si="583"/>
        <v>-49.082340836025004</v>
      </c>
      <c r="S533" s="104">
        <f t="shared" si="583"/>
        <v>-49.082340836025004</v>
      </c>
      <c r="T533" s="104">
        <f t="shared" si="583"/>
        <v>-49.082340836025004</v>
      </c>
      <c r="U533" s="104">
        <f t="shared" si="583"/>
        <v>-49.082340836025004</v>
      </c>
      <c r="V533" s="104">
        <f t="shared" si="583"/>
        <v>-98.164681672050008</v>
      </c>
      <c r="W533" s="104">
        <f t="shared" si="583"/>
        <v>-98.164681672050008</v>
      </c>
      <c r="X533" s="104">
        <f t="shared" si="583"/>
        <v>-98.164681672050008</v>
      </c>
      <c r="Y533" s="104">
        <f t="shared" si="583"/>
        <v>-98.164681672050008</v>
      </c>
      <c r="Z533" s="104">
        <f t="shared" si="583"/>
        <v>-98.164681672050008</v>
      </c>
      <c r="AA533" s="104">
        <f t="shared" si="583"/>
        <v>-98.164681672050008</v>
      </c>
      <c r="AB533" s="104">
        <f t="shared" si="583"/>
        <v>-98.164681672050008</v>
      </c>
      <c r="AC533" s="104">
        <f t="shared" si="583"/>
        <v>-98.164681672050008</v>
      </c>
      <c r="AD533" s="104">
        <f t="shared" si="583"/>
        <v>-98.164681672050008</v>
      </c>
      <c r="AE533" s="104">
        <f t="shared" si="583"/>
        <v>-98.164681672050008</v>
      </c>
      <c r="AF533" s="104">
        <f t="shared" si="583"/>
        <v>-98.164681672050008</v>
      </c>
      <c r="AG533" s="104">
        <f t="shared" si="583"/>
        <v>-98.164681672050008</v>
      </c>
      <c r="AH533" s="104">
        <f t="shared" si="583"/>
        <v>-98.164681672050008</v>
      </c>
      <c r="AI533" s="20"/>
      <c r="AJ533" s="105" cm="1">
        <f t="array" ref="AJ533">INDEX(Calculations!$B$396:$AN$396, 1, AN533)</f>
        <v>-1963.2936334410001</v>
      </c>
      <c r="AK533" s="84">
        <f>INDEX(Drivers!$B$106:$AI$106, 1, MATCH($B533, Drivers!$B$4:$AI$4, 0))</f>
        <v>20</v>
      </c>
      <c r="AL533" s="85">
        <f>INDEX(Drivers!$B$107:$AI$107, 1,  MATCH($B533, Drivers!$B$4:$AI$4, 0))</f>
        <v>0.5</v>
      </c>
      <c r="AM533" s="86" cm="1">
        <f t="array" ref="AM533">INDEX(Drivers!$B$12:$AI$12, 1, AN533)</f>
        <v>47483</v>
      </c>
      <c r="AN533" s="83">
        <f t="shared" si="569"/>
        <v>17</v>
      </c>
      <c r="AO533" s="146">
        <f t="shared" si="566"/>
        <v>490.82340836025014</v>
      </c>
      <c r="AP533" s="152">
        <f t="shared" si="567"/>
        <v>0</v>
      </c>
      <c r="AQ533" s="152">
        <f t="shared" si="567"/>
        <v>0</v>
      </c>
      <c r="AR533" s="152">
        <f t="shared" si="567"/>
        <v>0</v>
      </c>
      <c r="AS533" s="152">
        <f t="shared" si="567"/>
        <v>-49.082340836025004</v>
      </c>
      <c r="AT533" s="152">
        <f t="shared" si="567"/>
        <v>-245.41170418012501</v>
      </c>
      <c r="AU533" s="152">
        <f t="shared" si="567"/>
        <v>-392.65872668820003</v>
      </c>
      <c r="AV533" s="152">
        <f t="shared" si="567"/>
        <v>-392.65872668820003</v>
      </c>
      <c r="AW533" s="152">
        <f t="shared" si="567"/>
        <v>-392.65872668820003</v>
      </c>
    </row>
    <row r="534" spans="2:49" hidden="1" outlineLevel="1" x14ac:dyDescent="0.2">
      <c r="B534" s="52" t="str" cm="1">
        <f t="array" ref="B534">INDEX($B$4:$AI$4, 1, AN534)</f>
        <v>FQ1'30E</v>
      </c>
      <c r="C534" s="104">
        <f t="shared" ref="C534:AH534" si="584">IF(C570=0,0,IF(OR(C570=1,C570=6),IFERROR($AJ534/$AK534*$AL534,0),IFERROR($AJ534/$AK534,0)))</f>
        <v>0</v>
      </c>
      <c r="D534" s="104">
        <f t="shared" si="584"/>
        <v>0</v>
      </c>
      <c r="E534" s="104">
        <f t="shared" si="584"/>
        <v>0</v>
      </c>
      <c r="F534" s="104">
        <f t="shared" si="584"/>
        <v>0</v>
      </c>
      <c r="G534" s="104">
        <f t="shared" si="584"/>
        <v>0</v>
      </c>
      <c r="H534" s="104">
        <f t="shared" si="584"/>
        <v>0</v>
      </c>
      <c r="I534" s="104">
        <f t="shared" si="584"/>
        <v>0</v>
      </c>
      <c r="J534" s="104">
        <f t="shared" si="584"/>
        <v>0</v>
      </c>
      <c r="K534" s="104">
        <f t="shared" si="584"/>
        <v>0</v>
      </c>
      <c r="L534" s="104">
        <f t="shared" si="584"/>
        <v>0</v>
      </c>
      <c r="M534" s="104">
        <f t="shared" si="584"/>
        <v>0</v>
      </c>
      <c r="N534" s="104">
        <f t="shared" si="584"/>
        <v>0</v>
      </c>
      <c r="O534" s="104">
        <f t="shared" si="584"/>
        <v>0</v>
      </c>
      <c r="P534" s="104">
        <f t="shared" si="584"/>
        <v>0</v>
      </c>
      <c r="Q534" s="104">
        <f t="shared" si="584"/>
        <v>0</v>
      </c>
      <c r="R534" s="104">
        <f t="shared" si="584"/>
        <v>0</v>
      </c>
      <c r="S534" s="104">
        <f t="shared" si="584"/>
        <v>-53.804791855583993</v>
      </c>
      <c r="T534" s="104">
        <f t="shared" si="584"/>
        <v>-53.804791855583993</v>
      </c>
      <c r="U534" s="104">
        <f t="shared" si="584"/>
        <v>-53.804791855583993</v>
      </c>
      <c r="V534" s="104">
        <f t="shared" si="584"/>
        <v>-53.804791855583993</v>
      </c>
      <c r="W534" s="104">
        <f t="shared" si="584"/>
        <v>-107.60958371116799</v>
      </c>
      <c r="X534" s="104">
        <f t="shared" si="584"/>
        <v>-107.60958371116799</v>
      </c>
      <c r="Y534" s="104">
        <f t="shared" si="584"/>
        <v>-107.60958371116799</v>
      </c>
      <c r="Z534" s="104">
        <f t="shared" si="584"/>
        <v>-107.60958371116799</v>
      </c>
      <c r="AA534" s="104">
        <f t="shared" si="584"/>
        <v>-107.60958371116799</v>
      </c>
      <c r="AB534" s="104">
        <f t="shared" si="584"/>
        <v>-107.60958371116799</v>
      </c>
      <c r="AC534" s="104">
        <f t="shared" si="584"/>
        <v>-107.60958371116799</v>
      </c>
      <c r="AD534" s="104">
        <f t="shared" si="584"/>
        <v>-107.60958371116799</v>
      </c>
      <c r="AE534" s="104">
        <f t="shared" si="584"/>
        <v>-107.60958371116799</v>
      </c>
      <c r="AF534" s="104">
        <f t="shared" si="584"/>
        <v>-107.60958371116799</v>
      </c>
      <c r="AG534" s="104">
        <f t="shared" si="584"/>
        <v>-107.60958371116799</v>
      </c>
      <c r="AH534" s="104">
        <f t="shared" si="584"/>
        <v>-107.60958371116799</v>
      </c>
      <c r="AI534" s="20"/>
      <c r="AJ534" s="105" cm="1">
        <f t="array" ref="AJ534">INDEX(Calculations!$B$396:$AN$396, 1, AN534)</f>
        <v>-2152.1916742233598</v>
      </c>
      <c r="AK534" s="84">
        <f>INDEX(Drivers!$B$106:$AI$106, 1, MATCH($B534, Drivers!$B$4:$AI$4, 0))</f>
        <v>20</v>
      </c>
      <c r="AL534" s="85">
        <f>INDEX(Drivers!$B$107:$AI$107, 1,  MATCH($B534, Drivers!$B$4:$AI$4, 0))</f>
        <v>0.5</v>
      </c>
      <c r="AM534" s="86" cm="1">
        <f t="array" ref="AM534">INDEX(Drivers!$B$12:$AI$12, 1, AN534)</f>
        <v>47573</v>
      </c>
      <c r="AN534" s="83">
        <f t="shared" si="569"/>
        <v>18</v>
      </c>
      <c r="AO534" s="146">
        <f t="shared" si="566"/>
        <v>645.65750226700834</v>
      </c>
      <c r="AP534" s="152">
        <f t="shared" si="567"/>
        <v>0</v>
      </c>
      <c r="AQ534" s="152">
        <f t="shared" si="567"/>
        <v>0</v>
      </c>
      <c r="AR534" s="152">
        <f t="shared" si="567"/>
        <v>0</v>
      </c>
      <c r="AS534" s="152">
        <f t="shared" si="567"/>
        <v>0</v>
      </c>
      <c r="AT534" s="152">
        <f t="shared" si="567"/>
        <v>-215.21916742233597</v>
      </c>
      <c r="AU534" s="152">
        <f t="shared" si="567"/>
        <v>-430.43833484467194</v>
      </c>
      <c r="AV534" s="152">
        <f t="shared" si="567"/>
        <v>-430.43833484467194</v>
      </c>
      <c r="AW534" s="152">
        <f t="shared" si="567"/>
        <v>-430.43833484467194</v>
      </c>
    </row>
    <row r="535" spans="2:49" hidden="1" outlineLevel="1" x14ac:dyDescent="0.2">
      <c r="B535" s="52" t="str" cm="1">
        <f t="array" ref="B535">INDEX($B$4:$AI$4, 1, AN535)</f>
        <v>FQ2'30E</v>
      </c>
      <c r="C535" s="104">
        <f t="shared" ref="C535:AH535" si="585">IF(C571=0,0,IF(OR(C571=1,C571=6),IFERROR($AJ535/$AK535*$AL535,0),IFERROR($AJ535/$AK535,0)))</f>
        <v>0</v>
      </c>
      <c r="D535" s="104">
        <f t="shared" si="585"/>
        <v>0</v>
      </c>
      <c r="E535" s="104">
        <f t="shared" si="585"/>
        <v>0</v>
      </c>
      <c r="F535" s="104">
        <f t="shared" si="585"/>
        <v>0</v>
      </c>
      <c r="G535" s="104">
        <f t="shared" si="585"/>
        <v>0</v>
      </c>
      <c r="H535" s="104">
        <f t="shared" si="585"/>
        <v>0</v>
      </c>
      <c r="I535" s="104">
        <f t="shared" si="585"/>
        <v>0</v>
      </c>
      <c r="J535" s="104">
        <f t="shared" si="585"/>
        <v>0</v>
      </c>
      <c r="K535" s="104">
        <f t="shared" si="585"/>
        <v>0</v>
      </c>
      <c r="L535" s="104">
        <f t="shared" si="585"/>
        <v>0</v>
      </c>
      <c r="M535" s="104">
        <f t="shared" si="585"/>
        <v>0</v>
      </c>
      <c r="N535" s="104">
        <f t="shared" si="585"/>
        <v>0</v>
      </c>
      <c r="O535" s="104">
        <f t="shared" si="585"/>
        <v>0</v>
      </c>
      <c r="P535" s="104">
        <f t="shared" si="585"/>
        <v>0</v>
      </c>
      <c r="Q535" s="104">
        <f t="shared" si="585"/>
        <v>0</v>
      </c>
      <c r="R535" s="104">
        <f t="shared" si="585"/>
        <v>0</v>
      </c>
      <c r="S535" s="104">
        <f t="shared" si="585"/>
        <v>0</v>
      </c>
      <c r="T535" s="104">
        <f t="shared" si="585"/>
        <v>-58.730446896849003</v>
      </c>
      <c r="U535" s="104">
        <f t="shared" si="585"/>
        <v>-58.730446896849003</v>
      </c>
      <c r="V535" s="104">
        <f t="shared" si="585"/>
        <v>-58.730446896849003</v>
      </c>
      <c r="W535" s="104">
        <f t="shared" si="585"/>
        <v>-58.730446896849003</v>
      </c>
      <c r="X535" s="104">
        <f t="shared" si="585"/>
        <v>-117.46089379369801</v>
      </c>
      <c r="Y535" s="104">
        <f t="shared" si="585"/>
        <v>-117.46089379369801</v>
      </c>
      <c r="Z535" s="104">
        <f t="shared" si="585"/>
        <v>-117.46089379369801</v>
      </c>
      <c r="AA535" s="104">
        <f t="shared" si="585"/>
        <v>-117.46089379369801</v>
      </c>
      <c r="AB535" s="104">
        <f t="shared" si="585"/>
        <v>-117.46089379369801</v>
      </c>
      <c r="AC535" s="104">
        <f t="shared" si="585"/>
        <v>-117.46089379369801</v>
      </c>
      <c r="AD535" s="104">
        <f t="shared" si="585"/>
        <v>-117.46089379369801</v>
      </c>
      <c r="AE535" s="104">
        <f t="shared" si="585"/>
        <v>-117.46089379369801</v>
      </c>
      <c r="AF535" s="104">
        <f t="shared" si="585"/>
        <v>-117.46089379369801</v>
      </c>
      <c r="AG535" s="104">
        <f t="shared" si="585"/>
        <v>-117.46089379369801</v>
      </c>
      <c r="AH535" s="104">
        <f t="shared" si="585"/>
        <v>-117.46089379369801</v>
      </c>
      <c r="AI535" s="20"/>
      <c r="AJ535" s="105" cm="1">
        <f t="array" ref="AJ535">INDEX(Calculations!$B$396:$AN$396, 1, AN535)</f>
        <v>-2349.2178758739601</v>
      </c>
      <c r="AK535" s="84">
        <f>INDEX(Drivers!$B$106:$AI$106, 1, MATCH($B535, Drivers!$B$4:$AI$4, 0))</f>
        <v>20</v>
      </c>
      <c r="AL535" s="85">
        <f>INDEX(Drivers!$B$107:$AI$107, 1,  MATCH($B535, Drivers!$B$4:$AI$4, 0))</f>
        <v>0.5</v>
      </c>
      <c r="AM535" s="86" cm="1">
        <f t="array" ref="AM535">INDEX(Drivers!$B$12:$AI$12, 1, AN535)</f>
        <v>47664</v>
      </c>
      <c r="AN535" s="83">
        <f t="shared" si="569"/>
        <v>19</v>
      </c>
      <c r="AO535" s="146">
        <f t="shared" si="566"/>
        <v>822.22625655588604</v>
      </c>
      <c r="AP535" s="152">
        <f t="shared" si="567"/>
        <v>0</v>
      </c>
      <c r="AQ535" s="152">
        <f t="shared" si="567"/>
        <v>0</v>
      </c>
      <c r="AR535" s="152">
        <f t="shared" si="567"/>
        <v>0</v>
      </c>
      <c r="AS535" s="152">
        <f t="shared" si="567"/>
        <v>0</v>
      </c>
      <c r="AT535" s="152">
        <f t="shared" si="567"/>
        <v>-176.19134069054701</v>
      </c>
      <c r="AU535" s="152">
        <f t="shared" si="567"/>
        <v>-411.11312827794302</v>
      </c>
      <c r="AV535" s="152">
        <f t="shared" si="567"/>
        <v>-469.84357517479202</v>
      </c>
      <c r="AW535" s="152">
        <f t="shared" si="567"/>
        <v>-469.84357517479202</v>
      </c>
    </row>
    <row r="536" spans="2:49" hidden="1" outlineLevel="1" x14ac:dyDescent="0.2">
      <c r="B536" s="52" t="str" cm="1">
        <f t="array" ref="B536">INDEX($B$4:$AI$4, 1, AN536)</f>
        <v>FQ3'30E</v>
      </c>
      <c r="C536" s="104">
        <f t="shared" ref="C536:AH536" si="586">IF(C572=0,0,IF(OR(C572=1,C572=6),IFERROR($AJ536/$AK536*$AL536,0),IFERROR($AJ536/$AK536,0)))</f>
        <v>0</v>
      </c>
      <c r="D536" s="104">
        <f t="shared" si="586"/>
        <v>0</v>
      </c>
      <c r="E536" s="104">
        <f t="shared" si="586"/>
        <v>0</v>
      </c>
      <c r="F536" s="104">
        <f t="shared" si="586"/>
        <v>0</v>
      </c>
      <c r="G536" s="104">
        <f t="shared" si="586"/>
        <v>0</v>
      </c>
      <c r="H536" s="104">
        <f t="shared" si="586"/>
        <v>0</v>
      </c>
      <c r="I536" s="104">
        <f t="shared" si="586"/>
        <v>0</v>
      </c>
      <c r="J536" s="104">
        <f t="shared" si="586"/>
        <v>0</v>
      </c>
      <c r="K536" s="104">
        <f t="shared" si="586"/>
        <v>0</v>
      </c>
      <c r="L536" s="104">
        <f t="shared" si="586"/>
        <v>0</v>
      </c>
      <c r="M536" s="104">
        <f t="shared" si="586"/>
        <v>0</v>
      </c>
      <c r="N536" s="104">
        <f t="shared" si="586"/>
        <v>0</v>
      </c>
      <c r="O536" s="104">
        <f t="shared" si="586"/>
        <v>0</v>
      </c>
      <c r="P536" s="104">
        <f t="shared" si="586"/>
        <v>0</v>
      </c>
      <c r="Q536" s="104">
        <f t="shared" si="586"/>
        <v>0</v>
      </c>
      <c r="R536" s="104">
        <f t="shared" si="586"/>
        <v>0</v>
      </c>
      <c r="S536" s="104">
        <f t="shared" si="586"/>
        <v>0</v>
      </c>
      <c r="T536" s="104">
        <f t="shared" si="586"/>
        <v>0</v>
      </c>
      <c r="U536" s="104">
        <f t="shared" si="586"/>
        <v>-63.799959305754022</v>
      </c>
      <c r="V536" s="104">
        <f t="shared" si="586"/>
        <v>-63.799959305754022</v>
      </c>
      <c r="W536" s="104">
        <f t="shared" si="586"/>
        <v>-63.799959305754022</v>
      </c>
      <c r="X536" s="104">
        <f t="shared" si="586"/>
        <v>-63.799959305754022</v>
      </c>
      <c r="Y536" s="104">
        <f t="shared" si="586"/>
        <v>-127.59991861150804</v>
      </c>
      <c r="Z536" s="104">
        <f t="shared" si="586"/>
        <v>-127.59991861150804</v>
      </c>
      <c r="AA536" s="104">
        <f t="shared" si="586"/>
        <v>-127.59991861150804</v>
      </c>
      <c r="AB536" s="104">
        <f t="shared" si="586"/>
        <v>-127.59991861150804</v>
      </c>
      <c r="AC536" s="104">
        <f t="shared" si="586"/>
        <v>-127.59991861150804</v>
      </c>
      <c r="AD536" s="104">
        <f t="shared" si="586"/>
        <v>-127.59991861150804</v>
      </c>
      <c r="AE536" s="104">
        <f t="shared" si="586"/>
        <v>-127.59991861150804</v>
      </c>
      <c r="AF536" s="104">
        <f t="shared" si="586"/>
        <v>-127.59991861150804</v>
      </c>
      <c r="AG536" s="104">
        <f t="shared" si="586"/>
        <v>-127.59991861150804</v>
      </c>
      <c r="AH536" s="104">
        <f t="shared" si="586"/>
        <v>-127.59991861150804</v>
      </c>
      <c r="AI536" s="20"/>
      <c r="AJ536" s="105" cm="1">
        <f t="array" ref="AJ536">INDEX(Calculations!$B$396:$AN$396, 1, AN536)</f>
        <v>-2551.9983722301608</v>
      </c>
      <c r="AK536" s="84">
        <f>INDEX(Drivers!$B$106:$AI$106, 1, MATCH($B536, Drivers!$B$4:$AI$4, 0))</f>
        <v>20</v>
      </c>
      <c r="AL536" s="85">
        <f>INDEX(Drivers!$B$107:$AI$107, 1,  MATCH($B536, Drivers!$B$4:$AI$4, 0))</f>
        <v>0.5</v>
      </c>
      <c r="AM536" s="86" cm="1">
        <f t="array" ref="AM536">INDEX(Drivers!$B$12:$AI$12, 1, AN536)</f>
        <v>47756</v>
      </c>
      <c r="AN536" s="83">
        <f t="shared" si="569"/>
        <v>20</v>
      </c>
      <c r="AO536" s="146">
        <f t="shared" si="566"/>
        <v>1020.7993488920645</v>
      </c>
      <c r="AP536" s="152">
        <f t="shared" si="567"/>
        <v>0</v>
      </c>
      <c r="AQ536" s="152">
        <f t="shared" si="567"/>
        <v>0</v>
      </c>
      <c r="AR536" s="152">
        <f t="shared" si="567"/>
        <v>0</v>
      </c>
      <c r="AS536" s="152">
        <f t="shared" si="567"/>
        <v>0</v>
      </c>
      <c r="AT536" s="152">
        <f t="shared" si="567"/>
        <v>-127.59991861150804</v>
      </c>
      <c r="AU536" s="152">
        <f t="shared" si="567"/>
        <v>-382.79975583452415</v>
      </c>
      <c r="AV536" s="152">
        <f t="shared" si="567"/>
        <v>-510.39967444603218</v>
      </c>
      <c r="AW536" s="152">
        <f t="shared" si="567"/>
        <v>-510.39967444603218</v>
      </c>
    </row>
    <row r="537" spans="2:49" hidden="1" outlineLevel="1" x14ac:dyDescent="0.2">
      <c r="B537" s="52" t="str" cm="1">
        <f t="array" ref="B537">INDEX($B$4:$AI$4, 1, AN537)</f>
        <v>FQ4'30E</v>
      </c>
      <c r="C537" s="104">
        <f t="shared" ref="C537:AH537" si="587">IF(C573=0,0,IF(OR(C573=1,C573=6),IFERROR($AJ537/$AK537*$AL537,0),IFERROR($AJ537/$AK537,0)))</f>
        <v>0</v>
      </c>
      <c r="D537" s="104">
        <f t="shared" si="587"/>
        <v>0</v>
      </c>
      <c r="E537" s="104">
        <f t="shared" si="587"/>
        <v>0</v>
      </c>
      <c r="F537" s="104">
        <f t="shared" si="587"/>
        <v>0</v>
      </c>
      <c r="G537" s="104">
        <f t="shared" si="587"/>
        <v>0</v>
      </c>
      <c r="H537" s="104">
        <f t="shared" si="587"/>
        <v>0</v>
      </c>
      <c r="I537" s="104">
        <f t="shared" si="587"/>
        <v>0</v>
      </c>
      <c r="J537" s="104">
        <f t="shared" si="587"/>
        <v>0</v>
      </c>
      <c r="K537" s="104">
        <f t="shared" si="587"/>
        <v>0</v>
      </c>
      <c r="L537" s="104">
        <f t="shared" si="587"/>
        <v>0</v>
      </c>
      <c r="M537" s="104">
        <f t="shared" si="587"/>
        <v>0</v>
      </c>
      <c r="N537" s="104">
        <f t="shared" si="587"/>
        <v>0</v>
      </c>
      <c r="O537" s="104">
        <f t="shared" si="587"/>
        <v>0</v>
      </c>
      <c r="P537" s="104">
        <f t="shared" si="587"/>
        <v>0</v>
      </c>
      <c r="Q537" s="104">
        <f t="shared" si="587"/>
        <v>0</v>
      </c>
      <c r="R537" s="104">
        <f t="shared" si="587"/>
        <v>0</v>
      </c>
      <c r="S537" s="104">
        <f t="shared" si="587"/>
        <v>0</v>
      </c>
      <c r="T537" s="104">
        <f t="shared" si="587"/>
        <v>0</v>
      </c>
      <c r="U537" s="104">
        <f t="shared" si="587"/>
        <v>0</v>
      </c>
      <c r="V537" s="104">
        <f t="shared" si="587"/>
        <v>-68.986258182796519</v>
      </c>
      <c r="W537" s="104">
        <f t="shared" si="587"/>
        <v>-68.986258182796519</v>
      </c>
      <c r="X537" s="104">
        <f t="shared" si="587"/>
        <v>-68.986258182796519</v>
      </c>
      <c r="Y537" s="104">
        <f t="shared" si="587"/>
        <v>-68.986258182796519</v>
      </c>
      <c r="Z537" s="104">
        <f t="shared" si="587"/>
        <v>-137.97251636559304</v>
      </c>
      <c r="AA537" s="104">
        <f t="shared" si="587"/>
        <v>-137.97251636559304</v>
      </c>
      <c r="AB537" s="104">
        <f t="shared" si="587"/>
        <v>-137.97251636559304</v>
      </c>
      <c r="AC537" s="104">
        <f t="shared" si="587"/>
        <v>-137.97251636559304</v>
      </c>
      <c r="AD537" s="104">
        <f t="shared" si="587"/>
        <v>-137.97251636559304</v>
      </c>
      <c r="AE537" s="104">
        <f t="shared" si="587"/>
        <v>-137.97251636559304</v>
      </c>
      <c r="AF537" s="104">
        <f t="shared" si="587"/>
        <v>-137.97251636559304</v>
      </c>
      <c r="AG537" s="104">
        <f t="shared" si="587"/>
        <v>-137.97251636559304</v>
      </c>
      <c r="AH537" s="104">
        <f t="shared" si="587"/>
        <v>-137.97251636559304</v>
      </c>
      <c r="AI537" s="20"/>
      <c r="AJ537" s="105" cm="1">
        <f t="array" ref="AJ537">INDEX(Calculations!$B$396:$AN$396, 1, AN537)</f>
        <v>-2759.4503273118607</v>
      </c>
      <c r="AK537" s="84">
        <f>INDEX(Drivers!$B$106:$AI$106, 1, MATCH($B537, Drivers!$B$4:$AI$4, 0))</f>
        <v>20</v>
      </c>
      <c r="AL537" s="85">
        <f>INDEX(Drivers!$B$107:$AI$107, 1,  MATCH($B537, Drivers!$B$4:$AI$4, 0))</f>
        <v>0.5</v>
      </c>
      <c r="AM537" s="86" cm="1">
        <f t="array" ref="AM537">INDEX(Drivers!$B$12:$AI$12, 1, AN537)</f>
        <v>47848</v>
      </c>
      <c r="AN537" s="83">
        <f t="shared" si="569"/>
        <v>21</v>
      </c>
      <c r="AO537" s="146">
        <f t="shared" si="566"/>
        <v>1241.7526472903373</v>
      </c>
      <c r="AP537" s="152">
        <f t="shared" si="567"/>
        <v>0</v>
      </c>
      <c r="AQ537" s="152">
        <f t="shared" si="567"/>
        <v>0</v>
      </c>
      <c r="AR537" s="152">
        <f t="shared" si="567"/>
        <v>0</v>
      </c>
      <c r="AS537" s="152">
        <f t="shared" si="567"/>
        <v>0</v>
      </c>
      <c r="AT537" s="152">
        <f t="shared" si="567"/>
        <v>-68.986258182796519</v>
      </c>
      <c r="AU537" s="152">
        <f t="shared" si="567"/>
        <v>-344.93129091398259</v>
      </c>
      <c r="AV537" s="152">
        <f t="shared" si="567"/>
        <v>-551.89006546237215</v>
      </c>
      <c r="AW537" s="152">
        <f t="shared" si="567"/>
        <v>-551.89006546237215</v>
      </c>
    </row>
    <row r="538" spans="2:49" hidden="1" outlineLevel="1" x14ac:dyDescent="0.2">
      <c r="B538" s="52" t="str" cm="1">
        <f t="array" ref="B538">INDEX($B$4:$AI$4, 1, AN538)</f>
        <v>FQ1'31E</v>
      </c>
      <c r="C538" s="104">
        <f t="shared" ref="C538:AH538" si="588">IF(C574=0,0,IF(OR(C574=1,C574=6),IFERROR($AJ538/$AK538*$AL538,0),IFERROR($AJ538/$AK538,0)))</f>
        <v>0</v>
      </c>
      <c r="D538" s="104">
        <f t="shared" si="588"/>
        <v>0</v>
      </c>
      <c r="E538" s="104">
        <f t="shared" si="588"/>
        <v>0</v>
      </c>
      <c r="F538" s="104">
        <f t="shared" si="588"/>
        <v>0</v>
      </c>
      <c r="G538" s="104">
        <f t="shared" si="588"/>
        <v>0</v>
      </c>
      <c r="H538" s="104">
        <f t="shared" si="588"/>
        <v>0</v>
      </c>
      <c r="I538" s="104">
        <f t="shared" si="588"/>
        <v>0</v>
      </c>
      <c r="J538" s="104">
        <f t="shared" si="588"/>
        <v>0</v>
      </c>
      <c r="K538" s="104">
        <f t="shared" si="588"/>
        <v>0</v>
      </c>
      <c r="L538" s="104">
        <f t="shared" si="588"/>
        <v>0</v>
      </c>
      <c r="M538" s="104">
        <f t="shared" si="588"/>
        <v>0</v>
      </c>
      <c r="N538" s="104">
        <f t="shared" si="588"/>
        <v>0</v>
      </c>
      <c r="O538" s="104">
        <f t="shared" si="588"/>
        <v>0</v>
      </c>
      <c r="P538" s="104">
        <f t="shared" si="588"/>
        <v>0</v>
      </c>
      <c r="Q538" s="104">
        <f t="shared" si="588"/>
        <v>0</v>
      </c>
      <c r="R538" s="104">
        <f t="shared" si="588"/>
        <v>0</v>
      </c>
      <c r="S538" s="104">
        <f t="shared" si="588"/>
        <v>0</v>
      </c>
      <c r="T538" s="104">
        <f t="shared" si="588"/>
        <v>0</v>
      </c>
      <c r="U538" s="104">
        <f t="shared" si="588"/>
        <v>0</v>
      </c>
      <c r="V538" s="104">
        <f t="shared" si="588"/>
        <v>0</v>
      </c>
      <c r="W538" s="104">
        <f t="shared" si="588"/>
        <v>0</v>
      </c>
      <c r="X538" s="104">
        <f t="shared" si="588"/>
        <v>0</v>
      </c>
      <c r="Y538" s="104">
        <f t="shared" si="588"/>
        <v>0</v>
      </c>
      <c r="Z538" s="104">
        <f t="shared" si="588"/>
        <v>0</v>
      </c>
      <c r="AA538" s="104">
        <f t="shared" si="588"/>
        <v>0</v>
      </c>
      <c r="AB538" s="104">
        <f t="shared" si="588"/>
        <v>0</v>
      </c>
      <c r="AC538" s="104">
        <f t="shared" si="588"/>
        <v>0</v>
      </c>
      <c r="AD538" s="104">
        <f t="shared" si="588"/>
        <v>0</v>
      </c>
      <c r="AE538" s="104">
        <f t="shared" si="588"/>
        <v>0</v>
      </c>
      <c r="AF538" s="104">
        <f t="shared" si="588"/>
        <v>0</v>
      </c>
      <c r="AG538" s="104">
        <f t="shared" si="588"/>
        <v>0</v>
      </c>
      <c r="AH538" s="104">
        <f t="shared" si="588"/>
        <v>0</v>
      </c>
      <c r="AI538" s="20"/>
      <c r="AJ538" s="105" cm="1">
        <f t="array" ref="AJ538">INDEX(Calculations!$B$396:$AN$396, 1, AN538)</f>
        <v>0</v>
      </c>
      <c r="AK538" s="84">
        <f>INDEX(Drivers!$B$106:$AI$106, 1, MATCH($B538, Drivers!$B$4:$AI$4, 0))</f>
        <v>0</v>
      </c>
      <c r="AL538" s="85">
        <f>INDEX(Drivers!$B$107:$AI$107, 1,  MATCH($B538, Drivers!$B$4:$AI$4, 0))</f>
        <v>0</v>
      </c>
      <c r="AM538" s="86" cm="1">
        <f t="array" ref="AM538">INDEX(Drivers!$B$12:$AI$12, 1, AN538)</f>
        <v>47938</v>
      </c>
      <c r="AN538" s="83">
        <f t="shared" si="569"/>
        <v>22</v>
      </c>
      <c r="AO538" s="146">
        <f t="shared" si="566"/>
        <v>0</v>
      </c>
      <c r="AP538" s="152">
        <f t="shared" si="567"/>
        <v>0</v>
      </c>
      <c r="AQ538" s="152">
        <f t="shared" si="567"/>
        <v>0</v>
      </c>
      <c r="AR538" s="152">
        <f t="shared" si="567"/>
        <v>0</v>
      </c>
      <c r="AS538" s="152">
        <f t="shared" si="567"/>
        <v>0</v>
      </c>
      <c r="AT538" s="152">
        <f t="shared" si="567"/>
        <v>0</v>
      </c>
      <c r="AU538" s="152">
        <f t="shared" si="567"/>
        <v>0</v>
      </c>
      <c r="AV538" s="152">
        <f t="shared" si="567"/>
        <v>0</v>
      </c>
      <c r="AW538" s="152">
        <f t="shared" si="567"/>
        <v>0</v>
      </c>
    </row>
    <row r="539" spans="2:49" hidden="1" outlineLevel="1" x14ac:dyDescent="0.2">
      <c r="B539" s="52" t="str" cm="1">
        <f t="array" ref="B539">INDEX($B$4:$AI$4, 1, AN539)</f>
        <v>FQ2'31E</v>
      </c>
      <c r="C539" s="104">
        <f t="shared" ref="C539:AH539" si="589">IF(C575=0,0,IF(OR(C575=1,C575=6),IFERROR($AJ539/$AK539*$AL539,0),IFERROR($AJ539/$AK539,0)))</f>
        <v>0</v>
      </c>
      <c r="D539" s="104">
        <f t="shared" si="589"/>
        <v>0</v>
      </c>
      <c r="E539" s="104">
        <f t="shared" si="589"/>
        <v>0</v>
      </c>
      <c r="F539" s="104">
        <f t="shared" si="589"/>
        <v>0</v>
      </c>
      <c r="G539" s="104">
        <f t="shared" si="589"/>
        <v>0</v>
      </c>
      <c r="H539" s="104">
        <f t="shared" si="589"/>
        <v>0</v>
      </c>
      <c r="I539" s="104">
        <f t="shared" si="589"/>
        <v>0</v>
      </c>
      <c r="J539" s="104">
        <f t="shared" si="589"/>
        <v>0</v>
      </c>
      <c r="K539" s="104">
        <f t="shared" si="589"/>
        <v>0</v>
      </c>
      <c r="L539" s="104">
        <f t="shared" si="589"/>
        <v>0</v>
      </c>
      <c r="M539" s="104">
        <f t="shared" si="589"/>
        <v>0</v>
      </c>
      <c r="N539" s="104">
        <f t="shared" si="589"/>
        <v>0</v>
      </c>
      <c r="O539" s="104">
        <f t="shared" si="589"/>
        <v>0</v>
      </c>
      <c r="P539" s="104">
        <f t="shared" si="589"/>
        <v>0</v>
      </c>
      <c r="Q539" s="104">
        <f t="shared" si="589"/>
        <v>0</v>
      </c>
      <c r="R539" s="104">
        <f t="shared" si="589"/>
        <v>0</v>
      </c>
      <c r="S539" s="104">
        <f t="shared" si="589"/>
        <v>0</v>
      </c>
      <c r="T539" s="104">
        <f t="shared" si="589"/>
        <v>0</v>
      </c>
      <c r="U539" s="104">
        <f t="shared" si="589"/>
        <v>0</v>
      </c>
      <c r="V539" s="104">
        <f t="shared" si="589"/>
        <v>0</v>
      </c>
      <c r="W539" s="104">
        <f t="shared" si="589"/>
        <v>0</v>
      </c>
      <c r="X539" s="104">
        <f t="shared" si="589"/>
        <v>0</v>
      </c>
      <c r="Y539" s="104">
        <f t="shared" si="589"/>
        <v>0</v>
      </c>
      <c r="Z539" s="104">
        <f t="shared" si="589"/>
        <v>0</v>
      </c>
      <c r="AA539" s="104">
        <f t="shared" si="589"/>
        <v>0</v>
      </c>
      <c r="AB539" s="104">
        <f t="shared" si="589"/>
        <v>0</v>
      </c>
      <c r="AC539" s="104">
        <f t="shared" si="589"/>
        <v>0</v>
      </c>
      <c r="AD539" s="104">
        <f t="shared" si="589"/>
        <v>0</v>
      </c>
      <c r="AE539" s="104">
        <f t="shared" si="589"/>
        <v>0</v>
      </c>
      <c r="AF539" s="104">
        <f t="shared" si="589"/>
        <v>0</v>
      </c>
      <c r="AG539" s="104">
        <f t="shared" si="589"/>
        <v>0</v>
      </c>
      <c r="AH539" s="104">
        <f t="shared" si="589"/>
        <v>0</v>
      </c>
      <c r="AI539" s="20"/>
      <c r="AJ539" s="105" cm="1">
        <f t="array" ref="AJ539">INDEX(Calculations!$B$396:$AN$396, 1, AN539)</f>
        <v>0</v>
      </c>
      <c r="AK539" s="84">
        <f>INDEX(Drivers!$B$106:$AI$106, 1, MATCH($B539, Drivers!$B$4:$AI$4, 0))</f>
        <v>0</v>
      </c>
      <c r="AL539" s="85">
        <f>INDEX(Drivers!$B$107:$AI$107, 1,  MATCH($B539, Drivers!$B$4:$AI$4, 0))</f>
        <v>0</v>
      </c>
      <c r="AM539" s="86" cm="1">
        <f t="array" ref="AM539">INDEX(Drivers!$B$12:$AI$12, 1, AN539)</f>
        <v>48029</v>
      </c>
      <c r="AN539" s="83">
        <f t="shared" si="569"/>
        <v>23</v>
      </c>
      <c r="AO539" s="146">
        <f t="shared" si="566"/>
        <v>0</v>
      </c>
      <c r="AP539" s="152">
        <f t="shared" si="567"/>
        <v>0</v>
      </c>
      <c r="AQ539" s="152">
        <f t="shared" si="567"/>
        <v>0</v>
      </c>
      <c r="AR539" s="152">
        <f t="shared" si="567"/>
        <v>0</v>
      </c>
      <c r="AS539" s="152">
        <f t="shared" si="567"/>
        <v>0</v>
      </c>
      <c r="AT539" s="152">
        <f t="shared" si="567"/>
        <v>0</v>
      </c>
      <c r="AU539" s="152">
        <f t="shared" si="567"/>
        <v>0</v>
      </c>
      <c r="AV539" s="152">
        <f t="shared" si="567"/>
        <v>0</v>
      </c>
      <c r="AW539" s="152">
        <f t="shared" si="567"/>
        <v>0</v>
      </c>
    </row>
    <row r="540" spans="2:49" hidden="1" outlineLevel="1" x14ac:dyDescent="0.2">
      <c r="B540" s="52" t="str" cm="1">
        <f t="array" ref="B540">INDEX($B$4:$AI$4, 1, AN540)</f>
        <v>FQ3'31E</v>
      </c>
      <c r="C540" s="104">
        <f t="shared" ref="C540:AH540" si="590">IF(C576=0,0,IF(OR(C576=1,C576=6),IFERROR($AJ540/$AK540*$AL540,0),IFERROR($AJ540/$AK540,0)))</f>
        <v>0</v>
      </c>
      <c r="D540" s="104">
        <f t="shared" si="590"/>
        <v>0</v>
      </c>
      <c r="E540" s="104">
        <f t="shared" si="590"/>
        <v>0</v>
      </c>
      <c r="F540" s="104">
        <f t="shared" si="590"/>
        <v>0</v>
      </c>
      <c r="G540" s="104">
        <f t="shared" si="590"/>
        <v>0</v>
      </c>
      <c r="H540" s="104">
        <f t="shared" si="590"/>
        <v>0</v>
      </c>
      <c r="I540" s="104">
        <f t="shared" si="590"/>
        <v>0</v>
      </c>
      <c r="J540" s="104">
        <f t="shared" si="590"/>
        <v>0</v>
      </c>
      <c r="K540" s="104">
        <f t="shared" si="590"/>
        <v>0</v>
      </c>
      <c r="L540" s="104">
        <f t="shared" si="590"/>
        <v>0</v>
      </c>
      <c r="M540" s="104">
        <f t="shared" si="590"/>
        <v>0</v>
      </c>
      <c r="N540" s="104">
        <f t="shared" si="590"/>
        <v>0</v>
      </c>
      <c r="O540" s="104">
        <f t="shared" si="590"/>
        <v>0</v>
      </c>
      <c r="P540" s="104">
        <f t="shared" si="590"/>
        <v>0</v>
      </c>
      <c r="Q540" s="104">
        <f t="shared" si="590"/>
        <v>0</v>
      </c>
      <c r="R540" s="104">
        <f t="shared" si="590"/>
        <v>0</v>
      </c>
      <c r="S540" s="104">
        <f t="shared" si="590"/>
        <v>0</v>
      </c>
      <c r="T540" s="104">
        <f t="shared" si="590"/>
        <v>0</v>
      </c>
      <c r="U540" s="104">
        <f t="shared" si="590"/>
        <v>0</v>
      </c>
      <c r="V540" s="104">
        <f t="shared" si="590"/>
        <v>0</v>
      </c>
      <c r="W540" s="104">
        <f t="shared" si="590"/>
        <v>0</v>
      </c>
      <c r="X540" s="104">
        <f t="shared" si="590"/>
        <v>0</v>
      </c>
      <c r="Y540" s="104">
        <f t="shared" si="590"/>
        <v>0</v>
      </c>
      <c r="Z540" s="104">
        <f t="shared" si="590"/>
        <v>0</v>
      </c>
      <c r="AA540" s="104">
        <f t="shared" si="590"/>
        <v>0</v>
      </c>
      <c r="AB540" s="104">
        <f t="shared" si="590"/>
        <v>0</v>
      </c>
      <c r="AC540" s="104">
        <f t="shared" si="590"/>
        <v>0</v>
      </c>
      <c r="AD540" s="104">
        <f t="shared" si="590"/>
        <v>0</v>
      </c>
      <c r="AE540" s="104">
        <f t="shared" si="590"/>
        <v>0</v>
      </c>
      <c r="AF540" s="104">
        <f t="shared" si="590"/>
        <v>0</v>
      </c>
      <c r="AG540" s="104">
        <f t="shared" si="590"/>
        <v>0</v>
      </c>
      <c r="AH540" s="104">
        <f t="shared" si="590"/>
        <v>0</v>
      </c>
      <c r="AI540" s="20"/>
      <c r="AJ540" s="105" cm="1">
        <f t="array" ref="AJ540">INDEX(Calculations!$B$396:$AN$396, 1, AN540)</f>
        <v>0</v>
      </c>
      <c r="AK540" s="84">
        <f>INDEX(Drivers!$B$106:$AI$106, 1, MATCH($B540, Drivers!$B$4:$AI$4, 0))</f>
        <v>0</v>
      </c>
      <c r="AL540" s="85">
        <f>INDEX(Drivers!$B$107:$AI$107, 1,  MATCH($B540, Drivers!$B$4:$AI$4, 0))</f>
        <v>0</v>
      </c>
      <c r="AM540" s="86" cm="1">
        <f t="array" ref="AM540">INDEX(Drivers!$B$12:$AI$12, 1, AN540)</f>
        <v>48121</v>
      </c>
      <c r="AN540" s="83">
        <f t="shared" si="569"/>
        <v>24</v>
      </c>
      <c r="AO540" s="146">
        <f t="shared" si="566"/>
        <v>0</v>
      </c>
      <c r="AP540" s="152">
        <f t="shared" si="567"/>
        <v>0</v>
      </c>
      <c r="AQ540" s="152">
        <f t="shared" si="567"/>
        <v>0</v>
      </c>
      <c r="AR540" s="152">
        <f t="shared" si="567"/>
        <v>0</v>
      </c>
      <c r="AS540" s="152">
        <f t="shared" si="567"/>
        <v>0</v>
      </c>
      <c r="AT540" s="152">
        <f t="shared" si="567"/>
        <v>0</v>
      </c>
      <c r="AU540" s="152">
        <f t="shared" si="567"/>
        <v>0</v>
      </c>
      <c r="AV540" s="152">
        <f t="shared" si="567"/>
        <v>0</v>
      </c>
      <c r="AW540" s="152">
        <f t="shared" si="567"/>
        <v>0</v>
      </c>
    </row>
    <row r="541" spans="2:49" hidden="1" outlineLevel="1" x14ac:dyDescent="0.2">
      <c r="B541" s="52" t="str" cm="1">
        <f t="array" ref="B541">INDEX($B$4:$AI$4, 1, AN541)</f>
        <v>FQ4'31E</v>
      </c>
      <c r="C541" s="104">
        <f t="shared" ref="C541:AH541" si="591">IF(C577=0,0,IF(OR(C577=1,C577=6),IFERROR($AJ541/$AK541*$AL541,0),IFERROR($AJ541/$AK541,0)))</f>
        <v>0</v>
      </c>
      <c r="D541" s="104">
        <f t="shared" si="591"/>
        <v>0</v>
      </c>
      <c r="E541" s="104">
        <f t="shared" si="591"/>
        <v>0</v>
      </c>
      <c r="F541" s="104">
        <f t="shared" si="591"/>
        <v>0</v>
      </c>
      <c r="G541" s="104">
        <f t="shared" si="591"/>
        <v>0</v>
      </c>
      <c r="H541" s="104">
        <f t="shared" si="591"/>
        <v>0</v>
      </c>
      <c r="I541" s="104">
        <f t="shared" si="591"/>
        <v>0</v>
      </c>
      <c r="J541" s="104">
        <f t="shared" si="591"/>
        <v>0</v>
      </c>
      <c r="K541" s="104">
        <f t="shared" si="591"/>
        <v>0</v>
      </c>
      <c r="L541" s="104">
        <f t="shared" si="591"/>
        <v>0</v>
      </c>
      <c r="M541" s="104">
        <f t="shared" si="591"/>
        <v>0</v>
      </c>
      <c r="N541" s="104">
        <f t="shared" si="591"/>
        <v>0</v>
      </c>
      <c r="O541" s="104">
        <f t="shared" si="591"/>
        <v>0</v>
      </c>
      <c r="P541" s="104">
        <f t="shared" si="591"/>
        <v>0</v>
      </c>
      <c r="Q541" s="104">
        <f t="shared" si="591"/>
        <v>0</v>
      </c>
      <c r="R541" s="104">
        <f t="shared" si="591"/>
        <v>0</v>
      </c>
      <c r="S541" s="104">
        <f t="shared" si="591"/>
        <v>0</v>
      </c>
      <c r="T541" s="104">
        <f t="shared" si="591"/>
        <v>0</v>
      </c>
      <c r="U541" s="104">
        <f t="shared" si="591"/>
        <v>0</v>
      </c>
      <c r="V541" s="104">
        <f t="shared" si="591"/>
        <v>0</v>
      </c>
      <c r="W541" s="104">
        <f t="shared" si="591"/>
        <v>0</v>
      </c>
      <c r="X541" s="104">
        <f t="shared" si="591"/>
        <v>0</v>
      </c>
      <c r="Y541" s="104">
        <f t="shared" si="591"/>
        <v>0</v>
      </c>
      <c r="Z541" s="104">
        <f t="shared" si="591"/>
        <v>0</v>
      </c>
      <c r="AA541" s="104">
        <f t="shared" si="591"/>
        <v>0</v>
      </c>
      <c r="AB541" s="104">
        <f t="shared" si="591"/>
        <v>0</v>
      </c>
      <c r="AC541" s="104">
        <f t="shared" si="591"/>
        <v>0</v>
      </c>
      <c r="AD541" s="104">
        <f t="shared" si="591"/>
        <v>0</v>
      </c>
      <c r="AE541" s="104">
        <f t="shared" si="591"/>
        <v>0</v>
      </c>
      <c r="AF541" s="104">
        <f t="shared" si="591"/>
        <v>0</v>
      </c>
      <c r="AG541" s="104">
        <f t="shared" si="591"/>
        <v>0</v>
      </c>
      <c r="AH541" s="104">
        <f t="shared" si="591"/>
        <v>0</v>
      </c>
      <c r="AI541" s="20"/>
      <c r="AJ541" s="105" cm="1">
        <f t="array" ref="AJ541">INDEX(Calculations!$B$396:$AN$396, 1, AN541)</f>
        <v>0</v>
      </c>
      <c r="AK541" s="84">
        <f>INDEX(Drivers!$B$106:$AI$106, 1, MATCH($B541, Drivers!$B$4:$AI$4, 0))</f>
        <v>0</v>
      </c>
      <c r="AL541" s="85">
        <f>INDEX(Drivers!$B$107:$AI$107, 1,  MATCH($B541, Drivers!$B$4:$AI$4, 0))</f>
        <v>0</v>
      </c>
      <c r="AM541" s="86" cm="1">
        <f t="array" ref="AM541">INDEX(Drivers!$B$12:$AI$12, 1, AN541)</f>
        <v>48213</v>
      </c>
      <c r="AN541" s="83">
        <f t="shared" si="569"/>
        <v>25</v>
      </c>
      <c r="AO541" s="146">
        <f t="shared" si="566"/>
        <v>0</v>
      </c>
      <c r="AP541" s="152">
        <f t="shared" si="567"/>
        <v>0</v>
      </c>
      <c r="AQ541" s="152">
        <f t="shared" si="567"/>
        <v>0</v>
      </c>
      <c r="AR541" s="152">
        <f t="shared" si="567"/>
        <v>0</v>
      </c>
      <c r="AS541" s="152">
        <f t="shared" si="567"/>
        <v>0</v>
      </c>
      <c r="AT541" s="152">
        <f t="shared" si="567"/>
        <v>0</v>
      </c>
      <c r="AU541" s="152">
        <f t="shared" si="567"/>
        <v>0</v>
      </c>
      <c r="AV541" s="152">
        <f t="shared" si="567"/>
        <v>0</v>
      </c>
      <c r="AW541" s="152">
        <f t="shared" si="567"/>
        <v>0</v>
      </c>
    </row>
    <row r="542" spans="2:49" hidden="1" outlineLevel="1" x14ac:dyDescent="0.2">
      <c r="B542" s="52" t="str" cm="1">
        <f t="array" ref="B542">INDEX($B$4:$AI$4, 1, AN542)</f>
        <v>FQ1'32E</v>
      </c>
      <c r="C542" s="104">
        <f t="shared" ref="C542:AH542" si="592">IF(C578=0,0,IF(OR(C578=1,C578=6),IFERROR($AJ542/$AK542*$AL542,0),IFERROR($AJ542/$AK542,0)))</f>
        <v>0</v>
      </c>
      <c r="D542" s="104">
        <f t="shared" si="592"/>
        <v>0</v>
      </c>
      <c r="E542" s="104">
        <f t="shared" si="592"/>
        <v>0</v>
      </c>
      <c r="F542" s="104">
        <f t="shared" si="592"/>
        <v>0</v>
      </c>
      <c r="G542" s="104">
        <f t="shared" si="592"/>
        <v>0</v>
      </c>
      <c r="H542" s="104">
        <f t="shared" si="592"/>
        <v>0</v>
      </c>
      <c r="I542" s="104">
        <f t="shared" si="592"/>
        <v>0</v>
      </c>
      <c r="J542" s="104">
        <f t="shared" si="592"/>
        <v>0</v>
      </c>
      <c r="K542" s="104">
        <f t="shared" si="592"/>
        <v>0</v>
      </c>
      <c r="L542" s="104">
        <f t="shared" si="592"/>
        <v>0</v>
      </c>
      <c r="M542" s="104">
        <f t="shared" si="592"/>
        <v>0</v>
      </c>
      <c r="N542" s="104">
        <f t="shared" si="592"/>
        <v>0</v>
      </c>
      <c r="O542" s="104">
        <f t="shared" si="592"/>
        <v>0</v>
      </c>
      <c r="P542" s="104">
        <f t="shared" si="592"/>
        <v>0</v>
      </c>
      <c r="Q542" s="104">
        <f t="shared" si="592"/>
        <v>0</v>
      </c>
      <c r="R542" s="104">
        <f t="shared" si="592"/>
        <v>0</v>
      </c>
      <c r="S542" s="104">
        <f t="shared" si="592"/>
        <v>0</v>
      </c>
      <c r="T542" s="104">
        <f t="shared" si="592"/>
        <v>0</v>
      </c>
      <c r="U542" s="104">
        <f t="shared" si="592"/>
        <v>0</v>
      </c>
      <c r="V542" s="104">
        <f t="shared" si="592"/>
        <v>0</v>
      </c>
      <c r="W542" s="104">
        <f t="shared" si="592"/>
        <v>0</v>
      </c>
      <c r="X542" s="104">
        <f t="shared" si="592"/>
        <v>0</v>
      </c>
      <c r="Y542" s="104">
        <f t="shared" si="592"/>
        <v>0</v>
      </c>
      <c r="Z542" s="104">
        <f t="shared" si="592"/>
        <v>0</v>
      </c>
      <c r="AA542" s="104">
        <f t="shared" si="592"/>
        <v>0</v>
      </c>
      <c r="AB542" s="104">
        <f t="shared" si="592"/>
        <v>0</v>
      </c>
      <c r="AC542" s="104">
        <f t="shared" si="592"/>
        <v>0</v>
      </c>
      <c r="AD542" s="104">
        <f t="shared" si="592"/>
        <v>0</v>
      </c>
      <c r="AE542" s="104">
        <f t="shared" si="592"/>
        <v>0</v>
      </c>
      <c r="AF542" s="104">
        <f t="shared" si="592"/>
        <v>0</v>
      </c>
      <c r="AG542" s="104">
        <f t="shared" si="592"/>
        <v>0</v>
      </c>
      <c r="AH542" s="104">
        <f t="shared" si="592"/>
        <v>0</v>
      </c>
      <c r="AI542" s="20"/>
      <c r="AJ542" s="105" cm="1">
        <f t="array" ref="AJ542">INDEX(Calculations!$B$396:$AN$396, 1, AN542)</f>
        <v>0</v>
      </c>
      <c r="AK542" s="84">
        <f>INDEX(Drivers!$B$106:$AI$106, 1, MATCH($B542, Drivers!$B$4:$AI$4, 0))</f>
        <v>0</v>
      </c>
      <c r="AL542" s="85">
        <f>INDEX(Drivers!$B$107:$AI$107, 1,  MATCH($B542, Drivers!$B$4:$AI$4, 0))</f>
        <v>0</v>
      </c>
      <c r="AM542" s="86" cm="1">
        <f t="array" ref="AM542">INDEX(Drivers!$B$12:$AI$12, 1, AN542)</f>
        <v>48304</v>
      </c>
      <c r="AN542" s="83">
        <f t="shared" si="569"/>
        <v>26</v>
      </c>
      <c r="AO542" s="146">
        <f t="shared" si="566"/>
        <v>0</v>
      </c>
      <c r="AP542" s="152">
        <f t="shared" si="567"/>
        <v>0</v>
      </c>
      <c r="AQ542" s="152">
        <f t="shared" si="567"/>
        <v>0</v>
      </c>
      <c r="AR542" s="152">
        <f t="shared" si="567"/>
        <v>0</v>
      </c>
      <c r="AS542" s="152">
        <f t="shared" si="567"/>
        <v>0</v>
      </c>
      <c r="AT542" s="152">
        <f t="shared" si="567"/>
        <v>0</v>
      </c>
      <c r="AU542" s="152">
        <f t="shared" si="567"/>
        <v>0</v>
      </c>
      <c r="AV542" s="152">
        <f t="shared" si="567"/>
        <v>0</v>
      </c>
      <c r="AW542" s="152">
        <f t="shared" si="567"/>
        <v>0</v>
      </c>
    </row>
    <row r="543" spans="2:49" hidden="1" outlineLevel="1" x14ac:dyDescent="0.2">
      <c r="B543" s="52" t="str" cm="1">
        <f t="array" ref="B543">INDEX($B$4:$AI$4, 1, AN543)</f>
        <v>FQ2'32E</v>
      </c>
      <c r="C543" s="104">
        <f t="shared" ref="C543:AH543" si="593">IF(C579=0,0,IF(OR(C579=1,C579=6),IFERROR($AJ543/$AK543*$AL543,0),IFERROR($AJ543/$AK543,0)))</f>
        <v>0</v>
      </c>
      <c r="D543" s="104">
        <f t="shared" si="593"/>
        <v>0</v>
      </c>
      <c r="E543" s="104">
        <f t="shared" si="593"/>
        <v>0</v>
      </c>
      <c r="F543" s="104">
        <f t="shared" si="593"/>
        <v>0</v>
      </c>
      <c r="G543" s="104">
        <f t="shared" si="593"/>
        <v>0</v>
      </c>
      <c r="H543" s="104">
        <f t="shared" si="593"/>
        <v>0</v>
      </c>
      <c r="I543" s="104">
        <f t="shared" si="593"/>
        <v>0</v>
      </c>
      <c r="J543" s="104">
        <f t="shared" si="593"/>
        <v>0</v>
      </c>
      <c r="K543" s="104">
        <f t="shared" si="593"/>
        <v>0</v>
      </c>
      <c r="L543" s="104">
        <f t="shared" si="593"/>
        <v>0</v>
      </c>
      <c r="M543" s="104">
        <f t="shared" si="593"/>
        <v>0</v>
      </c>
      <c r="N543" s="104">
        <f t="shared" si="593"/>
        <v>0</v>
      </c>
      <c r="O543" s="104">
        <f t="shared" si="593"/>
        <v>0</v>
      </c>
      <c r="P543" s="104">
        <f t="shared" si="593"/>
        <v>0</v>
      </c>
      <c r="Q543" s="104">
        <f t="shared" si="593"/>
        <v>0</v>
      </c>
      <c r="R543" s="104">
        <f t="shared" si="593"/>
        <v>0</v>
      </c>
      <c r="S543" s="104">
        <f t="shared" si="593"/>
        <v>0</v>
      </c>
      <c r="T543" s="104">
        <f t="shared" si="593"/>
        <v>0</v>
      </c>
      <c r="U543" s="104">
        <f t="shared" si="593"/>
        <v>0</v>
      </c>
      <c r="V543" s="104">
        <f t="shared" si="593"/>
        <v>0</v>
      </c>
      <c r="W543" s="104">
        <f t="shared" si="593"/>
        <v>0</v>
      </c>
      <c r="X543" s="104">
        <f t="shared" si="593"/>
        <v>0</v>
      </c>
      <c r="Y543" s="104">
        <f t="shared" si="593"/>
        <v>0</v>
      </c>
      <c r="Z543" s="104">
        <f t="shared" si="593"/>
        <v>0</v>
      </c>
      <c r="AA543" s="104">
        <f t="shared" si="593"/>
        <v>0</v>
      </c>
      <c r="AB543" s="104">
        <f t="shared" si="593"/>
        <v>0</v>
      </c>
      <c r="AC543" s="104">
        <f t="shared" si="593"/>
        <v>0</v>
      </c>
      <c r="AD543" s="104">
        <f t="shared" si="593"/>
        <v>0</v>
      </c>
      <c r="AE543" s="104">
        <f t="shared" si="593"/>
        <v>0</v>
      </c>
      <c r="AF543" s="104">
        <f t="shared" si="593"/>
        <v>0</v>
      </c>
      <c r="AG543" s="104">
        <f t="shared" si="593"/>
        <v>0</v>
      </c>
      <c r="AH543" s="104">
        <f t="shared" si="593"/>
        <v>0</v>
      </c>
      <c r="AI543" s="20"/>
      <c r="AJ543" s="105" cm="1">
        <f t="array" ref="AJ543">INDEX(Calculations!$B$396:$AN$396, 1, AN543)</f>
        <v>0</v>
      </c>
      <c r="AK543" s="84">
        <f>INDEX(Drivers!$B$106:$AI$106, 1, MATCH($B543, Drivers!$B$4:$AI$4, 0))</f>
        <v>0</v>
      </c>
      <c r="AL543" s="85">
        <f>INDEX(Drivers!$B$107:$AI$107, 1,  MATCH($B543, Drivers!$B$4:$AI$4, 0))</f>
        <v>0</v>
      </c>
      <c r="AM543" s="86" cm="1">
        <f t="array" ref="AM543">INDEX(Drivers!$B$12:$AI$12, 1, AN543)</f>
        <v>48395</v>
      </c>
      <c r="AN543" s="83">
        <f t="shared" si="569"/>
        <v>27</v>
      </c>
      <c r="AO543" s="146">
        <f t="shared" si="566"/>
        <v>0</v>
      </c>
      <c r="AP543" s="152">
        <f t="shared" si="567"/>
        <v>0</v>
      </c>
      <c r="AQ543" s="152">
        <f t="shared" si="567"/>
        <v>0</v>
      </c>
      <c r="AR543" s="152">
        <f t="shared" si="567"/>
        <v>0</v>
      </c>
      <c r="AS543" s="152">
        <f t="shared" si="567"/>
        <v>0</v>
      </c>
      <c r="AT543" s="152">
        <f t="shared" si="567"/>
        <v>0</v>
      </c>
      <c r="AU543" s="152">
        <f t="shared" si="567"/>
        <v>0</v>
      </c>
      <c r="AV543" s="152">
        <f t="shared" si="567"/>
        <v>0</v>
      </c>
      <c r="AW543" s="152">
        <f t="shared" si="567"/>
        <v>0</v>
      </c>
    </row>
    <row r="544" spans="2:49" hidden="1" outlineLevel="1" x14ac:dyDescent="0.2">
      <c r="B544" s="52" t="str" cm="1">
        <f t="array" ref="B544">INDEX($B$4:$AI$4, 1, AN544)</f>
        <v>FQ3'32E</v>
      </c>
      <c r="C544" s="104">
        <f t="shared" ref="C544:AH544" si="594">IF(C580=0,0,IF(OR(C580=1,C580=6),IFERROR($AJ544/$AK544*$AL544,0),IFERROR($AJ544/$AK544,0)))</f>
        <v>0</v>
      </c>
      <c r="D544" s="104">
        <f t="shared" si="594"/>
        <v>0</v>
      </c>
      <c r="E544" s="104">
        <f t="shared" si="594"/>
        <v>0</v>
      </c>
      <c r="F544" s="104">
        <f t="shared" si="594"/>
        <v>0</v>
      </c>
      <c r="G544" s="104">
        <f t="shared" si="594"/>
        <v>0</v>
      </c>
      <c r="H544" s="104">
        <f t="shared" si="594"/>
        <v>0</v>
      </c>
      <c r="I544" s="104">
        <f t="shared" si="594"/>
        <v>0</v>
      </c>
      <c r="J544" s="104">
        <f t="shared" si="594"/>
        <v>0</v>
      </c>
      <c r="K544" s="104">
        <f t="shared" si="594"/>
        <v>0</v>
      </c>
      <c r="L544" s="104">
        <f t="shared" si="594"/>
        <v>0</v>
      </c>
      <c r="M544" s="104">
        <f t="shared" si="594"/>
        <v>0</v>
      </c>
      <c r="N544" s="104">
        <f t="shared" si="594"/>
        <v>0</v>
      </c>
      <c r="O544" s="104">
        <f t="shared" si="594"/>
        <v>0</v>
      </c>
      <c r="P544" s="104">
        <f t="shared" si="594"/>
        <v>0</v>
      </c>
      <c r="Q544" s="104">
        <f t="shared" si="594"/>
        <v>0</v>
      </c>
      <c r="R544" s="104">
        <f t="shared" si="594"/>
        <v>0</v>
      </c>
      <c r="S544" s="104">
        <f t="shared" si="594"/>
        <v>0</v>
      </c>
      <c r="T544" s="104">
        <f t="shared" si="594"/>
        <v>0</v>
      </c>
      <c r="U544" s="104">
        <f t="shared" si="594"/>
        <v>0</v>
      </c>
      <c r="V544" s="104">
        <f t="shared" si="594"/>
        <v>0</v>
      </c>
      <c r="W544" s="104">
        <f t="shared" si="594"/>
        <v>0</v>
      </c>
      <c r="X544" s="104">
        <f t="shared" si="594"/>
        <v>0</v>
      </c>
      <c r="Y544" s="104">
        <f t="shared" si="594"/>
        <v>0</v>
      </c>
      <c r="Z544" s="104">
        <f t="shared" si="594"/>
        <v>0</v>
      </c>
      <c r="AA544" s="104">
        <f t="shared" si="594"/>
        <v>0</v>
      </c>
      <c r="AB544" s="104">
        <f t="shared" si="594"/>
        <v>0</v>
      </c>
      <c r="AC544" s="104">
        <f t="shared" si="594"/>
        <v>0</v>
      </c>
      <c r="AD544" s="104">
        <f t="shared" si="594"/>
        <v>0</v>
      </c>
      <c r="AE544" s="104">
        <f t="shared" si="594"/>
        <v>0</v>
      </c>
      <c r="AF544" s="104">
        <f t="shared" si="594"/>
        <v>0</v>
      </c>
      <c r="AG544" s="104">
        <f t="shared" si="594"/>
        <v>0</v>
      </c>
      <c r="AH544" s="104">
        <f t="shared" si="594"/>
        <v>0</v>
      </c>
      <c r="AI544" s="20"/>
      <c r="AJ544" s="105" cm="1">
        <f t="array" ref="AJ544">INDEX(Calculations!$B$396:$AN$396, 1, AN544)</f>
        <v>0</v>
      </c>
      <c r="AK544" s="84">
        <f>INDEX(Drivers!$B$106:$AI$106, 1, MATCH($B544, Drivers!$B$4:$AI$4, 0))</f>
        <v>0</v>
      </c>
      <c r="AL544" s="85">
        <f>INDEX(Drivers!$B$107:$AI$107, 1,  MATCH($B544, Drivers!$B$4:$AI$4, 0))</f>
        <v>0</v>
      </c>
      <c r="AM544" s="86" cm="1">
        <f t="array" ref="AM544">INDEX(Drivers!$B$12:$AI$12, 1, AN544)</f>
        <v>48487</v>
      </c>
      <c r="AN544" s="83">
        <f t="shared" si="569"/>
        <v>28</v>
      </c>
      <c r="AO544" s="146">
        <f t="shared" si="566"/>
        <v>0</v>
      </c>
      <c r="AP544" s="152">
        <f t="shared" si="567"/>
        <v>0</v>
      </c>
      <c r="AQ544" s="152">
        <f t="shared" si="567"/>
        <v>0</v>
      </c>
      <c r="AR544" s="152">
        <f t="shared" si="567"/>
        <v>0</v>
      </c>
      <c r="AS544" s="152">
        <f t="shared" si="567"/>
        <v>0</v>
      </c>
      <c r="AT544" s="152">
        <f t="shared" si="567"/>
        <v>0</v>
      </c>
      <c r="AU544" s="152">
        <f t="shared" si="567"/>
        <v>0</v>
      </c>
      <c r="AV544" s="152">
        <f t="shared" si="567"/>
        <v>0</v>
      </c>
      <c r="AW544" s="152">
        <f t="shared" si="567"/>
        <v>0</v>
      </c>
    </row>
    <row r="545" spans="2:49" hidden="1" outlineLevel="1" x14ac:dyDescent="0.2">
      <c r="B545" s="52" t="str" cm="1">
        <f t="array" ref="B545">INDEX($B$4:$AI$4, 1, AN545)</f>
        <v>FQ4'32E</v>
      </c>
      <c r="C545" s="104">
        <f t="shared" ref="C545:AH545" si="595">IF(C581=0,0,IF(OR(C581=1,C581=6),IFERROR($AJ545/$AK545*$AL545,0),IFERROR($AJ545/$AK545,0)))</f>
        <v>0</v>
      </c>
      <c r="D545" s="104">
        <f t="shared" si="595"/>
        <v>0</v>
      </c>
      <c r="E545" s="104">
        <f t="shared" si="595"/>
        <v>0</v>
      </c>
      <c r="F545" s="104">
        <f t="shared" si="595"/>
        <v>0</v>
      </c>
      <c r="G545" s="104">
        <f t="shared" si="595"/>
        <v>0</v>
      </c>
      <c r="H545" s="104">
        <f t="shared" si="595"/>
        <v>0</v>
      </c>
      <c r="I545" s="104">
        <f t="shared" si="595"/>
        <v>0</v>
      </c>
      <c r="J545" s="104">
        <f t="shared" si="595"/>
        <v>0</v>
      </c>
      <c r="K545" s="104">
        <f t="shared" si="595"/>
        <v>0</v>
      </c>
      <c r="L545" s="104">
        <f t="shared" si="595"/>
        <v>0</v>
      </c>
      <c r="M545" s="104">
        <f t="shared" si="595"/>
        <v>0</v>
      </c>
      <c r="N545" s="104">
        <f t="shared" si="595"/>
        <v>0</v>
      </c>
      <c r="O545" s="104">
        <f t="shared" si="595"/>
        <v>0</v>
      </c>
      <c r="P545" s="104">
        <f t="shared" si="595"/>
        <v>0</v>
      </c>
      <c r="Q545" s="104">
        <f t="shared" si="595"/>
        <v>0</v>
      </c>
      <c r="R545" s="104">
        <f t="shared" si="595"/>
        <v>0</v>
      </c>
      <c r="S545" s="104">
        <f t="shared" si="595"/>
        <v>0</v>
      </c>
      <c r="T545" s="104">
        <f t="shared" si="595"/>
        <v>0</v>
      </c>
      <c r="U545" s="104">
        <f t="shared" si="595"/>
        <v>0</v>
      </c>
      <c r="V545" s="104">
        <f t="shared" si="595"/>
        <v>0</v>
      </c>
      <c r="W545" s="104">
        <f t="shared" si="595"/>
        <v>0</v>
      </c>
      <c r="X545" s="104">
        <f t="shared" si="595"/>
        <v>0</v>
      </c>
      <c r="Y545" s="104">
        <f t="shared" si="595"/>
        <v>0</v>
      </c>
      <c r="Z545" s="104">
        <f t="shared" si="595"/>
        <v>0</v>
      </c>
      <c r="AA545" s="104">
        <f t="shared" si="595"/>
        <v>0</v>
      </c>
      <c r="AB545" s="104">
        <f t="shared" si="595"/>
        <v>0</v>
      </c>
      <c r="AC545" s="104">
        <f t="shared" si="595"/>
        <v>0</v>
      </c>
      <c r="AD545" s="104">
        <f t="shared" si="595"/>
        <v>0</v>
      </c>
      <c r="AE545" s="104">
        <f t="shared" si="595"/>
        <v>0</v>
      </c>
      <c r="AF545" s="104">
        <f t="shared" si="595"/>
        <v>0</v>
      </c>
      <c r="AG545" s="104">
        <f t="shared" si="595"/>
        <v>0</v>
      </c>
      <c r="AH545" s="104">
        <f t="shared" si="595"/>
        <v>0</v>
      </c>
      <c r="AI545" s="20"/>
      <c r="AJ545" s="105" cm="1">
        <f t="array" ref="AJ545">INDEX(Calculations!$B$396:$AN$396, 1, AN545)</f>
        <v>0</v>
      </c>
      <c r="AK545" s="84">
        <f>INDEX(Drivers!$B$106:$AI$106, 1, MATCH($B545, Drivers!$B$4:$AI$4, 0))</f>
        <v>0</v>
      </c>
      <c r="AL545" s="85">
        <f>INDEX(Drivers!$B$107:$AI$107, 1,  MATCH($B545, Drivers!$B$4:$AI$4, 0))</f>
        <v>0</v>
      </c>
      <c r="AM545" s="86" cm="1">
        <f t="array" ref="AM545">INDEX(Drivers!$B$12:$AI$12, 1, AN545)</f>
        <v>48579</v>
      </c>
      <c r="AN545" s="83">
        <f t="shared" si="569"/>
        <v>29</v>
      </c>
      <c r="AO545" s="146">
        <f t="shared" si="566"/>
        <v>0</v>
      </c>
      <c r="AP545" s="152">
        <f t="shared" si="567"/>
        <v>0</v>
      </c>
      <c r="AQ545" s="152">
        <f t="shared" si="567"/>
        <v>0</v>
      </c>
      <c r="AR545" s="152">
        <f t="shared" si="567"/>
        <v>0</v>
      </c>
      <c r="AS545" s="152">
        <f t="shared" si="567"/>
        <v>0</v>
      </c>
      <c r="AT545" s="152">
        <f t="shared" si="567"/>
        <v>0</v>
      </c>
      <c r="AU545" s="152">
        <f t="shared" si="567"/>
        <v>0</v>
      </c>
      <c r="AV545" s="152">
        <f t="shared" si="567"/>
        <v>0</v>
      </c>
      <c r="AW545" s="152">
        <f t="shared" si="567"/>
        <v>0</v>
      </c>
    </row>
    <row r="546" spans="2:49" hidden="1" outlineLevel="1" x14ac:dyDescent="0.2">
      <c r="B546" s="52" t="str" cm="1">
        <f t="array" ref="B546">INDEX($B$4:$AI$4, 1, AN546)</f>
        <v>FQ1'33E</v>
      </c>
      <c r="C546" s="104">
        <f t="shared" ref="C546:AH546" si="596">IF(C582=0,0,IF(OR(C582=1,C582=6),IFERROR($AJ546/$AK546*$AL546,0),IFERROR($AJ546/$AK546,0)))</f>
        <v>0</v>
      </c>
      <c r="D546" s="104">
        <f t="shared" si="596"/>
        <v>0</v>
      </c>
      <c r="E546" s="104">
        <f t="shared" si="596"/>
        <v>0</v>
      </c>
      <c r="F546" s="104">
        <f t="shared" si="596"/>
        <v>0</v>
      </c>
      <c r="G546" s="104">
        <f t="shared" si="596"/>
        <v>0</v>
      </c>
      <c r="H546" s="104">
        <f t="shared" si="596"/>
        <v>0</v>
      </c>
      <c r="I546" s="104">
        <f t="shared" si="596"/>
        <v>0</v>
      </c>
      <c r="J546" s="104">
        <f t="shared" si="596"/>
        <v>0</v>
      </c>
      <c r="K546" s="104">
        <f t="shared" si="596"/>
        <v>0</v>
      </c>
      <c r="L546" s="104">
        <f t="shared" si="596"/>
        <v>0</v>
      </c>
      <c r="M546" s="104">
        <f t="shared" si="596"/>
        <v>0</v>
      </c>
      <c r="N546" s="104">
        <f t="shared" si="596"/>
        <v>0</v>
      </c>
      <c r="O546" s="104">
        <f t="shared" si="596"/>
        <v>0</v>
      </c>
      <c r="P546" s="104">
        <f t="shared" si="596"/>
        <v>0</v>
      </c>
      <c r="Q546" s="104">
        <f t="shared" si="596"/>
        <v>0</v>
      </c>
      <c r="R546" s="104">
        <f t="shared" si="596"/>
        <v>0</v>
      </c>
      <c r="S546" s="104">
        <f t="shared" si="596"/>
        <v>0</v>
      </c>
      <c r="T546" s="104">
        <f t="shared" si="596"/>
        <v>0</v>
      </c>
      <c r="U546" s="104">
        <f t="shared" si="596"/>
        <v>0</v>
      </c>
      <c r="V546" s="104">
        <f t="shared" si="596"/>
        <v>0</v>
      </c>
      <c r="W546" s="104">
        <f t="shared" si="596"/>
        <v>0</v>
      </c>
      <c r="X546" s="104">
        <f t="shared" si="596"/>
        <v>0</v>
      </c>
      <c r="Y546" s="104">
        <f t="shared" si="596"/>
        <v>0</v>
      </c>
      <c r="Z546" s="104">
        <f t="shared" si="596"/>
        <v>0</v>
      </c>
      <c r="AA546" s="104">
        <f t="shared" si="596"/>
        <v>0</v>
      </c>
      <c r="AB546" s="104">
        <f t="shared" si="596"/>
        <v>0</v>
      </c>
      <c r="AC546" s="104">
        <f t="shared" si="596"/>
        <v>0</v>
      </c>
      <c r="AD546" s="104">
        <f t="shared" si="596"/>
        <v>0</v>
      </c>
      <c r="AE546" s="104">
        <f t="shared" si="596"/>
        <v>0</v>
      </c>
      <c r="AF546" s="104">
        <f t="shared" si="596"/>
        <v>0</v>
      </c>
      <c r="AG546" s="104">
        <f t="shared" si="596"/>
        <v>0</v>
      </c>
      <c r="AH546" s="104">
        <f t="shared" si="596"/>
        <v>0</v>
      </c>
      <c r="AI546" s="20"/>
      <c r="AJ546" s="105" cm="1">
        <f t="array" ref="AJ546">INDEX(Calculations!$B$396:$AN$396, 1, AN546)</f>
        <v>0</v>
      </c>
      <c r="AK546" s="84">
        <f>INDEX(Drivers!$B$106:$AI$106, 1, MATCH($B546, Drivers!$B$4:$AI$4, 0))</f>
        <v>0</v>
      </c>
      <c r="AL546" s="85">
        <f>INDEX(Drivers!$B$107:$AI$107, 1,  MATCH($B546, Drivers!$B$4:$AI$4, 0))</f>
        <v>0</v>
      </c>
      <c r="AM546" s="86" cm="1">
        <f t="array" ref="AM546">INDEX(Drivers!$B$12:$AI$12, 1, AN546)</f>
        <v>48669</v>
      </c>
      <c r="AN546" s="83">
        <f t="shared" si="569"/>
        <v>30</v>
      </c>
      <c r="AO546" s="146">
        <f t="shared" si="566"/>
        <v>0</v>
      </c>
      <c r="AP546" s="152">
        <f t="shared" si="567"/>
        <v>0</v>
      </c>
      <c r="AQ546" s="152">
        <f t="shared" si="567"/>
        <v>0</v>
      </c>
      <c r="AR546" s="152">
        <f t="shared" si="567"/>
        <v>0</v>
      </c>
      <c r="AS546" s="152">
        <f t="shared" si="567"/>
        <v>0</v>
      </c>
      <c r="AT546" s="152">
        <f t="shared" si="567"/>
        <v>0</v>
      </c>
      <c r="AU546" s="152">
        <f t="shared" si="567"/>
        <v>0</v>
      </c>
      <c r="AV546" s="152">
        <f t="shared" si="567"/>
        <v>0</v>
      </c>
      <c r="AW546" s="152">
        <f t="shared" si="567"/>
        <v>0</v>
      </c>
    </row>
    <row r="547" spans="2:49" hidden="1" outlineLevel="1" x14ac:dyDescent="0.2">
      <c r="B547" s="52" t="str" cm="1">
        <f t="array" ref="B547">INDEX($B$4:$AI$4, 1, AN547)</f>
        <v>FQ2'33E</v>
      </c>
      <c r="C547" s="104">
        <f t="shared" ref="C547:AH547" si="597">IF(C583=0,0,IF(OR(C583=1,C583=6),IFERROR($AJ547/$AK547*$AL547,0),IFERROR($AJ547/$AK547,0)))</f>
        <v>0</v>
      </c>
      <c r="D547" s="104">
        <f t="shared" si="597"/>
        <v>0</v>
      </c>
      <c r="E547" s="104">
        <f t="shared" si="597"/>
        <v>0</v>
      </c>
      <c r="F547" s="104">
        <f t="shared" si="597"/>
        <v>0</v>
      </c>
      <c r="G547" s="104">
        <f t="shared" si="597"/>
        <v>0</v>
      </c>
      <c r="H547" s="104">
        <f t="shared" si="597"/>
        <v>0</v>
      </c>
      <c r="I547" s="104">
        <f t="shared" si="597"/>
        <v>0</v>
      </c>
      <c r="J547" s="104">
        <f t="shared" si="597"/>
        <v>0</v>
      </c>
      <c r="K547" s="104">
        <f t="shared" si="597"/>
        <v>0</v>
      </c>
      <c r="L547" s="104">
        <f t="shared" si="597"/>
        <v>0</v>
      </c>
      <c r="M547" s="104">
        <f t="shared" si="597"/>
        <v>0</v>
      </c>
      <c r="N547" s="104">
        <f t="shared" si="597"/>
        <v>0</v>
      </c>
      <c r="O547" s="104">
        <f t="shared" si="597"/>
        <v>0</v>
      </c>
      <c r="P547" s="104">
        <f t="shared" si="597"/>
        <v>0</v>
      </c>
      <c r="Q547" s="104">
        <f t="shared" si="597"/>
        <v>0</v>
      </c>
      <c r="R547" s="104">
        <f t="shared" si="597"/>
        <v>0</v>
      </c>
      <c r="S547" s="104">
        <f t="shared" si="597"/>
        <v>0</v>
      </c>
      <c r="T547" s="104">
        <f t="shared" si="597"/>
        <v>0</v>
      </c>
      <c r="U547" s="104">
        <f t="shared" si="597"/>
        <v>0</v>
      </c>
      <c r="V547" s="104">
        <f t="shared" si="597"/>
        <v>0</v>
      </c>
      <c r="W547" s="104">
        <f t="shared" si="597"/>
        <v>0</v>
      </c>
      <c r="X547" s="104">
        <f t="shared" si="597"/>
        <v>0</v>
      </c>
      <c r="Y547" s="104">
        <f t="shared" si="597"/>
        <v>0</v>
      </c>
      <c r="Z547" s="104">
        <f t="shared" si="597"/>
        <v>0</v>
      </c>
      <c r="AA547" s="104">
        <f t="shared" si="597"/>
        <v>0</v>
      </c>
      <c r="AB547" s="104">
        <f t="shared" si="597"/>
        <v>0</v>
      </c>
      <c r="AC547" s="104">
        <f t="shared" si="597"/>
        <v>0</v>
      </c>
      <c r="AD547" s="104">
        <f t="shared" si="597"/>
        <v>0</v>
      </c>
      <c r="AE547" s="104">
        <f t="shared" si="597"/>
        <v>0</v>
      </c>
      <c r="AF547" s="104">
        <f t="shared" si="597"/>
        <v>0</v>
      </c>
      <c r="AG547" s="104">
        <f t="shared" si="597"/>
        <v>0</v>
      </c>
      <c r="AH547" s="104">
        <f t="shared" si="597"/>
        <v>0</v>
      </c>
      <c r="AI547" s="20"/>
      <c r="AJ547" s="105" cm="1">
        <f t="array" ref="AJ547">INDEX(Calculations!$B$396:$AN$396, 1, AN547)</f>
        <v>0</v>
      </c>
      <c r="AK547" s="84">
        <f>INDEX(Drivers!$B$106:$AI$106, 1, MATCH($B547, Drivers!$B$4:$AI$4, 0))</f>
        <v>0</v>
      </c>
      <c r="AL547" s="85">
        <f>INDEX(Drivers!$B$107:$AI$107, 1,  MATCH($B547, Drivers!$B$4:$AI$4, 0))</f>
        <v>0</v>
      </c>
      <c r="AM547" s="86" cm="1">
        <f t="array" ref="AM547">INDEX(Drivers!$B$12:$AI$12, 1, AN547)</f>
        <v>48760</v>
      </c>
      <c r="AN547" s="83">
        <f t="shared" si="569"/>
        <v>31</v>
      </c>
      <c r="AO547" s="146">
        <f t="shared" si="566"/>
        <v>0</v>
      </c>
      <c r="AP547" s="152">
        <f t="shared" si="567"/>
        <v>0</v>
      </c>
      <c r="AQ547" s="152">
        <f t="shared" si="567"/>
        <v>0</v>
      </c>
      <c r="AR547" s="152">
        <f t="shared" si="567"/>
        <v>0</v>
      </c>
      <c r="AS547" s="152">
        <f t="shared" si="567"/>
        <v>0</v>
      </c>
      <c r="AT547" s="152">
        <f t="shared" si="567"/>
        <v>0</v>
      </c>
      <c r="AU547" s="152">
        <f t="shared" si="567"/>
        <v>0</v>
      </c>
      <c r="AV547" s="152">
        <f t="shared" si="567"/>
        <v>0</v>
      </c>
      <c r="AW547" s="152">
        <f t="shared" si="567"/>
        <v>0</v>
      </c>
    </row>
    <row r="548" spans="2:49" hidden="1" outlineLevel="1" x14ac:dyDescent="0.2">
      <c r="B548" s="52" t="str" cm="1">
        <f t="array" ref="B548">INDEX($B$4:$AI$4, 1, AN548)</f>
        <v>FQ3'33E</v>
      </c>
      <c r="C548" s="104">
        <f t="shared" ref="C548:AH548" si="598">IF(C584=0,0,IF(OR(C584=1,C584=6),IFERROR($AJ548/$AK548*$AL548,0),IFERROR($AJ548/$AK548,0)))</f>
        <v>0</v>
      </c>
      <c r="D548" s="104">
        <f t="shared" si="598"/>
        <v>0</v>
      </c>
      <c r="E548" s="104">
        <f t="shared" si="598"/>
        <v>0</v>
      </c>
      <c r="F548" s="104">
        <f t="shared" si="598"/>
        <v>0</v>
      </c>
      <c r="G548" s="104">
        <f t="shared" si="598"/>
        <v>0</v>
      </c>
      <c r="H548" s="104">
        <f t="shared" si="598"/>
        <v>0</v>
      </c>
      <c r="I548" s="104">
        <f t="shared" si="598"/>
        <v>0</v>
      </c>
      <c r="J548" s="104">
        <f t="shared" si="598"/>
        <v>0</v>
      </c>
      <c r="K548" s="104">
        <f t="shared" si="598"/>
        <v>0</v>
      </c>
      <c r="L548" s="104">
        <f t="shared" si="598"/>
        <v>0</v>
      </c>
      <c r="M548" s="104">
        <f t="shared" si="598"/>
        <v>0</v>
      </c>
      <c r="N548" s="104">
        <f t="shared" si="598"/>
        <v>0</v>
      </c>
      <c r="O548" s="104">
        <f t="shared" si="598"/>
        <v>0</v>
      </c>
      <c r="P548" s="104">
        <f t="shared" si="598"/>
        <v>0</v>
      </c>
      <c r="Q548" s="104">
        <f t="shared" si="598"/>
        <v>0</v>
      </c>
      <c r="R548" s="104">
        <f t="shared" si="598"/>
        <v>0</v>
      </c>
      <c r="S548" s="104">
        <f t="shared" si="598"/>
        <v>0</v>
      </c>
      <c r="T548" s="104">
        <f t="shared" si="598"/>
        <v>0</v>
      </c>
      <c r="U548" s="104">
        <f t="shared" si="598"/>
        <v>0</v>
      </c>
      <c r="V548" s="104">
        <f t="shared" si="598"/>
        <v>0</v>
      </c>
      <c r="W548" s="104">
        <f t="shared" si="598"/>
        <v>0</v>
      </c>
      <c r="X548" s="104">
        <f t="shared" si="598"/>
        <v>0</v>
      </c>
      <c r="Y548" s="104">
        <f t="shared" si="598"/>
        <v>0</v>
      </c>
      <c r="Z548" s="104">
        <f t="shared" si="598"/>
        <v>0</v>
      </c>
      <c r="AA548" s="104">
        <f t="shared" si="598"/>
        <v>0</v>
      </c>
      <c r="AB548" s="104">
        <f t="shared" si="598"/>
        <v>0</v>
      </c>
      <c r="AC548" s="104">
        <f t="shared" si="598"/>
        <v>0</v>
      </c>
      <c r="AD548" s="104">
        <f t="shared" si="598"/>
        <v>0</v>
      </c>
      <c r="AE548" s="104">
        <f t="shared" si="598"/>
        <v>0</v>
      </c>
      <c r="AF548" s="104">
        <f t="shared" si="598"/>
        <v>0</v>
      </c>
      <c r="AG548" s="104">
        <f t="shared" si="598"/>
        <v>0</v>
      </c>
      <c r="AH548" s="104">
        <f t="shared" si="598"/>
        <v>0</v>
      </c>
      <c r="AI548" s="20"/>
      <c r="AJ548" s="105" cm="1">
        <f t="array" ref="AJ548">INDEX(Calculations!$B$396:$AN$396, 1, AN548)</f>
        <v>0</v>
      </c>
      <c r="AK548" s="84">
        <f>INDEX(Drivers!$B$106:$AI$106, 1, MATCH($B548, Drivers!$B$4:$AI$4, 0))</f>
        <v>0</v>
      </c>
      <c r="AL548" s="85">
        <f>INDEX(Drivers!$B$107:$AI$107, 1,  MATCH($B548, Drivers!$B$4:$AI$4, 0))</f>
        <v>0</v>
      </c>
      <c r="AM548" s="86" cm="1">
        <f t="array" ref="AM548">INDEX(Drivers!$B$12:$AI$12, 1, AN548)</f>
        <v>48852</v>
      </c>
      <c r="AN548" s="83">
        <f t="shared" si="569"/>
        <v>32</v>
      </c>
      <c r="AO548" s="146">
        <f t="shared" si="566"/>
        <v>0</v>
      </c>
      <c r="AP548" s="152">
        <f t="shared" si="567"/>
        <v>0</v>
      </c>
      <c r="AQ548" s="152">
        <f t="shared" si="567"/>
        <v>0</v>
      </c>
      <c r="AR548" s="152">
        <f t="shared" si="567"/>
        <v>0</v>
      </c>
      <c r="AS548" s="152">
        <f t="shared" si="567"/>
        <v>0</v>
      </c>
      <c r="AT548" s="152">
        <f t="shared" si="567"/>
        <v>0</v>
      </c>
      <c r="AU548" s="152">
        <f t="shared" si="567"/>
        <v>0</v>
      </c>
      <c r="AV548" s="152">
        <f t="shared" si="567"/>
        <v>0</v>
      </c>
      <c r="AW548" s="152">
        <f t="shared" si="567"/>
        <v>0</v>
      </c>
    </row>
    <row r="549" spans="2:49" hidden="1" outlineLevel="1" x14ac:dyDescent="0.2">
      <c r="B549" s="52" t="str" cm="1">
        <f t="array" ref="B549">INDEX($B$4:$AI$4, 1, AN549)</f>
        <v>FQ4'33E</v>
      </c>
      <c r="C549" s="104">
        <f t="shared" ref="C549:AH549" si="599">IF(C585=0,0,IF(OR(C585=1,C585=6),IFERROR($AJ549/$AK549*$AL549,0),IFERROR($AJ549/$AK549,0)))</f>
        <v>0</v>
      </c>
      <c r="D549" s="104">
        <f t="shared" si="599"/>
        <v>0</v>
      </c>
      <c r="E549" s="104">
        <f t="shared" si="599"/>
        <v>0</v>
      </c>
      <c r="F549" s="104">
        <f t="shared" si="599"/>
        <v>0</v>
      </c>
      <c r="G549" s="104">
        <f t="shared" si="599"/>
        <v>0</v>
      </c>
      <c r="H549" s="104">
        <f t="shared" si="599"/>
        <v>0</v>
      </c>
      <c r="I549" s="104">
        <f t="shared" si="599"/>
        <v>0</v>
      </c>
      <c r="J549" s="104">
        <f t="shared" si="599"/>
        <v>0</v>
      </c>
      <c r="K549" s="104">
        <f t="shared" si="599"/>
        <v>0</v>
      </c>
      <c r="L549" s="104">
        <f t="shared" si="599"/>
        <v>0</v>
      </c>
      <c r="M549" s="104">
        <f t="shared" si="599"/>
        <v>0</v>
      </c>
      <c r="N549" s="104">
        <f t="shared" si="599"/>
        <v>0</v>
      </c>
      <c r="O549" s="104">
        <f t="shared" si="599"/>
        <v>0</v>
      </c>
      <c r="P549" s="104">
        <f t="shared" si="599"/>
        <v>0</v>
      </c>
      <c r="Q549" s="104">
        <f t="shared" si="599"/>
        <v>0</v>
      </c>
      <c r="R549" s="104">
        <f t="shared" si="599"/>
        <v>0</v>
      </c>
      <c r="S549" s="104">
        <f t="shared" si="599"/>
        <v>0</v>
      </c>
      <c r="T549" s="104">
        <f t="shared" si="599"/>
        <v>0</v>
      </c>
      <c r="U549" s="104">
        <f t="shared" si="599"/>
        <v>0</v>
      </c>
      <c r="V549" s="104">
        <f t="shared" si="599"/>
        <v>0</v>
      </c>
      <c r="W549" s="104">
        <f t="shared" si="599"/>
        <v>0</v>
      </c>
      <c r="X549" s="104">
        <f t="shared" si="599"/>
        <v>0</v>
      </c>
      <c r="Y549" s="104">
        <f t="shared" si="599"/>
        <v>0</v>
      </c>
      <c r="Z549" s="104">
        <f t="shared" si="599"/>
        <v>0</v>
      </c>
      <c r="AA549" s="104">
        <f t="shared" si="599"/>
        <v>0</v>
      </c>
      <c r="AB549" s="104">
        <f t="shared" si="599"/>
        <v>0</v>
      </c>
      <c r="AC549" s="104">
        <f t="shared" si="599"/>
        <v>0</v>
      </c>
      <c r="AD549" s="104">
        <f t="shared" si="599"/>
        <v>0</v>
      </c>
      <c r="AE549" s="104">
        <f t="shared" si="599"/>
        <v>0</v>
      </c>
      <c r="AF549" s="104">
        <f t="shared" si="599"/>
        <v>0</v>
      </c>
      <c r="AG549" s="104">
        <f t="shared" si="599"/>
        <v>0</v>
      </c>
      <c r="AH549" s="104">
        <f t="shared" si="599"/>
        <v>0</v>
      </c>
      <c r="AI549" s="20"/>
      <c r="AJ549" s="105" cm="1">
        <f t="array" ref="AJ549">INDEX(Calculations!$B$396:$AN$396, 1, AN549)</f>
        <v>0</v>
      </c>
      <c r="AK549" s="84">
        <f>INDEX(Drivers!$B$106:$AI$106, 1, MATCH($B549, Drivers!$B$4:$AI$4, 0))</f>
        <v>0</v>
      </c>
      <c r="AL549" s="85">
        <f>INDEX(Drivers!$B$107:$AI$107, 1,  MATCH($B549, Drivers!$B$4:$AI$4, 0))</f>
        <v>0</v>
      </c>
      <c r="AM549" s="86" cm="1">
        <f t="array" ref="AM549">INDEX(Drivers!$B$12:$AI$12, 1, AN549)</f>
        <v>48944</v>
      </c>
      <c r="AN549" s="83">
        <f t="shared" si="569"/>
        <v>33</v>
      </c>
      <c r="AO549" s="146">
        <f t="shared" si="566"/>
        <v>0</v>
      </c>
      <c r="AP549" s="152">
        <f t="shared" si="567"/>
        <v>0</v>
      </c>
      <c r="AQ549" s="152">
        <f t="shared" si="567"/>
        <v>0</v>
      </c>
      <c r="AR549" s="152">
        <f t="shared" si="567"/>
        <v>0</v>
      </c>
      <c r="AS549" s="152">
        <f t="shared" si="567"/>
        <v>0</v>
      </c>
      <c r="AT549" s="152">
        <f t="shared" si="567"/>
        <v>0</v>
      </c>
      <c r="AU549" s="152">
        <f t="shared" si="567"/>
        <v>0</v>
      </c>
      <c r="AV549" s="152">
        <f t="shared" si="567"/>
        <v>0</v>
      </c>
      <c r="AW549" s="152">
        <f t="shared" ref="AW549" si="600">SUMIFS($B549:$AI549, $B$6:$AI$6, AW$6)</f>
        <v>0</v>
      </c>
    </row>
    <row r="550" spans="2:49" ht="5.0999999999999996" hidden="1" customHeight="1" outlineLevel="1" x14ac:dyDescent="0.2">
      <c r="C550" s="65"/>
      <c r="D550" s="65"/>
      <c r="E550" s="65"/>
      <c r="F550" s="65"/>
      <c r="G550" s="65"/>
      <c r="H550" s="65"/>
      <c r="I550" s="65"/>
      <c r="J550" s="65"/>
      <c r="K550" s="65"/>
      <c r="L550" s="65"/>
      <c r="M550" s="65"/>
      <c r="N550" s="65"/>
      <c r="O550" s="65"/>
      <c r="P550" s="65"/>
      <c r="Q550" s="65"/>
      <c r="R550" s="65"/>
      <c r="S550" s="65"/>
      <c r="T550" s="65"/>
      <c r="U550" s="65"/>
      <c r="V550" s="65"/>
      <c r="W550" s="65"/>
      <c r="X550" s="65"/>
      <c r="Y550" s="65"/>
      <c r="Z550" s="65"/>
      <c r="AA550" s="65"/>
      <c r="AB550" s="65"/>
      <c r="AC550" s="65"/>
      <c r="AD550" s="65"/>
      <c r="AE550" s="65"/>
      <c r="AF550" s="65"/>
      <c r="AG550" s="65"/>
      <c r="AH550" s="65"/>
      <c r="AI550" s="20"/>
      <c r="AJ550" s="34"/>
      <c r="AK550" s="34"/>
      <c r="AL550" s="34"/>
      <c r="AM550" s="34"/>
      <c r="AN550" s="34"/>
      <c r="AO550" s="34"/>
      <c r="AP550" s="65"/>
      <c r="AQ550" s="65"/>
      <c r="AR550" s="65"/>
      <c r="AS550" s="65"/>
      <c r="AT550" s="65"/>
      <c r="AU550" s="65"/>
      <c r="AV550" s="65"/>
      <c r="AW550" s="65"/>
    </row>
    <row r="551" spans="2:49" hidden="1" outlineLevel="1" x14ac:dyDescent="0.2">
      <c r="B551" s="38" t="s">
        <v>258</v>
      </c>
      <c r="C551" s="106">
        <f t="shared" ref="C551:AH551" si="601">SUM(C517:C550)</f>
        <v>-0.22995000000000002</v>
      </c>
      <c r="D551" s="106">
        <f t="shared" si="601"/>
        <v>-1.4647500000000002</v>
      </c>
      <c r="E551" s="106">
        <f t="shared" si="601"/>
        <v>-4.6494000000000009</v>
      </c>
      <c r="F551" s="106">
        <f t="shared" si="601"/>
        <v>-10.307325000000002</v>
      </c>
      <c r="G551" s="106">
        <f t="shared" si="601"/>
        <v>-18.888639000000001</v>
      </c>
      <c r="H551" s="106">
        <f t="shared" si="601"/>
        <v>-31.315378500000001</v>
      </c>
      <c r="I551" s="106">
        <f t="shared" si="601"/>
        <v>-48.686893499999996</v>
      </c>
      <c r="J551" s="106">
        <f t="shared" si="601"/>
        <v>-71.67143025</v>
      </c>
      <c r="K551" s="106">
        <f t="shared" si="601"/>
        <v>-100.64309997000001</v>
      </c>
      <c r="L551" s="106">
        <f t="shared" si="601"/>
        <v>-135.94283083500002</v>
      </c>
      <c r="M551" s="106">
        <f t="shared" si="601"/>
        <v>-177.91116934500002</v>
      </c>
      <c r="N551" s="106">
        <f t="shared" si="601"/>
        <v>-226.86512598750002</v>
      </c>
      <c r="O551" s="106">
        <f t="shared" si="601"/>
        <v>-283.20212910990006</v>
      </c>
      <c r="P551" s="106">
        <f t="shared" si="601"/>
        <v>-347.3625280849501</v>
      </c>
      <c r="Q551" s="106">
        <f t="shared" si="601"/>
        <v>-419.66326122105005</v>
      </c>
      <c r="R551" s="106">
        <f t="shared" si="601"/>
        <v>-500.37294694957507</v>
      </c>
      <c r="S551" s="106">
        <f t="shared" si="601"/>
        <v>-589.89443620755901</v>
      </c>
      <c r="T551" s="106">
        <f t="shared" si="601"/>
        <v>-688.67749071445803</v>
      </c>
      <c r="U551" s="106">
        <f t="shared" si="601"/>
        <v>-796.99670964631196</v>
      </c>
      <c r="V551" s="106">
        <f t="shared" si="601"/>
        <v>-915.06530866513356</v>
      </c>
      <c r="W551" s="106">
        <f t="shared" si="601"/>
        <v>-968.6401505207175</v>
      </c>
      <c r="X551" s="106">
        <f t="shared" si="601"/>
        <v>-1026.1357974175667</v>
      </c>
      <c r="Y551" s="106">
        <f t="shared" si="601"/>
        <v>-1086.7511067233206</v>
      </c>
      <c r="Z551" s="106">
        <f t="shared" si="601"/>
        <v>-1150.0794399061172</v>
      </c>
      <c r="AA551" s="106">
        <f t="shared" si="601"/>
        <v>-1141.4981259061171</v>
      </c>
      <c r="AB551" s="106">
        <f t="shared" si="601"/>
        <v>-1129.0713864061172</v>
      </c>
      <c r="AC551" s="106">
        <f t="shared" si="601"/>
        <v>-1111.6998714061172</v>
      </c>
      <c r="AD551" s="106">
        <f t="shared" si="601"/>
        <v>-1088.7153346561172</v>
      </c>
      <c r="AE551" s="106">
        <f t="shared" si="601"/>
        <v>-1059.7436649361171</v>
      </c>
      <c r="AF551" s="106">
        <f t="shared" si="601"/>
        <v>-1024.4439340711172</v>
      </c>
      <c r="AG551" s="106">
        <f t="shared" si="601"/>
        <v>-982.47559556111719</v>
      </c>
      <c r="AH551" s="106">
        <f t="shared" si="601"/>
        <v>-933.5216389186171</v>
      </c>
      <c r="AI551" s="40"/>
      <c r="AJ551" s="54"/>
      <c r="AK551" s="54"/>
      <c r="AL551" s="54"/>
      <c r="AM551" s="54"/>
      <c r="AN551" s="54"/>
      <c r="AO551" s="54"/>
      <c r="AP551" s="106">
        <f t="shared" ref="AP551:AW551" si="602">SUM(AP517:AP550)</f>
        <v>-16.651425000000003</v>
      </c>
      <c r="AQ551" s="106">
        <f t="shared" si="602"/>
        <v>-170.56234125000003</v>
      </c>
      <c r="AR551" s="106">
        <f t="shared" si="602"/>
        <v>-641.36222613749999</v>
      </c>
      <c r="AS551" s="106">
        <f t="shared" si="602"/>
        <v>-1550.6008653654751</v>
      </c>
      <c r="AT551" s="106">
        <f t="shared" si="602"/>
        <v>-2990.6339452334628</v>
      </c>
      <c r="AU551" s="106">
        <f t="shared" si="602"/>
        <v>-4231.6064945677217</v>
      </c>
      <c r="AV551" s="106">
        <f t="shared" si="602"/>
        <v>-4470.9847183744687</v>
      </c>
      <c r="AW551" s="106">
        <f t="shared" si="602"/>
        <v>-4000.1848334869687</v>
      </c>
    </row>
    <row r="552" spans="2:49" hidden="1" outlineLevel="1" x14ac:dyDescent="0.2">
      <c r="AJ552" s="34"/>
      <c r="AK552" s="34"/>
      <c r="AL552" s="34"/>
      <c r="AM552" s="34"/>
      <c r="AN552" s="34"/>
      <c r="AO552" s="34"/>
    </row>
    <row r="553" spans="2:49" s="2" customFormat="1" hidden="1" outlineLevel="1" x14ac:dyDescent="0.2">
      <c r="B553" s="2" t="s">
        <v>267</v>
      </c>
      <c r="C553" s="14"/>
      <c r="D553" s="14"/>
      <c r="E553" s="14"/>
      <c r="F553" s="14"/>
      <c r="G553" s="112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25"/>
      <c r="AJ553" s="81" t="s">
        <v>104</v>
      </c>
      <c r="AK553" s="81" t="s">
        <v>2</v>
      </c>
      <c r="AL553" s="81" t="s">
        <v>3</v>
      </c>
      <c r="AM553" s="81" t="s">
        <v>82</v>
      </c>
      <c r="AN553" s="81" t="s">
        <v>79</v>
      </c>
      <c r="AO553" s="81" t="s">
        <v>465</v>
      </c>
      <c r="AP553" s="14"/>
      <c r="AQ553" s="14"/>
      <c r="AR553" s="14"/>
      <c r="AS553" s="14"/>
      <c r="AT553" s="14"/>
      <c r="AU553" s="14"/>
      <c r="AV553" s="14"/>
      <c r="AW553" s="14"/>
    </row>
    <row r="554" spans="2:49" hidden="1" outlineLevel="1" x14ac:dyDescent="0.2">
      <c r="B554" s="52" t="str" cm="1">
        <f t="array" ref="B554">INDEX($B$4:$AI$4, 1, AN554)</f>
        <v>FQ1'26E</v>
      </c>
      <c r="C554" s="115">
        <f>IF($AM554&gt;C$5, 0, IF(INT(YEARFRAC($AM554,C$5))+1&gt;6, 0, INT(YEARFRAC($AM554,C$5))+1))</f>
        <v>1</v>
      </c>
      <c r="D554" s="115">
        <f t="shared" ref="D554:S569" si="603">IF($AM554&gt;D$5, 0, IF(INT(YEARFRAC($AM554,D$5))+1&gt;6, 0, INT(YEARFRAC($AM554,D$5))+1))</f>
        <v>1</v>
      </c>
      <c r="E554" s="115">
        <f t="shared" si="603"/>
        <v>1</v>
      </c>
      <c r="F554" s="115">
        <f t="shared" si="603"/>
        <v>1</v>
      </c>
      <c r="G554" s="115">
        <f t="shared" si="603"/>
        <v>2</v>
      </c>
      <c r="H554" s="115">
        <f t="shared" si="603"/>
        <v>2</v>
      </c>
      <c r="I554" s="115">
        <f t="shared" si="603"/>
        <v>2</v>
      </c>
      <c r="J554" s="115">
        <f t="shared" si="603"/>
        <v>2</v>
      </c>
      <c r="K554" s="115">
        <f t="shared" si="603"/>
        <v>3</v>
      </c>
      <c r="L554" s="115">
        <f t="shared" si="603"/>
        <v>3</v>
      </c>
      <c r="M554" s="115">
        <f t="shared" si="603"/>
        <v>3</v>
      </c>
      <c r="N554" s="115">
        <f t="shared" si="603"/>
        <v>3</v>
      </c>
      <c r="O554" s="115">
        <f t="shared" si="603"/>
        <v>4</v>
      </c>
      <c r="P554" s="115">
        <f t="shared" si="603"/>
        <v>4</v>
      </c>
      <c r="Q554" s="115">
        <f t="shared" si="603"/>
        <v>4</v>
      </c>
      <c r="R554" s="115">
        <f t="shared" si="603"/>
        <v>4</v>
      </c>
      <c r="S554" s="115">
        <f t="shared" si="603"/>
        <v>5</v>
      </c>
      <c r="T554" s="115">
        <f t="shared" ref="T554:AH569" si="604">IF($AM554&gt;T$5, 0, IF(INT(YEARFRAC($AM554,T$5))+1&gt;6, 0, INT(YEARFRAC($AM554,T$5))+1))</f>
        <v>5</v>
      </c>
      <c r="U554" s="115">
        <f t="shared" si="604"/>
        <v>5</v>
      </c>
      <c r="V554" s="115">
        <f t="shared" si="604"/>
        <v>5</v>
      </c>
      <c r="W554" s="115">
        <f t="shared" si="604"/>
        <v>6</v>
      </c>
      <c r="X554" s="115">
        <f t="shared" si="604"/>
        <v>6</v>
      </c>
      <c r="Y554" s="115">
        <f t="shared" si="604"/>
        <v>6</v>
      </c>
      <c r="Z554" s="115">
        <f t="shared" si="604"/>
        <v>6</v>
      </c>
      <c r="AA554" s="115">
        <f t="shared" si="604"/>
        <v>0</v>
      </c>
      <c r="AB554" s="115">
        <f t="shared" si="604"/>
        <v>0</v>
      </c>
      <c r="AC554" s="115">
        <f t="shared" si="604"/>
        <v>0</v>
      </c>
      <c r="AD554" s="115">
        <f t="shared" si="604"/>
        <v>0</v>
      </c>
      <c r="AE554" s="115">
        <f t="shared" si="604"/>
        <v>0</v>
      </c>
      <c r="AF554" s="115">
        <f t="shared" si="604"/>
        <v>0</v>
      </c>
      <c r="AG554" s="115">
        <f t="shared" si="604"/>
        <v>0</v>
      </c>
      <c r="AH554" s="115">
        <f t="shared" si="604"/>
        <v>0</v>
      </c>
      <c r="AI554" s="20"/>
      <c r="AJ554" s="105" cm="1">
        <f t="array" ref="AJ554">INDEX(Calculations!$B$396:$AN$396, 1, AN554)</f>
        <v>-9.1980000000000004</v>
      </c>
      <c r="AK554" s="84">
        <f>INDEX(Drivers!$B$106:$AI$106, 1, MATCH($B554, Drivers!$B$4:$AI$4, 0))</f>
        <v>20</v>
      </c>
      <c r="AL554" s="85">
        <f>INDEX(Drivers!$B$107:$AI$107, 1,  MATCH($B554, Drivers!$B$4:$AI$4, 0))</f>
        <v>0.5</v>
      </c>
      <c r="AM554" s="86" cm="1">
        <f t="array" ref="AM554">INDEX(Drivers!$B$12:$AI$12, 1, AN554)</f>
        <v>46112</v>
      </c>
      <c r="AN554" s="87">
        <v>2</v>
      </c>
      <c r="AO554" s="147">
        <f>SUM(B554:AI554)-AJ554</f>
        <v>93.198000000000008</v>
      </c>
      <c r="AP554" s="115"/>
      <c r="AQ554" s="115"/>
      <c r="AR554" s="115"/>
      <c r="AS554" s="115"/>
      <c r="AT554" s="115"/>
      <c r="AU554" s="115"/>
      <c r="AV554" s="115"/>
      <c r="AW554" s="115"/>
    </row>
    <row r="555" spans="2:49" hidden="1" outlineLevel="1" x14ac:dyDescent="0.2">
      <c r="B555" s="52" t="str" cm="1">
        <f t="array" ref="B555">INDEX($B$4:$AI$4, 1, AN555)</f>
        <v>FQ2'26E</v>
      </c>
      <c r="C555" s="115">
        <f t="shared" ref="C555:R570" si="605">IF($AM555&gt;C$5, 0, IF(INT(YEARFRAC($AM555,C$5))+1&gt;6, 0, INT(YEARFRAC($AM555,C$5))+1))</f>
        <v>0</v>
      </c>
      <c r="D555" s="115">
        <f t="shared" si="603"/>
        <v>1</v>
      </c>
      <c r="E555" s="115">
        <f t="shared" si="603"/>
        <v>1</v>
      </c>
      <c r="F555" s="115">
        <f t="shared" si="603"/>
        <v>1</v>
      </c>
      <c r="G555" s="115">
        <f t="shared" si="603"/>
        <v>1</v>
      </c>
      <c r="H555" s="115">
        <f t="shared" si="603"/>
        <v>2</v>
      </c>
      <c r="I555" s="115">
        <f t="shared" si="603"/>
        <v>2</v>
      </c>
      <c r="J555" s="115">
        <f t="shared" si="603"/>
        <v>2</v>
      </c>
      <c r="K555" s="115">
        <f t="shared" si="603"/>
        <v>2</v>
      </c>
      <c r="L555" s="115">
        <f t="shared" si="603"/>
        <v>3</v>
      </c>
      <c r="M555" s="115">
        <f t="shared" si="603"/>
        <v>3</v>
      </c>
      <c r="N555" s="115">
        <f t="shared" si="603"/>
        <v>3</v>
      </c>
      <c r="O555" s="115">
        <f t="shared" si="603"/>
        <v>3</v>
      </c>
      <c r="P555" s="115">
        <f t="shared" si="603"/>
        <v>4</v>
      </c>
      <c r="Q555" s="115">
        <f t="shared" si="603"/>
        <v>4</v>
      </c>
      <c r="R555" s="115">
        <f t="shared" si="603"/>
        <v>4</v>
      </c>
      <c r="S555" s="115">
        <f t="shared" si="603"/>
        <v>4</v>
      </c>
      <c r="T555" s="115">
        <f t="shared" si="604"/>
        <v>5</v>
      </c>
      <c r="U555" s="115">
        <f t="shared" si="604"/>
        <v>5</v>
      </c>
      <c r="V555" s="115">
        <f t="shared" si="604"/>
        <v>5</v>
      </c>
      <c r="W555" s="115">
        <f t="shared" si="604"/>
        <v>5</v>
      </c>
      <c r="X555" s="115">
        <f t="shared" si="604"/>
        <v>6</v>
      </c>
      <c r="Y555" s="115">
        <f t="shared" si="604"/>
        <v>6</v>
      </c>
      <c r="Z555" s="115">
        <f t="shared" si="604"/>
        <v>6</v>
      </c>
      <c r="AA555" s="115">
        <f t="shared" si="604"/>
        <v>6</v>
      </c>
      <c r="AB555" s="115">
        <f t="shared" si="604"/>
        <v>0</v>
      </c>
      <c r="AC555" s="115">
        <f t="shared" si="604"/>
        <v>0</v>
      </c>
      <c r="AD555" s="115">
        <f t="shared" si="604"/>
        <v>0</v>
      </c>
      <c r="AE555" s="115">
        <f t="shared" si="604"/>
        <v>0</v>
      </c>
      <c r="AF555" s="115">
        <f t="shared" si="604"/>
        <v>0</v>
      </c>
      <c r="AG555" s="115">
        <f t="shared" si="604"/>
        <v>0</v>
      </c>
      <c r="AH555" s="115">
        <f t="shared" si="604"/>
        <v>0</v>
      </c>
      <c r="AI555" s="20"/>
      <c r="AJ555" s="105" cm="1">
        <f t="array" ref="AJ555">INDEX(Calculations!$B$396:$AN$396, 1, AN555)</f>
        <v>-49.392000000000003</v>
      </c>
      <c r="AK555" s="84">
        <f>INDEX(Drivers!$B$106:$AI$106, 1, MATCH($B555, Drivers!$B$4:$AI$4, 0))</f>
        <v>20</v>
      </c>
      <c r="AL555" s="85">
        <f>INDEX(Drivers!$B$107:$AI$107, 1,  MATCH($B555, Drivers!$B$4:$AI$4, 0))</f>
        <v>0.5</v>
      </c>
      <c r="AM555" s="86" cm="1">
        <f t="array" ref="AM555">INDEX(Drivers!$B$12:$AI$12, 1, AN555)</f>
        <v>46203</v>
      </c>
      <c r="AN555" s="83">
        <f t="shared" ref="AN555:AN585" si="606">AN554+1</f>
        <v>3</v>
      </c>
      <c r="AO555" s="147">
        <f t="shared" ref="AO555:AO585" si="607">SUM(B555:AI555)-AJ555</f>
        <v>133.392</v>
      </c>
      <c r="AP555" s="115"/>
      <c r="AQ555" s="115"/>
      <c r="AR555" s="115"/>
      <c r="AS555" s="115"/>
      <c r="AT555" s="115"/>
      <c r="AU555" s="115"/>
      <c r="AV555" s="115"/>
      <c r="AW555" s="115"/>
    </row>
    <row r="556" spans="2:49" hidden="1" outlineLevel="1" x14ac:dyDescent="0.2">
      <c r="B556" s="52" t="str" cm="1">
        <f t="array" ref="B556">INDEX($B$4:$AI$4, 1, AN556)</f>
        <v>FQ3'26E</v>
      </c>
      <c r="C556" s="115">
        <f t="shared" si="605"/>
        <v>0</v>
      </c>
      <c r="D556" s="115">
        <f t="shared" si="603"/>
        <v>0</v>
      </c>
      <c r="E556" s="115">
        <f t="shared" si="603"/>
        <v>1</v>
      </c>
      <c r="F556" s="115">
        <f t="shared" si="603"/>
        <v>1</v>
      </c>
      <c r="G556" s="115">
        <f t="shared" si="603"/>
        <v>1</v>
      </c>
      <c r="H556" s="115">
        <f t="shared" si="603"/>
        <v>1</v>
      </c>
      <c r="I556" s="115">
        <f t="shared" si="603"/>
        <v>2</v>
      </c>
      <c r="J556" s="115">
        <f t="shared" si="603"/>
        <v>2</v>
      </c>
      <c r="K556" s="115">
        <f t="shared" si="603"/>
        <v>2</v>
      </c>
      <c r="L556" s="115">
        <f t="shared" si="603"/>
        <v>2</v>
      </c>
      <c r="M556" s="115">
        <f t="shared" si="603"/>
        <v>3</v>
      </c>
      <c r="N556" s="115">
        <f t="shared" si="603"/>
        <v>3</v>
      </c>
      <c r="O556" s="115">
        <f t="shared" si="603"/>
        <v>3</v>
      </c>
      <c r="P556" s="115">
        <f t="shared" si="603"/>
        <v>3</v>
      </c>
      <c r="Q556" s="115">
        <f t="shared" si="603"/>
        <v>4</v>
      </c>
      <c r="R556" s="115">
        <f t="shared" si="603"/>
        <v>4</v>
      </c>
      <c r="S556" s="115">
        <f t="shared" si="603"/>
        <v>4</v>
      </c>
      <c r="T556" s="115">
        <f t="shared" si="604"/>
        <v>4</v>
      </c>
      <c r="U556" s="115">
        <f t="shared" si="604"/>
        <v>5</v>
      </c>
      <c r="V556" s="115">
        <f t="shared" si="604"/>
        <v>5</v>
      </c>
      <c r="W556" s="115">
        <f t="shared" si="604"/>
        <v>5</v>
      </c>
      <c r="X556" s="115">
        <f t="shared" si="604"/>
        <v>5</v>
      </c>
      <c r="Y556" s="115">
        <f t="shared" si="604"/>
        <v>6</v>
      </c>
      <c r="Z556" s="115">
        <f t="shared" si="604"/>
        <v>6</v>
      </c>
      <c r="AA556" s="115">
        <f t="shared" si="604"/>
        <v>6</v>
      </c>
      <c r="AB556" s="115">
        <f t="shared" si="604"/>
        <v>6</v>
      </c>
      <c r="AC556" s="115">
        <f t="shared" si="604"/>
        <v>0</v>
      </c>
      <c r="AD556" s="115">
        <f t="shared" si="604"/>
        <v>0</v>
      </c>
      <c r="AE556" s="115">
        <f t="shared" si="604"/>
        <v>0</v>
      </c>
      <c r="AF556" s="115">
        <f t="shared" si="604"/>
        <v>0</v>
      </c>
      <c r="AG556" s="115">
        <f t="shared" si="604"/>
        <v>0</v>
      </c>
      <c r="AH556" s="115">
        <f t="shared" si="604"/>
        <v>0</v>
      </c>
      <c r="AI556" s="20"/>
      <c r="AJ556" s="105" cm="1">
        <f t="array" ref="AJ556">INDEX(Calculations!$B$396:$AN$396, 1, AN556)</f>
        <v>-127.38600000000001</v>
      </c>
      <c r="AK556" s="84">
        <f>INDEX(Drivers!$B$106:$AI$106, 1, MATCH($B556, Drivers!$B$4:$AI$4, 0))</f>
        <v>20</v>
      </c>
      <c r="AL556" s="85">
        <f>INDEX(Drivers!$B$107:$AI$107, 1,  MATCH($B556, Drivers!$B$4:$AI$4, 0))</f>
        <v>0.5</v>
      </c>
      <c r="AM556" s="86" cm="1">
        <f t="array" ref="AM556">INDEX(Drivers!$B$12:$AI$12, 1, AN556)</f>
        <v>46295</v>
      </c>
      <c r="AN556" s="83">
        <f t="shared" si="606"/>
        <v>4</v>
      </c>
      <c r="AO556" s="147">
        <f t="shared" si="607"/>
        <v>211.38600000000002</v>
      </c>
      <c r="AP556" s="115"/>
      <c r="AQ556" s="115"/>
      <c r="AR556" s="115"/>
      <c r="AS556" s="115"/>
      <c r="AT556" s="115"/>
      <c r="AU556" s="115"/>
      <c r="AV556" s="115"/>
      <c r="AW556" s="115"/>
    </row>
    <row r="557" spans="2:49" hidden="1" outlineLevel="1" x14ac:dyDescent="0.2">
      <c r="B557" s="52" t="str" cm="1">
        <f t="array" ref="B557">INDEX($B$4:$AI$4, 1, AN557)</f>
        <v>FQ4'26E</v>
      </c>
      <c r="C557" s="115">
        <f t="shared" si="605"/>
        <v>0</v>
      </c>
      <c r="D557" s="115">
        <f t="shared" si="603"/>
        <v>0</v>
      </c>
      <c r="E557" s="115">
        <f t="shared" si="603"/>
        <v>0</v>
      </c>
      <c r="F557" s="115">
        <f t="shared" si="603"/>
        <v>1</v>
      </c>
      <c r="G557" s="115">
        <f t="shared" si="603"/>
        <v>1</v>
      </c>
      <c r="H557" s="115">
        <f t="shared" si="603"/>
        <v>1</v>
      </c>
      <c r="I557" s="115">
        <f t="shared" si="603"/>
        <v>1</v>
      </c>
      <c r="J557" s="115">
        <f t="shared" si="603"/>
        <v>2</v>
      </c>
      <c r="K557" s="115">
        <f t="shared" si="603"/>
        <v>2</v>
      </c>
      <c r="L557" s="115">
        <f t="shared" si="603"/>
        <v>2</v>
      </c>
      <c r="M557" s="115">
        <f t="shared" si="603"/>
        <v>2</v>
      </c>
      <c r="N557" s="115">
        <f t="shared" si="603"/>
        <v>3</v>
      </c>
      <c r="O557" s="115">
        <f t="shared" si="603"/>
        <v>3</v>
      </c>
      <c r="P557" s="115">
        <f t="shared" si="603"/>
        <v>3</v>
      </c>
      <c r="Q557" s="115">
        <f t="shared" si="603"/>
        <v>3</v>
      </c>
      <c r="R557" s="115">
        <f t="shared" si="603"/>
        <v>4</v>
      </c>
      <c r="S557" s="115">
        <f t="shared" si="603"/>
        <v>4</v>
      </c>
      <c r="T557" s="115">
        <f t="shared" si="604"/>
        <v>4</v>
      </c>
      <c r="U557" s="115">
        <f t="shared" si="604"/>
        <v>4</v>
      </c>
      <c r="V557" s="115">
        <f t="shared" si="604"/>
        <v>5</v>
      </c>
      <c r="W557" s="115">
        <f t="shared" si="604"/>
        <v>5</v>
      </c>
      <c r="X557" s="115">
        <f t="shared" si="604"/>
        <v>5</v>
      </c>
      <c r="Y557" s="115">
        <f t="shared" si="604"/>
        <v>5</v>
      </c>
      <c r="Z557" s="115">
        <f t="shared" si="604"/>
        <v>6</v>
      </c>
      <c r="AA557" s="115">
        <f t="shared" si="604"/>
        <v>6</v>
      </c>
      <c r="AB557" s="115">
        <f t="shared" si="604"/>
        <v>6</v>
      </c>
      <c r="AC557" s="115">
        <f t="shared" si="604"/>
        <v>6</v>
      </c>
      <c r="AD557" s="115">
        <f t="shared" si="604"/>
        <v>0</v>
      </c>
      <c r="AE557" s="115">
        <f t="shared" si="604"/>
        <v>0</v>
      </c>
      <c r="AF557" s="115">
        <f t="shared" si="604"/>
        <v>0</v>
      </c>
      <c r="AG557" s="115">
        <f t="shared" si="604"/>
        <v>0</v>
      </c>
      <c r="AH557" s="115">
        <f t="shared" si="604"/>
        <v>0</v>
      </c>
      <c r="AI557" s="20"/>
      <c r="AJ557" s="105" cm="1">
        <f t="array" ref="AJ557">INDEX(Calculations!$B$396:$AN$396, 1, AN557)</f>
        <v>-226.31700000000001</v>
      </c>
      <c r="AK557" s="84">
        <f>INDEX(Drivers!$B$106:$AI$106, 1, MATCH($B557, Drivers!$B$4:$AI$4, 0))</f>
        <v>20</v>
      </c>
      <c r="AL557" s="85">
        <f>INDEX(Drivers!$B$107:$AI$107, 1,  MATCH($B557, Drivers!$B$4:$AI$4, 0))</f>
        <v>0.5</v>
      </c>
      <c r="AM557" s="86" cm="1">
        <f t="array" ref="AM557">INDEX(Drivers!$B$12:$AI$12, 1, AN557)</f>
        <v>46387</v>
      </c>
      <c r="AN557" s="83">
        <f t="shared" si="606"/>
        <v>5</v>
      </c>
      <c r="AO557" s="147">
        <f t="shared" si="607"/>
        <v>310.31700000000001</v>
      </c>
      <c r="AP557" s="115"/>
      <c r="AQ557" s="115"/>
      <c r="AR557" s="115"/>
      <c r="AS557" s="115"/>
      <c r="AT557" s="115"/>
      <c r="AU557" s="115"/>
      <c r="AV557" s="115"/>
      <c r="AW557" s="115"/>
    </row>
    <row r="558" spans="2:49" hidden="1" outlineLevel="1" x14ac:dyDescent="0.2">
      <c r="B558" s="52" t="str" cm="1">
        <f t="array" ref="B558">INDEX($B$4:$AI$4, 1, AN558)</f>
        <v>FQ1'27E</v>
      </c>
      <c r="C558" s="115">
        <f t="shared" si="605"/>
        <v>0</v>
      </c>
      <c r="D558" s="115">
        <f t="shared" si="603"/>
        <v>0</v>
      </c>
      <c r="E558" s="115">
        <f t="shared" si="603"/>
        <v>0</v>
      </c>
      <c r="F558" s="115">
        <f t="shared" si="603"/>
        <v>0</v>
      </c>
      <c r="G558" s="115">
        <f t="shared" si="603"/>
        <v>1</v>
      </c>
      <c r="H558" s="115">
        <f t="shared" si="603"/>
        <v>1</v>
      </c>
      <c r="I558" s="115">
        <f t="shared" si="603"/>
        <v>1</v>
      </c>
      <c r="J558" s="115">
        <f t="shared" si="603"/>
        <v>1</v>
      </c>
      <c r="K558" s="115">
        <f t="shared" si="603"/>
        <v>2</v>
      </c>
      <c r="L558" s="115">
        <f t="shared" si="603"/>
        <v>2</v>
      </c>
      <c r="M558" s="115">
        <f t="shared" si="603"/>
        <v>2</v>
      </c>
      <c r="N558" s="115">
        <f t="shared" si="603"/>
        <v>2</v>
      </c>
      <c r="O558" s="115">
        <f t="shared" si="603"/>
        <v>3</v>
      </c>
      <c r="P558" s="115">
        <f t="shared" si="603"/>
        <v>3</v>
      </c>
      <c r="Q558" s="115">
        <f t="shared" si="603"/>
        <v>3</v>
      </c>
      <c r="R558" s="115">
        <f t="shared" si="603"/>
        <v>3</v>
      </c>
      <c r="S558" s="115">
        <f t="shared" si="603"/>
        <v>4</v>
      </c>
      <c r="T558" s="115">
        <f t="shared" si="604"/>
        <v>4</v>
      </c>
      <c r="U558" s="115">
        <f t="shared" si="604"/>
        <v>4</v>
      </c>
      <c r="V558" s="115">
        <f t="shared" si="604"/>
        <v>4</v>
      </c>
      <c r="W558" s="115">
        <f t="shared" si="604"/>
        <v>5</v>
      </c>
      <c r="X558" s="115">
        <f t="shared" si="604"/>
        <v>5</v>
      </c>
      <c r="Y558" s="115">
        <f t="shared" si="604"/>
        <v>5</v>
      </c>
      <c r="Z558" s="115">
        <f t="shared" si="604"/>
        <v>5</v>
      </c>
      <c r="AA558" s="115">
        <f t="shared" si="604"/>
        <v>6</v>
      </c>
      <c r="AB558" s="115">
        <f t="shared" si="604"/>
        <v>6</v>
      </c>
      <c r="AC558" s="115">
        <f t="shared" si="604"/>
        <v>6</v>
      </c>
      <c r="AD558" s="115">
        <f t="shared" si="604"/>
        <v>6</v>
      </c>
      <c r="AE558" s="115">
        <f t="shared" si="604"/>
        <v>0</v>
      </c>
      <c r="AF558" s="115">
        <f t="shared" si="604"/>
        <v>0</v>
      </c>
      <c r="AG558" s="115">
        <f t="shared" si="604"/>
        <v>0</v>
      </c>
      <c r="AH558" s="115">
        <f t="shared" si="604"/>
        <v>0</v>
      </c>
      <c r="AI558" s="20"/>
      <c r="AJ558" s="105" cm="1">
        <f t="array" ref="AJ558">INDEX(Calculations!$B$396:$AN$396, 1, AN558)</f>
        <v>-334.05455999999998</v>
      </c>
      <c r="AK558" s="84">
        <f>INDEX(Drivers!$B$106:$AI$106, 1, MATCH($B558, Drivers!$B$4:$AI$4, 0))</f>
        <v>20</v>
      </c>
      <c r="AL558" s="85">
        <f>INDEX(Drivers!$B$107:$AI$107, 1,  MATCH($B558, Drivers!$B$4:$AI$4, 0))</f>
        <v>0.5</v>
      </c>
      <c r="AM558" s="86" cm="1">
        <f t="array" ref="AM558">INDEX(Drivers!$B$12:$AI$12, 1, AN558)</f>
        <v>46477</v>
      </c>
      <c r="AN558" s="83">
        <f t="shared" si="606"/>
        <v>6</v>
      </c>
      <c r="AO558" s="147">
        <f t="shared" si="607"/>
        <v>418.05455999999998</v>
      </c>
      <c r="AP558" s="115"/>
      <c r="AQ558" s="115"/>
      <c r="AR558" s="115"/>
      <c r="AS558" s="115"/>
      <c r="AT558" s="115"/>
      <c r="AU558" s="115"/>
      <c r="AV558" s="115"/>
      <c r="AW558" s="115"/>
    </row>
    <row r="559" spans="2:49" hidden="1" outlineLevel="1" x14ac:dyDescent="0.2">
      <c r="B559" s="52" t="str" cm="1">
        <f t="array" ref="B559">INDEX($B$4:$AI$4, 1, AN559)</f>
        <v>FQ2'27E</v>
      </c>
      <c r="C559" s="115">
        <f t="shared" si="605"/>
        <v>0</v>
      </c>
      <c r="D559" s="115">
        <f t="shared" si="603"/>
        <v>0</v>
      </c>
      <c r="E559" s="115">
        <f t="shared" si="603"/>
        <v>0</v>
      </c>
      <c r="F559" s="115">
        <f t="shared" si="603"/>
        <v>0</v>
      </c>
      <c r="G559" s="115">
        <f t="shared" si="603"/>
        <v>0</v>
      </c>
      <c r="H559" s="115">
        <f t="shared" si="603"/>
        <v>1</v>
      </c>
      <c r="I559" s="115">
        <f t="shared" si="603"/>
        <v>1</v>
      </c>
      <c r="J559" s="115">
        <f t="shared" si="603"/>
        <v>1</v>
      </c>
      <c r="K559" s="115">
        <f t="shared" si="603"/>
        <v>1</v>
      </c>
      <c r="L559" s="115">
        <f t="shared" si="603"/>
        <v>2</v>
      </c>
      <c r="M559" s="115">
        <f t="shared" si="603"/>
        <v>2</v>
      </c>
      <c r="N559" s="115">
        <f t="shared" si="603"/>
        <v>2</v>
      </c>
      <c r="O559" s="115">
        <f t="shared" si="603"/>
        <v>2</v>
      </c>
      <c r="P559" s="115">
        <f t="shared" si="603"/>
        <v>3</v>
      </c>
      <c r="Q559" s="115">
        <f t="shared" si="603"/>
        <v>3</v>
      </c>
      <c r="R559" s="115">
        <f t="shared" si="603"/>
        <v>3</v>
      </c>
      <c r="S559" s="115">
        <f t="shared" si="603"/>
        <v>3</v>
      </c>
      <c r="T559" s="115">
        <f t="shared" si="604"/>
        <v>4</v>
      </c>
      <c r="U559" s="115">
        <f t="shared" si="604"/>
        <v>4</v>
      </c>
      <c r="V559" s="115">
        <f t="shared" si="604"/>
        <v>4</v>
      </c>
      <c r="W559" s="115">
        <f t="shared" si="604"/>
        <v>4</v>
      </c>
      <c r="X559" s="115">
        <f t="shared" si="604"/>
        <v>5</v>
      </c>
      <c r="Y559" s="115">
        <f t="shared" si="604"/>
        <v>5</v>
      </c>
      <c r="Z559" s="115">
        <f t="shared" si="604"/>
        <v>5</v>
      </c>
      <c r="AA559" s="115">
        <f t="shared" si="604"/>
        <v>5</v>
      </c>
      <c r="AB559" s="115">
        <f t="shared" si="604"/>
        <v>6</v>
      </c>
      <c r="AC559" s="115">
        <f t="shared" si="604"/>
        <v>6</v>
      </c>
      <c r="AD559" s="115">
        <f t="shared" si="604"/>
        <v>6</v>
      </c>
      <c r="AE559" s="115">
        <f t="shared" si="604"/>
        <v>6</v>
      </c>
      <c r="AF559" s="115">
        <f t="shared" si="604"/>
        <v>0</v>
      </c>
      <c r="AG559" s="115">
        <f t="shared" si="604"/>
        <v>0</v>
      </c>
      <c r="AH559" s="115">
        <f t="shared" si="604"/>
        <v>0</v>
      </c>
      <c r="AI559" s="20"/>
      <c r="AJ559" s="105" cm="1">
        <f t="array" ref="AJ559">INDEX(Calculations!$B$396:$AN$396, 1, AN559)</f>
        <v>-447.67758000000003</v>
      </c>
      <c r="AK559" s="84">
        <f>INDEX(Drivers!$B$106:$AI$106, 1, MATCH($B559, Drivers!$B$4:$AI$4, 0))</f>
        <v>20</v>
      </c>
      <c r="AL559" s="85">
        <f>INDEX(Drivers!$B$107:$AI$107, 1,  MATCH($B559, Drivers!$B$4:$AI$4, 0))</f>
        <v>0.5</v>
      </c>
      <c r="AM559" s="86" cm="1">
        <f t="array" ref="AM559">INDEX(Drivers!$B$12:$AI$12, 1, AN559)</f>
        <v>46568</v>
      </c>
      <c r="AN559" s="83">
        <f t="shared" si="606"/>
        <v>7</v>
      </c>
      <c r="AO559" s="147">
        <f t="shared" si="607"/>
        <v>531.67758000000003</v>
      </c>
      <c r="AP559" s="115"/>
      <c r="AQ559" s="115"/>
      <c r="AR559" s="115"/>
      <c r="AS559" s="115"/>
      <c r="AT559" s="115"/>
      <c r="AU559" s="115"/>
      <c r="AV559" s="115"/>
      <c r="AW559" s="115"/>
    </row>
    <row r="560" spans="2:49" hidden="1" outlineLevel="1" x14ac:dyDescent="0.2">
      <c r="B560" s="52" t="str" cm="1">
        <f t="array" ref="B560">INDEX($B$4:$AI$4, 1, AN560)</f>
        <v>FQ3'27E</v>
      </c>
      <c r="C560" s="115">
        <f t="shared" si="605"/>
        <v>0</v>
      </c>
      <c r="D560" s="115">
        <f t="shared" si="603"/>
        <v>0</v>
      </c>
      <c r="E560" s="115">
        <f t="shared" si="603"/>
        <v>0</v>
      </c>
      <c r="F560" s="115">
        <f t="shared" si="603"/>
        <v>0</v>
      </c>
      <c r="G560" s="115">
        <f t="shared" si="603"/>
        <v>0</v>
      </c>
      <c r="H560" s="115">
        <f t="shared" si="603"/>
        <v>0</v>
      </c>
      <c r="I560" s="115">
        <f t="shared" si="603"/>
        <v>1</v>
      </c>
      <c r="J560" s="115">
        <f t="shared" si="603"/>
        <v>1</v>
      </c>
      <c r="K560" s="115">
        <f t="shared" si="603"/>
        <v>1</v>
      </c>
      <c r="L560" s="115">
        <f t="shared" si="603"/>
        <v>1</v>
      </c>
      <c r="M560" s="115">
        <f t="shared" si="603"/>
        <v>2</v>
      </c>
      <c r="N560" s="115">
        <f t="shared" si="603"/>
        <v>2</v>
      </c>
      <c r="O560" s="115">
        <f t="shared" si="603"/>
        <v>2</v>
      </c>
      <c r="P560" s="115">
        <f t="shared" si="603"/>
        <v>2</v>
      </c>
      <c r="Q560" s="115">
        <f t="shared" si="603"/>
        <v>3</v>
      </c>
      <c r="R560" s="115">
        <f t="shared" si="603"/>
        <v>3</v>
      </c>
      <c r="S560" s="115">
        <f t="shared" si="603"/>
        <v>3</v>
      </c>
      <c r="T560" s="115">
        <f t="shared" si="604"/>
        <v>3</v>
      </c>
      <c r="U560" s="115">
        <f t="shared" si="604"/>
        <v>4</v>
      </c>
      <c r="V560" s="115">
        <f t="shared" si="604"/>
        <v>4</v>
      </c>
      <c r="W560" s="115">
        <f t="shared" si="604"/>
        <v>4</v>
      </c>
      <c r="X560" s="115">
        <f t="shared" si="604"/>
        <v>4</v>
      </c>
      <c r="Y560" s="115">
        <f t="shared" si="604"/>
        <v>5</v>
      </c>
      <c r="Z560" s="115">
        <f t="shared" si="604"/>
        <v>5</v>
      </c>
      <c r="AA560" s="115">
        <f t="shared" si="604"/>
        <v>5</v>
      </c>
      <c r="AB560" s="115">
        <f t="shared" si="604"/>
        <v>5</v>
      </c>
      <c r="AC560" s="115">
        <f t="shared" si="604"/>
        <v>6</v>
      </c>
      <c r="AD560" s="115">
        <f t="shared" si="604"/>
        <v>6</v>
      </c>
      <c r="AE560" s="115">
        <f t="shared" si="604"/>
        <v>6</v>
      </c>
      <c r="AF560" s="115">
        <f t="shared" si="604"/>
        <v>6</v>
      </c>
      <c r="AG560" s="115">
        <f t="shared" si="604"/>
        <v>0</v>
      </c>
      <c r="AH560" s="115">
        <f t="shared" si="604"/>
        <v>0</v>
      </c>
      <c r="AI560" s="20"/>
      <c r="AJ560" s="105" cm="1">
        <f t="array" ref="AJ560">INDEX(Calculations!$B$396:$AN$396, 1, AN560)</f>
        <v>-567.47460000000001</v>
      </c>
      <c r="AK560" s="84">
        <f>INDEX(Drivers!$B$106:$AI$106, 1, MATCH($B560, Drivers!$B$4:$AI$4, 0))</f>
        <v>20</v>
      </c>
      <c r="AL560" s="85">
        <f>INDEX(Drivers!$B$107:$AI$107, 1,  MATCH($B560, Drivers!$B$4:$AI$4, 0))</f>
        <v>0.5</v>
      </c>
      <c r="AM560" s="86" cm="1">
        <f t="array" ref="AM560">INDEX(Drivers!$B$12:$AI$12, 1, AN560)</f>
        <v>46660</v>
      </c>
      <c r="AN560" s="83">
        <f t="shared" si="606"/>
        <v>8</v>
      </c>
      <c r="AO560" s="147">
        <f t="shared" si="607"/>
        <v>651.47460000000001</v>
      </c>
      <c r="AP560" s="115"/>
      <c r="AQ560" s="115"/>
      <c r="AR560" s="115"/>
      <c r="AS560" s="115"/>
      <c r="AT560" s="115"/>
      <c r="AU560" s="115"/>
      <c r="AV560" s="115"/>
      <c r="AW560" s="115"/>
    </row>
    <row r="561" spans="2:49" hidden="1" outlineLevel="1" x14ac:dyDescent="0.2">
      <c r="B561" s="52" t="str" cm="1">
        <f t="array" ref="B561">INDEX($B$4:$AI$4, 1, AN561)</f>
        <v>FQ4'27E</v>
      </c>
      <c r="C561" s="115">
        <f t="shared" si="605"/>
        <v>0</v>
      </c>
      <c r="D561" s="115">
        <f t="shared" si="603"/>
        <v>0</v>
      </c>
      <c r="E561" s="115">
        <f t="shared" si="603"/>
        <v>0</v>
      </c>
      <c r="F561" s="115">
        <f t="shared" si="603"/>
        <v>0</v>
      </c>
      <c r="G561" s="115">
        <f t="shared" si="603"/>
        <v>0</v>
      </c>
      <c r="H561" s="115">
        <f t="shared" si="603"/>
        <v>0</v>
      </c>
      <c r="I561" s="115">
        <f t="shared" si="603"/>
        <v>0</v>
      </c>
      <c r="J561" s="115">
        <f t="shared" si="603"/>
        <v>1</v>
      </c>
      <c r="K561" s="115">
        <f t="shared" si="603"/>
        <v>1</v>
      </c>
      <c r="L561" s="115">
        <f t="shared" si="603"/>
        <v>1</v>
      </c>
      <c r="M561" s="115">
        <f t="shared" si="603"/>
        <v>1</v>
      </c>
      <c r="N561" s="115">
        <f t="shared" si="603"/>
        <v>2</v>
      </c>
      <c r="O561" s="115">
        <f t="shared" si="603"/>
        <v>2</v>
      </c>
      <c r="P561" s="115">
        <f t="shared" si="603"/>
        <v>2</v>
      </c>
      <c r="Q561" s="115">
        <f t="shared" si="603"/>
        <v>2</v>
      </c>
      <c r="R561" s="115">
        <f t="shared" si="603"/>
        <v>3</v>
      </c>
      <c r="S561" s="115">
        <f t="shared" si="603"/>
        <v>3</v>
      </c>
      <c r="T561" s="115">
        <f t="shared" si="604"/>
        <v>3</v>
      </c>
      <c r="U561" s="115">
        <f t="shared" si="604"/>
        <v>3</v>
      </c>
      <c r="V561" s="115">
        <f t="shared" si="604"/>
        <v>4</v>
      </c>
      <c r="W561" s="115">
        <f t="shared" si="604"/>
        <v>4</v>
      </c>
      <c r="X561" s="115">
        <f t="shared" si="604"/>
        <v>4</v>
      </c>
      <c r="Y561" s="115">
        <f t="shared" si="604"/>
        <v>4</v>
      </c>
      <c r="Z561" s="115">
        <f t="shared" si="604"/>
        <v>5</v>
      </c>
      <c r="AA561" s="115">
        <f t="shared" si="604"/>
        <v>5</v>
      </c>
      <c r="AB561" s="115">
        <f t="shared" si="604"/>
        <v>5</v>
      </c>
      <c r="AC561" s="115">
        <f t="shared" si="604"/>
        <v>5</v>
      </c>
      <c r="AD561" s="115">
        <f t="shared" si="604"/>
        <v>6</v>
      </c>
      <c r="AE561" s="115">
        <f t="shared" si="604"/>
        <v>6</v>
      </c>
      <c r="AF561" s="115">
        <f t="shared" si="604"/>
        <v>6</v>
      </c>
      <c r="AG561" s="115">
        <f t="shared" si="604"/>
        <v>6</v>
      </c>
      <c r="AH561" s="115">
        <f t="shared" si="604"/>
        <v>0</v>
      </c>
      <c r="AI561" s="20"/>
      <c r="AJ561" s="105" cm="1">
        <f t="array" ref="AJ561">INDEX(Calculations!$B$396:$AN$396, 1, AN561)</f>
        <v>-693.06447000000003</v>
      </c>
      <c r="AK561" s="84">
        <f>INDEX(Drivers!$B$106:$AI$106, 1, MATCH($B561, Drivers!$B$4:$AI$4, 0))</f>
        <v>20</v>
      </c>
      <c r="AL561" s="85">
        <f>INDEX(Drivers!$B$107:$AI$107, 1,  MATCH($B561, Drivers!$B$4:$AI$4, 0))</f>
        <v>0.5</v>
      </c>
      <c r="AM561" s="86" cm="1">
        <f t="array" ref="AM561">INDEX(Drivers!$B$12:$AI$12, 1, AN561)</f>
        <v>46752</v>
      </c>
      <c r="AN561" s="83">
        <f t="shared" si="606"/>
        <v>9</v>
      </c>
      <c r="AO561" s="147">
        <f t="shared" si="607"/>
        <v>777.06447000000003</v>
      </c>
      <c r="AP561" s="115"/>
      <c r="AQ561" s="115"/>
      <c r="AR561" s="115"/>
      <c r="AS561" s="115"/>
      <c r="AT561" s="115"/>
      <c r="AU561" s="115"/>
      <c r="AV561" s="115"/>
      <c r="AW561" s="115"/>
    </row>
    <row r="562" spans="2:49" hidden="1" outlineLevel="1" x14ac:dyDescent="0.2">
      <c r="B562" s="52" t="str" cm="1">
        <f t="array" ref="B562">INDEX($B$4:$AI$4, 1, AN562)</f>
        <v>FQ1'28E</v>
      </c>
      <c r="C562" s="115">
        <f t="shared" si="605"/>
        <v>0</v>
      </c>
      <c r="D562" s="115">
        <f t="shared" si="603"/>
        <v>0</v>
      </c>
      <c r="E562" s="115">
        <f t="shared" si="603"/>
        <v>0</v>
      </c>
      <c r="F562" s="115">
        <f t="shared" si="603"/>
        <v>0</v>
      </c>
      <c r="G562" s="115">
        <f t="shared" si="603"/>
        <v>0</v>
      </c>
      <c r="H562" s="115">
        <f t="shared" si="603"/>
        <v>0</v>
      </c>
      <c r="I562" s="115">
        <f t="shared" si="603"/>
        <v>0</v>
      </c>
      <c r="J562" s="115">
        <f t="shared" si="603"/>
        <v>0</v>
      </c>
      <c r="K562" s="115">
        <f t="shared" si="603"/>
        <v>1</v>
      </c>
      <c r="L562" s="115">
        <f t="shared" si="603"/>
        <v>1</v>
      </c>
      <c r="M562" s="115">
        <f t="shared" si="603"/>
        <v>1</v>
      </c>
      <c r="N562" s="115">
        <f t="shared" si="603"/>
        <v>1</v>
      </c>
      <c r="O562" s="115">
        <f t="shared" si="603"/>
        <v>2</v>
      </c>
      <c r="P562" s="115">
        <f t="shared" si="603"/>
        <v>2</v>
      </c>
      <c r="Q562" s="115">
        <f t="shared" si="603"/>
        <v>2</v>
      </c>
      <c r="R562" s="115">
        <f t="shared" si="603"/>
        <v>2</v>
      </c>
      <c r="S562" s="115">
        <f t="shared" si="603"/>
        <v>3</v>
      </c>
      <c r="T562" s="115">
        <f t="shared" si="604"/>
        <v>3</v>
      </c>
      <c r="U562" s="115">
        <f t="shared" si="604"/>
        <v>3</v>
      </c>
      <c r="V562" s="115">
        <f t="shared" si="604"/>
        <v>3</v>
      </c>
      <c r="W562" s="115">
        <f t="shared" si="604"/>
        <v>4</v>
      </c>
      <c r="X562" s="115">
        <f t="shared" si="604"/>
        <v>4</v>
      </c>
      <c r="Y562" s="115">
        <f t="shared" si="604"/>
        <v>4</v>
      </c>
      <c r="Z562" s="115">
        <f t="shared" si="604"/>
        <v>4</v>
      </c>
      <c r="AA562" s="115">
        <f t="shared" si="604"/>
        <v>5</v>
      </c>
      <c r="AB562" s="115">
        <f t="shared" si="604"/>
        <v>5</v>
      </c>
      <c r="AC562" s="115">
        <f t="shared" si="604"/>
        <v>5</v>
      </c>
      <c r="AD562" s="115">
        <f t="shared" si="604"/>
        <v>5</v>
      </c>
      <c r="AE562" s="115">
        <f t="shared" si="604"/>
        <v>6</v>
      </c>
      <c r="AF562" s="115">
        <f t="shared" si="604"/>
        <v>6</v>
      </c>
      <c r="AG562" s="115">
        <f t="shared" si="604"/>
        <v>6</v>
      </c>
      <c r="AH562" s="115">
        <f t="shared" si="604"/>
        <v>6</v>
      </c>
      <c r="AI562" s="20"/>
      <c r="AJ562" s="105" cm="1">
        <f t="array" ref="AJ562">INDEX(Calculations!$B$396:$AN$396, 1, AN562)</f>
        <v>-824.81222880000007</v>
      </c>
      <c r="AK562" s="84">
        <f>INDEX(Drivers!$B$106:$AI$106, 1, MATCH($B562, Drivers!$B$4:$AI$4, 0))</f>
        <v>20</v>
      </c>
      <c r="AL562" s="85">
        <f>INDEX(Drivers!$B$107:$AI$107, 1,  MATCH($B562, Drivers!$B$4:$AI$4, 0))</f>
        <v>0.5</v>
      </c>
      <c r="AM562" s="86" cm="1">
        <f t="array" ref="AM562">INDEX(Drivers!$B$12:$AI$12, 1, AN562)</f>
        <v>46843</v>
      </c>
      <c r="AN562" s="83">
        <f t="shared" si="606"/>
        <v>10</v>
      </c>
      <c r="AO562" s="147">
        <f t="shared" si="607"/>
        <v>908.81222880000007</v>
      </c>
      <c r="AP562" s="115"/>
      <c r="AQ562" s="115"/>
      <c r="AR562" s="115"/>
      <c r="AS562" s="115"/>
      <c r="AT562" s="115"/>
      <c r="AU562" s="115"/>
      <c r="AV562" s="115"/>
      <c r="AW562" s="115"/>
    </row>
    <row r="563" spans="2:49" hidden="1" outlineLevel="1" x14ac:dyDescent="0.2">
      <c r="B563" s="52" t="str" cm="1">
        <f t="array" ref="B563">INDEX($B$4:$AI$4, 1, AN563)</f>
        <v>FQ2'28E</v>
      </c>
      <c r="C563" s="115">
        <f t="shared" si="605"/>
        <v>0</v>
      </c>
      <c r="D563" s="115">
        <f t="shared" si="603"/>
        <v>0</v>
      </c>
      <c r="E563" s="115">
        <f t="shared" si="603"/>
        <v>0</v>
      </c>
      <c r="F563" s="115">
        <f t="shared" si="603"/>
        <v>0</v>
      </c>
      <c r="G563" s="115">
        <f t="shared" si="603"/>
        <v>0</v>
      </c>
      <c r="H563" s="115">
        <f t="shared" si="603"/>
        <v>0</v>
      </c>
      <c r="I563" s="115">
        <f t="shared" si="603"/>
        <v>0</v>
      </c>
      <c r="J563" s="115">
        <f t="shared" si="603"/>
        <v>0</v>
      </c>
      <c r="K563" s="115">
        <f t="shared" si="603"/>
        <v>0</v>
      </c>
      <c r="L563" s="115">
        <f t="shared" si="603"/>
        <v>1</v>
      </c>
      <c r="M563" s="115">
        <f t="shared" si="603"/>
        <v>1</v>
      </c>
      <c r="N563" s="115">
        <f t="shared" si="603"/>
        <v>1</v>
      </c>
      <c r="O563" s="115">
        <f t="shared" si="603"/>
        <v>1</v>
      </c>
      <c r="P563" s="115">
        <f t="shared" si="603"/>
        <v>2</v>
      </c>
      <c r="Q563" s="115">
        <f t="shared" si="603"/>
        <v>2</v>
      </c>
      <c r="R563" s="115">
        <f t="shared" si="603"/>
        <v>2</v>
      </c>
      <c r="S563" s="115">
        <f t="shared" si="603"/>
        <v>2</v>
      </c>
      <c r="T563" s="115">
        <f t="shared" si="604"/>
        <v>3</v>
      </c>
      <c r="U563" s="115">
        <f t="shared" si="604"/>
        <v>3</v>
      </c>
      <c r="V563" s="115">
        <f t="shared" si="604"/>
        <v>3</v>
      </c>
      <c r="W563" s="115">
        <f t="shared" si="604"/>
        <v>3</v>
      </c>
      <c r="X563" s="115">
        <f t="shared" si="604"/>
        <v>4</v>
      </c>
      <c r="Y563" s="115">
        <f t="shared" si="604"/>
        <v>4</v>
      </c>
      <c r="Z563" s="115">
        <f t="shared" si="604"/>
        <v>4</v>
      </c>
      <c r="AA563" s="115">
        <f t="shared" si="604"/>
        <v>4</v>
      </c>
      <c r="AB563" s="115">
        <f t="shared" si="604"/>
        <v>5</v>
      </c>
      <c r="AC563" s="115">
        <f t="shared" si="604"/>
        <v>5</v>
      </c>
      <c r="AD563" s="115">
        <f t="shared" si="604"/>
        <v>5</v>
      </c>
      <c r="AE563" s="115">
        <f t="shared" si="604"/>
        <v>5</v>
      </c>
      <c r="AF563" s="115">
        <f t="shared" si="604"/>
        <v>6</v>
      </c>
      <c r="AG563" s="115">
        <f t="shared" si="604"/>
        <v>6</v>
      </c>
      <c r="AH563" s="115">
        <f t="shared" si="604"/>
        <v>6</v>
      </c>
      <c r="AI563" s="20"/>
      <c r="AJ563" s="105" cm="1">
        <f t="array" ref="AJ563">INDEX(Calculations!$B$396:$AN$396, 1, AN563)</f>
        <v>-964.3116546</v>
      </c>
      <c r="AK563" s="84">
        <f>INDEX(Drivers!$B$106:$AI$106, 1, MATCH($B563, Drivers!$B$4:$AI$4, 0))</f>
        <v>20</v>
      </c>
      <c r="AL563" s="85">
        <f>INDEX(Drivers!$B$107:$AI$107, 1,  MATCH($B563, Drivers!$B$4:$AI$4, 0))</f>
        <v>0.5</v>
      </c>
      <c r="AM563" s="86" cm="1">
        <f t="array" ref="AM563">INDEX(Drivers!$B$12:$AI$12, 1, AN563)</f>
        <v>46934</v>
      </c>
      <c r="AN563" s="83">
        <f t="shared" si="606"/>
        <v>11</v>
      </c>
      <c r="AO563" s="147">
        <f t="shared" si="607"/>
        <v>1042.3116546000001</v>
      </c>
      <c r="AP563" s="115"/>
      <c r="AQ563" s="115"/>
      <c r="AR563" s="115"/>
      <c r="AS563" s="115"/>
      <c r="AT563" s="115"/>
      <c r="AU563" s="115"/>
      <c r="AV563" s="115"/>
      <c r="AW563" s="115"/>
    </row>
    <row r="564" spans="2:49" hidden="1" outlineLevel="1" x14ac:dyDescent="0.2">
      <c r="B564" s="52" t="str" cm="1">
        <f t="array" ref="B564">INDEX($B$4:$AI$4, 1, AN564)</f>
        <v>FQ3'28E</v>
      </c>
      <c r="C564" s="115">
        <f t="shared" si="605"/>
        <v>0</v>
      </c>
      <c r="D564" s="115">
        <f t="shared" si="603"/>
        <v>0</v>
      </c>
      <c r="E564" s="115">
        <f t="shared" si="603"/>
        <v>0</v>
      </c>
      <c r="F564" s="115">
        <f t="shared" si="603"/>
        <v>0</v>
      </c>
      <c r="G564" s="115">
        <f t="shared" si="603"/>
        <v>0</v>
      </c>
      <c r="H564" s="115">
        <f t="shared" si="603"/>
        <v>0</v>
      </c>
      <c r="I564" s="115">
        <f t="shared" si="603"/>
        <v>0</v>
      </c>
      <c r="J564" s="115">
        <f t="shared" si="603"/>
        <v>0</v>
      </c>
      <c r="K564" s="115">
        <f t="shared" si="603"/>
        <v>0</v>
      </c>
      <c r="L564" s="115">
        <f t="shared" si="603"/>
        <v>0</v>
      </c>
      <c r="M564" s="115">
        <f t="shared" si="603"/>
        <v>1</v>
      </c>
      <c r="N564" s="115">
        <f t="shared" si="603"/>
        <v>1</v>
      </c>
      <c r="O564" s="115">
        <f t="shared" si="603"/>
        <v>1</v>
      </c>
      <c r="P564" s="115">
        <f t="shared" si="603"/>
        <v>1</v>
      </c>
      <c r="Q564" s="115">
        <f t="shared" si="603"/>
        <v>2</v>
      </c>
      <c r="R564" s="115">
        <f t="shared" si="603"/>
        <v>2</v>
      </c>
      <c r="S564" s="115">
        <f t="shared" si="603"/>
        <v>2</v>
      </c>
      <c r="T564" s="115">
        <f t="shared" si="604"/>
        <v>2</v>
      </c>
      <c r="U564" s="115">
        <f t="shared" si="604"/>
        <v>3</v>
      </c>
      <c r="V564" s="115">
        <f t="shared" si="604"/>
        <v>3</v>
      </c>
      <c r="W564" s="115">
        <f t="shared" si="604"/>
        <v>3</v>
      </c>
      <c r="X564" s="115">
        <f t="shared" si="604"/>
        <v>3</v>
      </c>
      <c r="Y564" s="115">
        <f t="shared" si="604"/>
        <v>4</v>
      </c>
      <c r="Z564" s="115">
        <f t="shared" si="604"/>
        <v>4</v>
      </c>
      <c r="AA564" s="115">
        <f t="shared" si="604"/>
        <v>4</v>
      </c>
      <c r="AB564" s="115">
        <f t="shared" si="604"/>
        <v>4</v>
      </c>
      <c r="AC564" s="115">
        <f t="shared" si="604"/>
        <v>5</v>
      </c>
      <c r="AD564" s="115">
        <f t="shared" si="604"/>
        <v>5</v>
      </c>
      <c r="AE564" s="115">
        <f t="shared" si="604"/>
        <v>5</v>
      </c>
      <c r="AF564" s="115">
        <f t="shared" si="604"/>
        <v>5</v>
      </c>
      <c r="AG564" s="115">
        <f t="shared" si="604"/>
        <v>6</v>
      </c>
      <c r="AH564" s="115">
        <f t="shared" si="604"/>
        <v>6</v>
      </c>
      <c r="AJ564" s="105" cm="1">
        <f t="array" ref="AJ564">INDEX(Calculations!$B$396:$AN$396, 1, AN564)</f>
        <v>-1111.2589404</v>
      </c>
      <c r="AK564" s="84">
        <f>INDEX(Drivers!$B$106:$AI$106, 1, MATCH($B564, Drivers!$B$4:$AI$4, 0))</f>
        <v>20</v>
      </c>
      <c r="AL564" s="85">
        <f>INDEX(Drivers!$B$107:$AI$107, 1,  MATCH($B564, Drivers!$B$4:$AI$4, 0))</f>
        <v>0.5</v>
      </c>
      <c r="AM564" s="86" cm="1">
        <f t="array" ref="AM564">INDEX(Drivers!$B$12:$AI$12, 1, AN564)</f>
        <v>47026</v>
      </c>
      <c r="AN564" s="83">
        <f t="shared" si="606"/>
        <v>12</v>
      </c>
      <c r="AO564" s="147">
        <f t="shared" si="607"/>
        <v>1183.2589404</v>
      </c>
      <c r="AP564" s="115"/>
      <c r="AQ564" s="115"/>
      <c r="AR564" s="115"/>
      <c r="AS564" s="115"/>
      <c r="AT564" s="115"/>
      <c r="AU564" s="115"/>
      <c r="AV564" s="115"/>
      <c r="AW564" s="115"/>
    </row>
    <row r="565" spans="2:49" hidden="1" outlineLevel="1" x14ac:dyDescent="0.2">
      <c r="B565" s="52" t="str" cm="1">
        <f t="array" ref="B565">INDEX($B$4:$AI$4, 1, AN565)</f>
        <v>FQ4'28E</v>
      </c>
      <c r="C565" s="115">
        <f t="shared" si="605"/>
        <v>0</v>
      </c>
      <c r="D565" s="115">
        <f t="shared" si="603"/>
        <v>0</v>
      </c>
      <c r="E565" s="115">
        <f t="shared" si="603"/>
        <v>0</v>
      </c>
      <c r="F565" s="115">
        <f t="shared" si="603"/>
        <v>0</v>
      </c>
      <c r="G565" s="115">
        <f t="shared" si="603"/>
        <v>0</v>
      </c>
      <c r="H565" s="115">
        <f t="shared" si="603"/>
        <v>0</v>
      </c>
      <c r="I565" s="115">
        <f t="shared" si="603"/>
        <v>0</v>
      </c>
      <c r="J565" s="115">
        <f t="shared" si="603"/>
        <v>0</v>
      </c>
      <c r="K565" s="115">
        <f t="shared" si="603"/>
        <v>0</v>
      </c>
      <c r="L565" s="115">
        <f t="shared" si="603"/>
        <v>0</v>
      </c>
      <c r="M565" s="115">
        <f t="shared" si="603"/>
        <v>0</v>
      </c>
      <c r="N565" s="115">
        <f t="shared" si="603"/>
        <v>1</v>
      </c>
      <c r="O565" s="115">
        <f t="shared" si="603"/>
        <v>1</v>
      </c>
      <c r="P565" s="115">
        <f t="shared" si="603"/>
        <v>1</v>
      </c>
      <c r="Q565" s="115">
        <f t="shared" si="603"/>
        <v>1</v>
      </c>
      <c r="R565" s="115">
        <f t="shared" si="603"/>
        <v>2</v>
      </c>
      <c r="S565" s="115">
        <f t="shared" si="603"/>
        <v>2</v>
      </c>
      <c r="T565" s="115">
        <f t="shared" si="604"/>
        <v>2</v>
      </c>
      <c r="U565" s="115">
        <f t="shared" si="604"/>
        <v>2</v>
      </c>
      <c r="V565" s="115">
        <f t="shared" si="604"/>
        <v>3</v>
      </c>
      <c r="W565" s="115">
        <f t="shared" si="604"/>
        <v>3</v>
      </c>
      <c r="X565" s="115">
        <f t="shared" si="604"/>
        <v>3</v>
      </c>
      <c r="Y565" s="115">
        <f t="shared" si="604"/>
        <v>3</v>
      </c>
      <c r="Z565" s="115">
        <f t="shared" si="604"/>
        <v>4</v>
      </c>
      <c r="AA565" s="115">
        <f t="shared" si="604"/>
        <v>4</v>
      </c>
      <c r="AB565" s="115">
        <f t="shared" si="604"/>
        <v>4</v>
      </c>
      <c r="AC565" s="115">
        <f t="shared" si="604"/>
        <v>4</v>
      </c>
      <c r="AD565" s="115">
        <f t="shared" si="604"/>
        <v>5</v>
      </c>
      <c r="AE565" s="115">
        <f t="shared" si="604"/>
        <v>5</v>
      </c>
      <c r="AF565" s="115">
        <f t="shared" si="604"/>
        <v>5</v>
      </c>
      <c r="AG565" s="115">
        <f t="shared" si="604"/>
        <v>5</v>
      </c>
      <c r="AH565" s="115">
        <f t="shared" si="604"/>
        <v>6</v>
      </c>
      <c r="AI565" s="20"/>
      <c r="AJ565" s="105" cm="1">
        <f t="array" ref="AJ565">INDEX(Calculations!$B$396:$AN$396, 1, AN565)</f>
        <v>-1265.0937957000001</v>
      </c>
      <c r="AK565" s="84">
        <f>INDEX(Drivers!$B$106:$AI$106, 1, MATCH($B565, Drivers!$B$4:$AI$4, 0))</f>
        <v>20</v>
      </c>
      <c r="AL565" s="85">
        <f>INDEX(Drivers!$B$107:$AI$107, 1,  MATCH($B565, Drivers!$B$4:$AI$4, 0))</f>
        <v>0.5</v>
      </c>
      <c r="AM565" s="86" cm="1">
        <f t="array" ref="AM565">INDEX(Drivers!$B$12:$AI$12, 1, AN565)</f>
        <v>47118</v>
      </c>
      <c r="AN565" s="83">
        <f t="shared" si="606"/>
        <v>13</v>
      </c>
      <c r="AO565" s="147">
        <f t="shared" si="607"/>
        <v>1331.0937957000001</v>
      </c>
      <c r="AP565" s="115"/>
      <c r="AQ565" s="115"/>
      <c r="AR565" s="115"/>
      <c r="AS565" s="115"/>
      <c r="AT565" s="115"/>
      <c r="AU565" s="115"/>
      <c r="AV565" s="115"/>
      <c r="AW565" s="115"/>
    </row>
    <row r="566" spans="2:49" hidden="1" outlineLevel="1" x14ac:dyDescent="0.2">
      <c r="B566" s="52" t="str" cm="1">
        <f t="array" ref="B566">INDEX($B$4:$AI$4, 1, AN566)</f>
        <v>FQ1'29E</v>
      </c>
      <c r="C566" s="115">
        <f t="shared" si="605"/>
        <v>0</v>
      </c>
      <c r="D566" s="115">
        <f t="shared" si="603"/>
        <v>0</v>
      </c>
      <c r="E566" s="115">
        <f t="shared" si="603"/>
        <v>0</v>
      </c>
      <c r="F566" s="115">
        <f t="shared" si="603"/>
        <v>0</v>
      </c>
      <c r="G566" s="115">
        <f t="shared" si="603"/>
        <v>0</v>
      </c>
      <c r="H566" s="115">
        <f t="shared" si="603"/>
        <v>0</v>
      </c>
      <c r="I566" s="115">
        <f t="shared" si="603"/>
        <v>0</v>
      </c>
      <c r="J566" s="115">
        <f t="shared" si="603"/>
        <v>0</v>
      </c>
      <c r="K566" s="115">
        <f t="shared" si="603"/>
        <v>0</v>
      </c>
      <c r="L566" s="115">
        <f t="shared" si="603"/>
        <v>0</v>
      </c>
      <c r="M566" s="115">
        <f t="shared" si="603"/>
        <v>0</v>
      </c>
      <c r="N566" s="115">
        <f t="shared" si="603"/>
        <v>0</v>
      </c>
      <c r="O566" s="115">
        <f t="shared" si="603"/>
        <v>1</v>
      </c>
      <c r="P566" s="115">
        <f t="shared" si="603"/>
        <v>1</v>
      </c>
      <c r="Q566" s="115">
        <f t="shared" si="603"/>
        <v>1</v>
      </c>
      <c r="R566" s="115">
        <f t="shared" si="603"/>
        <v>1</v>
      </c>
      <c r="S566" s="115">
        <f t="shared" si="603"/>
        <v>2</v>
      </c>
      <c r="T566" s="115">
        <f t="shared" si="604"/>
        <v>2</v>
      </c>
      <c r="U566" s="115">
        <f t="shared" si="604"/>
        <v>2</v>
      </c>
      <c r="V566" s="115">
        <f t="shared" si="604"/>
        <v>2</v>
      </c>
      <c r="W566" s="115">
        <f t="shared" si="604"/>
        <v>3</v>
      </c>
      <c r="X566" s="115">
        <f t="shared" si="604"/>
        <v>3</v>
      </c>
      <c r="Y566" s="115">
        <f t="shared" si="604"/>
        <v>3</v>
      </c>
      <c r="Z566" s="115">
        <f t="shared" si="604"/>
        <v>3</v>
      </c>
      <c r="AA566" s="115">
        <f t="shared" si="604"/>
        <v>4</v>
      </c>
      <c r="AB566" s="115">
        <f t="shared" si="604"/>
        <v>4</v>
      </c>
      <c r="AC566" s="115">
        <f t="shared" si="604"/>
        <v>4</v>
      </c>
      <c r="AD566" s="115">
        <f t="shared" si="604"/>
        <v>4</v>
      </c>
      <c r="AE566" s="115">
        <f t="shared" si="604"/>
        <v>5</v>
      </c>
      <c r="AF566" s="115">
        <f t="shared" si="604"/>
        <v>5</v>
      </c>
      <c r="AG566" s="115">
        <f t="shared" si="604"/>
        <v>5</v>
      </c>
      <c r="AH566" s="115">
        <f t="shared" si="604"/>
        <v>5</v>
      </c>
      <c r="AI566" s="20"/>
      <c r="AJ566" s="105" cm="1">
        <f t="array" ref="AJ566">INDEX(Calculations!$B$396:$AN$396, 1, AN566)</f>
        <v>-1428.6678960960003</v>
      </c>
      <c r="AK566" s="84">
        <f>INDEX(Drivers!$B$106:$AI$106, 1, MATCH($B566, Drivers!$B$4:$AI$4, 0))</f>
        <v>20</v>
      </c>
      <c r="AL566" s="85">
        <f>INDEX(Drivers!$B$107:$AI$107, 1,  MATCH($B566, Drivers!$B$4:$AI$4, 0))</f>
        <v>0.5</v>
      </c>
      <c r="AM566" s="86" cm="1">
        <f t="array" ref="AM566">INDEX(Drivers!$B$12:$AI$12, 1, AN566)</f>
        <v>47208</v>
      </c>
      <c r="AN566" s="83">
        <f t="shared" si="606"/>
        <v>14</v>
      </c>
      <c r="AO566" s="147">
        <f t="shared" si="607"/>
        <v>1488.6678960960003</v>
      </c>
      <c r="AP566" s="115"/>
      <c r="AQ566" s="115"/>
      <c r="AR566" s="115"/>
      <c r="AS566" s="115"/>
      <c r="AT566" s="115"/>
      <c r="AU566" s="115"/>
      <c r="AV566" s="115"/>
      <c r="AW566" s="115"/>
    </row>
    <row r="567" spans="2:49" hidden="1" outlineLevel="1" x14ac:dyDescent="0.2">
      <c r="B567" s="52" t="str" cm="1">
        <f t="array" ref="B567">INDEX($B$4:$AI$4, 1, AN567)</f>
        <v>FQ2'29E</v>
      </c>
      <c r="C567" s="115">
        <f t="shared" si="605"/>
        <v>0</v>
      </c>
      <c r="D567" s="115">
        <f t="shared" si="603"/>
        <v>0</v>
      </c>
      <c r="E567" s="115">
        <f t="shared" si="603"/>
        <v>0</v>
      </c>
      <c r="F567" s="115">
        <f t="shared" si="603"/>
        <v>0</v>
      </c>
      <c r="G567" s="115">
        <f t="shared" si="603"/>
        <v>0</v>
      </c>
      <c r="H567" s="115">
        <f t="shared" si="603"/>
        <v>0</v>
      </c>
      <c r="I567" s="115">
        <f t="shared" si="603"/>
        <v>0</v>
      </c>
      <c r="J567" s="115">
        <f t="shared" si="603"/>
        <v>0</v>
      </c>
      <c r="K567" s="115">
        <f t="shared" si="603"/>
        <v>0</v>
      </c>
      <c r="L567" s="115">
        <f t="shared" si="603"/>
        <v>0</v>
      </c>
      <c r="M567" s="115">
        <f t="shared" si="603"/>
        <v>0</v>
      </c>
      <c r="N567" s="115">
        <f t="shared" si="603"/>
        <v>0</v>
      </c>
      <c r="O567" s="115">
        <f t="shared" si="603"/>
        <v>0</v>
      </c>
      <c r="P567" s="115">
        <f t="shared" si="603"/>
        <v>1</v>
      </c>
      <c r="Q567" s="115">
        <f t="shared" si="603"/>
        <v>1</v>
      </c>
      <c r="R567" s="115">
        <f t="shared" si="603"/>
        <v>1</v>
      </c>
      <c r="S567" s="115">
        <f t="shared" si="603"/>
        <v>1</v>
      </c>
      <c r="T567" s="115">
        <f t="shared" si="604"/>
        <v>2</v>
      </c>
      <c r="U567" s="115">
        <f t="shared" si="604"/>
        <v>2</v>
      </c>
      <c r="V567" s="115">
        <f t="shared" si="604"/>
        <v>2</v>
      </c>
      <c r="W567" s="115">
        <f t="shared" si="604"/>
        <v>2</v>
      </c>
      <c r="X567" s="115">
        <f t="shared" si="604"/>
        <v>3</v>
      </c>
      <c r="Y567" s="115">
        <f t="shared" si="604"/>
        <v>3</v>
      </c>
      <c r="Z567" s="115">
        <f t="shared" si="604"/>
        <v>3</v>
      </c>
      <c r="AA567" s="115">
        <f t="shared" si="604"/>
        <v>3</v>
      </c>
      <c r="AB567" s="115">
        <f t="shared" si="604"/>
        <v>4</v>
      </c>
      <c r="AC567" s="115">
        <f t="shared" si="604"/>
        <v>4</v>
      </c>
      <c r="AD567" s="115">
        <f t="shared" si="604"/>
        <v>4</v>
      </c>
      <c r="AE567" s="115">
        <f t="shared" si="604"/>
        <v>4</v>
      </c>
      <c r="AF567" s="115">
        <f t="shared" si="604"/>
        <v>5</v>
      </c>
      <c r="AG567" s="115">
        <f t="shared" si="604"/>
        <v>5</v>
      </c>
      <c r="AH567" s="115">
        <f t="shared" si="604"/>
        <v>5</v>
      </c>
      <c r="AI567" s="20"/>
      <c r="AJ567" s="105" cm="1">
        <f t="array" ref="AJ567">INDEX(Calculations!$B$396:$AN$396, 1, AN567)</f>
        <v>-1602.1043044020003</v>
      </c>
      <c r="AK567" s="84">
        <f>INDEX(Drivers!$B$106:$AI$106, 1, MATCH($B567, Drivers!$B$4:$AI$4, 0))</f>
        <v>20</v>
      </c>
      <c r="AL567" s="85">
        <f>INDEX(Drivers!$B$107:$AI$107, 1,  MATCH($B567, Drivers!$B$4:$AI$4, 0))</f>
        <v>0.5</v>
      </c>
      <c r="AM567" s="86" cm="1">
        <f t="array" ref="AM567">INDEX(Drivers!$B$12:$AI$12, 1, AN567)</f>
        <v>47299</v>
      </c>
      <c r="AN567" s="83">
        <f t="shared" si="606"/>
        <v>15</v>
      </c>
      <c r="AO567" s="147">
        <f t="shared" si="607"/>
        <v>1657.1043044020003</v>
      </c>
      <c r="AP567" s="115"/>
      <c r="AQ567" s="115"/>
      <c r="AR567" s="115"/>
      <c r="AS567" s="115"/>
      <c r="AT567" s="115"/>
      <c r="AU567" s="115"/>
      <c r="AV567" s="115"/>
      <c r="AW567" s="115"/>
    </row>
    <row r="568" spans="2:49" hidden="1" outlineLevel="1" x14ac:dyDescent="0.2">
      <c r="B568" s="52" t="str" cm="1">
        <f t="array" ref="B568">INDEX($B$4:$AI$4, 1, AN568)</f>
        <v>FQ3'29E</v>
      </c>
      <c r="C568" s="115">
        <f t="shared" si="605"/>
        <v>0</v>
      </c>
      <c r="D568" s="115">
        <f t="shared" si="603"/>
        <v>0</v>
      </c>
      <c r="E568" s="115">
        <f t="shared" si="603"/>
        <v>0</v>
      </c>
      <c r="F568" s="115">
        <f t="shared" si="603"/>
        <v>0</v>
      </c>
      <c r="G568" s="115">
        <f t="shared" si="603"/>
        <v>0</v>
      </c>
      <c r="H568" s="115">
        <f t="shared" si="603"/>
        <v>0</v>
      </c>
      <c r="I568" s="115">
        <f t="shared" si="603"/>
        <v>0</v>
      </c>
      <c r="J568" s="115">
        <f t="shared" si="603"/>
        <v>0</v>
      </c>
      <c r="K568" s="115">
        <f t="shared" si="603"/>
        <v>0</v>
      </c>
      <c r="L568" s="115">
        <f t="shared" si="603"/>
        <v>0</v>
      </c>
      <c r="M568" s="115">
        <f t="shared" si="603"/>
        <v>0</v>
      </c>
      <c r="N568" s="115">
        <f t="shared" si="603"/>
        <v>0</v>
      </c>
      <c r="O568" s="115">
        <f t="shared" si="603"/>
        <v>0</v>
      </c>
      <c r="P568" s="115">
        <f t="shared" si="603"/>
        <v>0</v>
      </c>
      <c r="Q568" s="115">
        <f t="shared" si="603"/>
        <v>1</v>
      </c>
      <c r="R568" s="115">
        <f t="shared" si="603"/>
        <v>1</v>
      </c>
      <c r="S568" s="115">
        <f t="shared" si="603"/>
        <v>1</v>
      </c>
      <c r="T568" s="115">
        <f t="shared" si="604"/>
        <v>1</v>
      </c>
      <c r="U568" s="115">
        <f t="shared" si="604"/>
        <v>2</v>
      </c>
      <c r="V568" s="115">
        <f t="shared" si="604"/>
        <v>2</v>
      </c>
      <c r="W568" s="115">
        <f t="shared" si="604"/>
        <v>2</v>
      </c>
      <c r="X568" s="115">
        <f t="shared" si="604"/>
        <v>2</v>
      </c>
      <c r="Y568" s="115">
        <f t="shared" si="604"/>
        <v>3</v>
      </c>
      <c r="Z568" s="115">
        <f t="shared" si="604"/>
        <v>3</v>
      </c>
      <c r="AA568" s="115">
        <f t="shared" si="604"/>
        <v>3</v>
      </c>
      <c r="AB568" s="115">
        <f t="shared" si="604"/>
        <v>3</v>
      </c>
      <c r="AC568" s="115">
        <f t="shared" si="604"/>
        <v>4</v>
      </c>
      <c r="AD568" s="115">
        <f t="shared" si="604"/>
        <v>4</v>
      </c>
      <c r="AE568" s="115">
        <f t="shared" si="604"/>
        <v>4</v>
      </c>
      <c r="AF568" s="115">
        <f t="shared" si="604"/>
        <v>4</v>
      </c>
      <c r="AG568" s="115">
        <f t="shared" si="604"/>
        <v>5</v>
      </c>
      <c r="AH568" s="115">
        <f t="shared" si="604"/>
        <v>5</v>
      </c>
      <c r="AI568" s="20"/>
      <c r="AJ568" s="105" cm="1">
        <f t="array" ref="AJ568">INDEX(Calculations!$B$396:$AN$396, 1, AN568)</f>
        <v>-1780.7703850439998</v>
      </c>
      <c r="AK568" s="84">
        <f>INDEX(Drivers!$B$106:$AI$106, 1, MATCH($B568, Drivers!$B$4:$AI$4, 0))</f>
        <v>20</v>
      </c>
      <c r="AL568" s="85">
        <f>INDEX(Drivers!$B$107:$AI$107, 1,  MATCH($B568, Drivers!$B$4:$AI$4, 0))</f>
        <v>0.5</v>
      </c>
      <c r="AM568" s="86" cm="1">
        <f t="array" ref="AM568">INDEX(Drivers!$B$12:$AI$12, 1, AN568)</f>
        <v>47391</v>
      </c>
      <c r="AN568" s="83">
        <f t="shared" si="606"/>
        <v>16</v>
      </c>
      <c r="AO568" s="147">
        <f t="shared" si="607"/>
        <v>1830.7703850439998</v>
      </c>
      <c r="AP568" s="115"/>
      <c r="AQ568" s="115"/>
      <c r="AR568" s="115"/>
      <c r="AS568" s="115"/>
      <c r="AT568" s="115"/>
      <c r="AU568" s="115"/>
      <c r="AV568" s="115"/>
      <c r="AW568" s="115"/>
    </row>
    <row r="569" spans="2:49" hidden="1" outlineLevel="1" x14ac:dyDescent="0.2">
      <c r="B569" s="52" t="str" cm="1">
        <f t="array" ref="B569">INDEX($B$4:$AI$4, 1, AN569)</f>
        <v>FQ4'29E</v>
      </c>
      <c r="C569" s="115">
        <f t="shared" si="605"/>
        <v>0</v>
      </c>
      <c r="D569" s="115">
        <f t="shared" si="603"/>
        <v>0</v>
      </c>
      <c r="E569" s="115">
        <f t="shared" si="603"/>
        <v>0</v>
      </c>
      <c r="F569" s="115">
        <f t="shared" si="603"/>
        <v>0</v>
      </c>
      <c r="G569" s="115">
        <f t="shared" si="603"/>
        <v>0</v>
      </c>
      <c r="H569" s="115">
        <f t="shared" si="603"/>
        <v>0</v>
      </c>
      <c r="I569" s="115">
        <f t="shared" si="603"/>
        <v>0</v>
      </c>
      <c r="J569" s="115">
        <f t="shared" si="603"/>
        <v>0</v>
      </c>
      <c r="K569" s="115">
        <f t="shared" si="603"/>
        <v>0</v>
      </c>
      <c r="L569" s="115">
        <f t="shared" si="603"/>
        <v>0</v>
      </c>
      <c r="M569" s="115">
        <f t="shared" si="603"/>
        <v>0</v>
      </c>
      <c r="N569" s="115">
        <f t="shared" si="603"/>
        <v>0</v>
      </c>
      <c r="O569" s="115">
        <f t="shared" si="603"/>
        <v>0</v>
      </c>
      <c r="P569" s="115">
        <f t="shared" si="603"/>
        <v>0</v>
      </c>
      <c r="Q569" s="115">
        <f t="shared" si="603"/>
        <v>0</v>
      </c>
      <c r="R569" s="115">
        <f t="shared" si="603"/>
        <v>1</v>
      </c>
      <c r="S569" s="115">
        <f t="shared" ref="S569:AH584" si="608">IF($AM569&gt;S$5, 0, IF(INT(YEARFRAC($AM569,S$5))+1&gt;6, 0, INT(YEARFRAC($AM569,S$5))+1))</f>
        <v>1</v>
      </c>
      <c r="T569" s="115">
        <f t="shared" si="604"/>
        <v>1</v>
      </c>
      <c r="U569" s="115">
        <f t="shared" si="604"/>
        <v>1</v>
      </c>
      <c r="V569" s="115">
        <f t="shared" si="604"/>
        <v>2</v>
      </c>
      <c r="W569" s="115">
        <f t="shared" si="604"/>
        <v>2</v>
      </c>
      <c r="X569" s="115">
        <f t="shared" si="604"/>
        <v>2</v>
      </c>
      <c r="Y569" s="115">
        <f t="shared" si="604"/>
        <v>2</v>
      </c>
      <c r="Z569" s="115">
        <f t="shared" si="604"/>
        <v>3</v>
      </c>
      <c r="AA569" s="115">
        <f t="shared" si="604"/>
        <v>3</v>
      </c>
      <c r="AB569" s="115">
        <f t="shared" si="604"/>
        <v>3</v>
      </c>
      <c r="AC569" s="115">
        <f t="shared" si="604"/>
        <v>3</v>
      </c>
      <c r="AD569" s="115">
        <f t="shared" si="604"/>
        <v>4</v>
      </c>
      <c r="AE569" s="115">
        <f t="shared" si="604"/>
        <v>4</v>
      </c>
      <c r="AF569" s="115">
        <f t="shared" si="604"/>
        <v>4</v>
      </c>
      <c r="AG569" s="115">
        <f t="shared" si="604"/>
        <v>4</v>
      </c>
      <c r="AH569" s="115">
        <f t="shared" si="604"/>
        <v>5</v>
      </c>
      <c r="AI569" s="20"/>
      <c r="AJ569" s="105" cm="1">
        <f t="array" ref="AJ569">INDEX(Calculations!$B$396:$AN$396, 1, AN569)</f>
        <v>-1963.2936334410001</v>
      </c>
      <c r="AK569" s="84">
        <f>INDEX(Drivers!$B$106:$AI$106, 1, MATCH($B569, Drivers!$B$4:$AI$4, 0))</f>
        <v>20</v>
      </c>
      <c r="AL569" s="85">
        <f>INDEX(Drivers!$B$107:$AI$107, 1,  MATCH($B569, Drivers!$B$4:$AI$4, 0))</f>
        <v>0.5</v>
      </c>
      <c r="AM569" s="86" cm="1">
        <f t="array" ref="AM569">INDEX(Drivers!$B$12:$AI$12, 1, AN569)</f>
        <v>47483</v>
      </c>
      <c r="AN569" s="83">
        <f t="shared" si="606"/>
        <v>17</v>
      </c>
      <c r="AO569" s="147">
        <f t="shared" si="607"/>
        <v>2008.2936334410001</v>
      </c>
      <c r="AP569" s="115"/>
      <c r="AQ569" s="115"/>
      <c r="AR569" s="115"/>
      <c r="AS569" s="115"/>
      <c r="AT569" s="115"/>
      <c r="AU569" s="115"/>
      <c r="AV569" s="115"/>
      <c r="AW569" s="115"/>
    </row>
    <row r="570" spans="2:49" hidden="1" outlineLevel="1" x14ac:dyDescent="0.2">
      <c r="B570" s="52" t="str" cm="1">
        <f t="array" ref="B570">INDEX($B$4:$AI$4, 1, AN570)</f>
        <v>FQ1'30E</v>
      </c>
      <c r="C570" s="115">
        <f t="shared" si="605"/>
        <v>0</v>
      </c>
      <c r="D570" s="115">
        <f t="shared" si="605"/>
        <v>0</v>
      </c>
      <c r="E570" s="115">
        <f t="shared" si="605"/>
        <v>0</v>
      </c>
      <c r="F570" s="115">
        <f t="shared" si="605"/>
        <v>0</v>
      </c>
      <c r="G570" s="115">
        <f t="shared" si="605"/>
        <v>0</v>
      </c>
      <c r="H570" s="115">
        <f t="shared" si="605"/>
        <v>0</v>
      </c>
      <c r="I570" s="115">
        <f t="shared" si="605"/>
        <v>0</v>
      </c>
      <c r="J570" s="115">
        <f t="shared" si="605"/>
        <v>0</v>
      </c>
      <c r="K570" s="115">
        <f t="shared" si="605"/>
        <v>0</v>
      </c>
      <c r="L570" s="115">
        <f t="shared" si="605"/>
        <v>0</v>
      </c>
      <c r="M570" s="115">
        <f t="shared" si="605"/>
        <v>0</v>
      </c>
      <c r="N570" s="115">
        <f t="shared" si="605"/>
        <v>0</v>
      </c>
      <c r="O570" s="115">
        <f t="shared" si="605"/>
        <v>0</v>
      </c>
      <c r="P570" s="115">
        <f t="shared" si="605"/>
        <v>0</v>
      </c>
      <c r="Q570" s="115">
        <f t="shared" si="605"/>
        <v>0</v>
      </c>
      <c r="R570" s="115">
        <f t="shared" si="605"/>
        <v>0</v>
      </c>
      <c r="S570" s="115">
        <f t="shared" si="608"/>
        <v>1</v>
      </c>
      <c r="T570" s="115">
        <f t="shared" si="608"/>
        <v>1</v>
      </c>
      <c r="U570" s="115">
        <f t="shared" si="608"/>
        <v>1</v>
      </c>
      <c r="V570" s="115">
        <f t="shared" si="608"/>
        <v>1</v>
      </c>
      <c r="W570" s="115">
        <f t="shared" si="608"/>
        <v>2</v>
      </c>
      <c r="X570" s="115">
        <f t="shared" si="608"/>
        <v>2</v>
      </c>
      <c r="Y570" s="115">
        <f t="shared" si="608"/>
        <v>2</v>
      </c>
      <c r="Z570" s="115">
        <f t="shared" si="608"/>
        <v>2</v>
      </c>
      <c r="AA570" s="115">
        <f t="shared" si="608"/>
        <v>3</v>
      </c>
      <c r="AB570" s="115">
        <f t="shared" si="608"/>
        <v>3</v>
      </c>
      <c r="AC570" s="115">
        <f t="shared" si="608"/>
        <v>3</v>
      </c>
      <c r="AD570" s="115">
        <f t="shared" si="608"/>
        <v>3</v>
      </c>
      <c r="AE570" s="115">
        <f t="shared" si="608"/>
        <v>4</v>
      </c>
      <c r="AF570" s="115">
        <f t="shared" si="608"/>
        <v>4</v>
      </c>
      <c r="AG570" s="115">
        <f t="shared" si="608"/>
        <v>4</v>
      </c>
      <c r="AH570" s="115">
        <f t="shared" si="608"/>
        <v>4</v>
      </c>
      <c r="AI570" s="20"/>
      <c r="AJ570" s="105" cm="1">
        <f t="array" ref="AJ570">INDEX(Calculations!$B$396:$AN$396, 1, AN570)</f>
        <v>-2152.1916742233598</v>
      </c>
      <c r="AK570" s="84">
        <f>INDEX(Drivers!$B$106:$AI$106, 1, MATCH($B570, Drivers!$B$4:$AI$4, 0))</f>
        <v>20</v>
      </c>
      <c r="AL570" s="85">
        <f>INDEX(Drivers!$B$107:$AI$107, 1,  MATCH($B570, Drivers!$B$4:$AI$4, 0))</f>
        <v>0.5</v>
      </c>
      <c r="AM570" s="86" cm="1">
        <f t="array" ref="AM570">INDEX(Drivers!$B$12:$AI$12, 1, AN570)</f>
        <v>47573</v>
      </c>
      <c r="AN570" s="83">
        <f t="shared" si="606"/>
        <v>18</v>
      </c>
      <c r="AO570" s="147">
        <f t="shared" si="607"/>
        <v>2192.1916742233598</v>
      </c>
      <c r="AP570" s="115"/>
      <c r="AQ570" s="115"/>
      <c r="AR570" s="115"/>
      <c r="AS570" s="115"/>
      <c r="AT570" s="115"/>
      <c r="AU570" s="115"/>
      <c r="AV570" s="115"/>
      <c r="AW570" s="115"/>
    </row>
    <row r="571" spans="2:49" hidden="1" outlineLevel="1" x14ac:dyDescent="0.2">
      <c r="B571" s="52" t="str" cm="1">
        <f t="array" ref="B571">INDEX($B$4:$AI$4, 1, AN571)</f>
        <v>FQ2'30E</v>
      </c>
      <c r="C571" s="115">
        <f t="shared" ref="C571:R585" si="609">IF($AM571&gt;C$5, 0, IF(INT(YEARFRAC($AM571,C$5))+1&gt;6, 0, INT(YEARFRAC($AM571,C$5))+1))</f>
        <v>0</v>
      </c>
      <c r="D571" s="115">
        <f t="shared" si="609"/>
        <v>0</v>
      </c>
      <c r="E571" s="115">
        <f t="shared" si="609"/>
        <v>0</v>
      </c>
      <c r="F571" s="115">
        <f t="shared" si="609"/>
        <v>0</v>
      </c>
      <c r="G571" s="115">
        <f t="shared" si="609"/>
        <v>0</v>
      </c>
      <c r="H571" s="115">
        <f t="shared" si="609"/>
        <v>0</v>
      </c>
      <c r="I571" s="115">
        <f t="shared" si="609"/>
        <v>0</v>
      </c>
      <c r="J571" s="115">
        <f t="shared" si="609"/>
        <v>0</v>
      </c>
      <c r="K571" s="115">
        <f t="shared" si="609"/>
        <v>0</v>
      </c>
      <c r="L571" s="115">
        <f t="shared" si="609"/>
        <v>0</v>
      </c>
      <c r="M571" s="115">
        <f t="shared" si="609"/>
        <v>0</v>
      </c>
      <c r="N571" s="115">
        <f t="shared" si="609"/>
        <v>0</v>
      </c>
      <c r="O571" s="115">
        <f t="shared" si="609"/>
        <v>0</v>
      </c>
      <c r="P571" s="115">
        <f t="shared" si="609"/>
        <v>0</v>
      </c>
      <c r="Q571" s="115">
        <f t="shared" si="609"/>
        <v>0</v>
      </c>
      <c r="R571" s="115">
        <f t="shared" si="609"/>
        <v>0</v>
      </c>
      <c r="S571" s="115">
        <f t="shared" si="608"/>
        <v>0</v>
      </c>
      <c r="T571" s="115">
        <f t="shared" si="608"/>
        <v>1</v>
      </c>
      <c r="U571" s="115">
        <f t="shared" si="608"/>
        <v>1</v>
      </c>
      <c r="V571" s="115">
        <f t="shared" si="608"/>
        <v>1</v>
      </c>
      <c r="W571" s="115">
        <f t="shared" si="608"/>
        <v>1</v>
      </c>
      <c r="X571" s="115">
        <f t="shared" si="608"/>
        <v>2</v>
      </c>
      <c r="Y571" s="115">
        <f t="shared" si="608"/>
        <v>2</v>
      </c>
      <c r="Z571" s="115">
        <f t="shared" si="608"/>
        <v>2</v>
      </c>
      <c r="AA571" s="115">
        <f t="shared" si="608"/>
        <v>2</v>
      </c>
      <c r="AB571" s="115">
        <f t="shared" si="608"/>
        <v>3</v>
      </c>
      <c r="AC571" s="115">
        <f t="shared" si="608"/>
        <v>3</v>
      </c>
      <c r="AD571" s="115">
        <f t="shared" si="608"/>
        <v>3</v>
      </c>
      <c r="AE571" s="115">
        <f t="shared" si="608"/>
        <v>3</v>
      </c>
      <c r="AF571" s="115">
        <f t="shared" si="608"/>
        <v>4</v>
      </c>
      <c r="AG571" s="115">
        <f t="shared" si="608"/>
        <v>4</v>
      </c>
      <c r="AH571" s="115">
        <f t="shared" si="608"/>
        <v>4</v>
      </c>
      <c r="AI571" s="20"/>
      <c r="AJ571" s="105" cm="1">
        <f t="array" ref="AJ571">INDEX(Calculations!$B$396:$AN$396, 1, AN571)</f>
        <v>-2349.2178758739601</v>
      </c>
      <c r="AK571" s="84">
        <f>INDEX(Drivers!$B$106:$AI$106, 1, MATCH($B571, Drivers!$B$4:$AI$4, 0))</f>
        <v>20</v>
      </c>
      <c r="AL571" s="85">
        <f>INDEX(Drivers!$B$107:$AI$107, 1,  MATCH($B571, Drivers!$B$4:$AI$4, 0))</f>
        <v>0.5</v>
      </c>
      <c r="AM571" s="86" cm="1">
        <f t="array" ref="AM571">INDEX(Drivers!$B$12:$AI$12, 1, AN571)</f>
        <v>47664</v>
      </c>
      <c r="AN571" s="83">
        <f t="shared" si="606"/>
        <v>19</v>
      </c>
      <c r="AO571" s="147">
        <f t="shared" si="607"/>
        <v>2385.2178758739601</v>
      </c>
      <c r="AP571" s="115"/>
      <c r="AQ571" s="115"/>
      <c r="AR571" s="115"/>
      <c r="AS571" s="115"/>
      <c r="AT571" s="115"/>
      <c r="AU571" s="115"/>
      <c r="AV571" s="115"/>
      <c r="AW571" s="115"/>
    </row>
    <row r="572" spans="2:49" hidden="1" outlineLevel="1" x14ac:dyDescent="0.2">
      <c r="B572" s="52" t="str" cm="1">
        <f t="array" ref="B572">INDEX($B$4:$AI$4, 1, AN572)</f>
        <v>FQ3'30E</v>
      </c>
      <c r="C572" s="115">
        <f t="shared" si="609"/>
        <v>0</v>
      </c>
      <c r="D572" s="115">
        <f t="shared" si="609"/>
        <v>0</v>
      </c>
      <c r="E572" s="115">
        <f t="shared" si="609"/>
        <v>0</v>
      </c>
      <c r="F572" s="115">
        <f t="shared" si="609"/>
        <v>0</v>
      </c>
      <c r="G572" s="115">
        <f t="shared" si="609"/>
        <v>0</v>
      </c>
      <c r="H572" s="115">
        <f t="shared" si="609"/>
        <v>0</v>
      </c>
      <c r="I572" s="115">
        <f t="shared" si="609"/>
        <v>0</v>
      </c>
      <c r="J572" s="115">
        <f t="shared" si="609"/>
        <v>0</v>
      </c>
      <c r="K572" s="115">
        <f t="shared" si="609"/>
        <v>0</v>
      </c>
      <c r="L572" s="115">
        <f t="shared" si="609"/>
        <v>0</v>
      </c>
      <c r="M572" s="115">
        <f t="shared" si="609"/>
        <v>0</v>
      </c>
      <c r="N572" s="115">
        <f t="shared" si="609"/>
        <v>0</v>
      </c>
      <c r="O572" s="115">
        <f t="shared" si="609"/>
        <v>0</v>
      </c>
      <c r="P572" s="115">
        <f t="shared" si="609"/>
        <v>0</v>
      </c>
      <c r="Q572" s="115">
        <f t="shared" si="609"/>
        <v>0</v>
      </c>
      <c r="R572" s="115">
        <f t="shared" si="609"/>
        <v>0</v>
      </c>
      <c r="S572" s="115">
        <f t="shared" si="608"/>
        <v>0</v>
      </c>
      <c r="T572" s="115">
        <f t="shared" si="608"/>
        <v>0</v>
      </c>
      <c r="U572" s="115">
        <f t="shared" si="608"/>
        <v>1</v>
      </c>
      <c r="V572" s="115">
        <f t="shared" si="608"/>
        <v>1</v>
      </c>
      <c r="W572" s="115">
        <f t="shared" si="608"/>
        <v>1</v>
      </c>
      <c r="X572" s="115">
        <f t="shared" si="608"/>
        <v>1</v>
      </c>
      <c r="Y572" s="115">
        <f t="shared" si="608"/>
        <v>2</v>
      </c>
      <c r="Z572" s="115">
        <f t="shared" si="608"/>
        <v>2</v>
      </c>
      <c r="AA572" s="115">
        <f t="shared" si="608"/>
        <v>2</v>
      </c>
      <c r="AB572" s="115">
        <f t="shared" si="608"/>
        <v>2</v>
      </c>
      <c r="AC572" s="115">
        <f t="shared" si="608"/>
        <v>3</v>
      </c>
      <c r="AD572" s="115">
        <f t="shared" si="608"/>
        <v>3</v>
      </c>
      <c r="AE572" s="115">
        <f t="shared" si="608"/>
        <v>3</v>
      </c>
      <c r="AF572" s="115">
        <f t="shared" si="608"/>
        <v>3</v>
      </c>
      <c r="AG572" s="115">
        <f t="shared" si="608"/>
        <v>4</v>
      </c>
      <c r="AH572" s="115">
        <f t="shared" si="608"/>
        <v>4</v>
      </c>
      <c r="AI572" s="20"/>
      <c r="AJ572" s="105" cm="1">
        <f t="array" ref="AJ572">INDEX(Calculations!$B$396:$AN$396, 1, AN572)</f>
        <v>-2551.9983722301608</v>
      </c>
      <c r="AK572" s="84">
        <f>INDEX(Drivers!$B$106:$AI$106, 1, MATCH($B572, Drivers!$B$4:$AI$4, 0))</f>
        <v>20</v>
      </c>
      <c r="AL572" s="85">
        <f>INDEX(Drivers!$B$107:$AI$107, 1,  MATCH($B572, Drivers!$B$4:$AI$4, 0))</f>
        <v>0.5</v>
      </c>
      <c r="AM572" s="86" cm="1">
        <f t="array" ref="AM572">INDEX(Drivers!$B$12:$AI$12, 1, AN572)</f>
        <v>47756</v>
      </c>
      <c r="AN572" s="83">
        <f t="shared" si="606"/>
        <v>20</v>
      </c>
      <c r="AO572" s="147">
        <f t="shared" si="607"/>
        <v>2583.9983722301608</v>
      </c>
      <c r="AP572" s="115"/>
      <c r="AQ572" s="115"/>
      <c r="AR572" s="115"/>
      <c r="AS572" s="115"/>
      <c r="AT572" s="115"/>
      <c r="AU572" s="115"/>
      <c r="AV572" s="115"/>
      <c r="AW572" s="115"/>
    </row>
    <row r="573" spans="2:49" hidden="1" outlineLevel="1" x14ac:dyDescent="0.2">
      <c r="B573" s="52" t="str" cm="1">
        <f t="array" ref="B573">INDEX($B$4:$AI$4, 1, AN573)</f>
        <v>FQ4'30E</v>
      </c>
      <c r="C573" s="115">
        <f t="shared" si="609"/>
        <v>0</v>
      </c>
      <c r="D573" s="115">
        <f t="shared" si="609"/>
        <v>0</v>
      </c>
      <c r="E573" s="115">
        <f t="shared" si="609"/>
        <v>0</v>
      </c>
      <c r="F573" s="115">
        <f t="shared" si="609"/>
        <v>0</v>
      </c>
      <c r="G573" s="115">
        <f t="shared" si="609"/>
        <v>0</v>
      </c>
      <c r="H573" s="115">
        <f t="shared" si="609"/>
        <v>0</v>
      </c>
      <c r="I573" s="115">
        <f t="shared" si="609"/>
        <v>0</v>
      </c>
      <c r="J573" s="115">
        <f t="shared" si="609"/>
        <v>0</v>
      </c>
      <c r="K573" s="115">
        <f t="shared" si="609"/>
        <v>0</v>
      </c>
      <c r="L573" s="115">
        <f t="shared" si="609"/>
        <v>0</v>
      </c>
      <c r="M573" s="115">
        <f t="shared" si="609"/>
        <v>0</v>
      </c>
      <c r="N573" s="115">
        <f t="shared" si="609"/>
        <v>0</v>
      </c>
      <c r="O573" s="115">
        <f t="shared" si="609"/>
        <v>0</v>
      </c>
      <c r="P573" s="115">
        <f t="shared" si="609"/>
        <v>0</v>
      </c>
      <c r="Q573" s="115">
        <f t="shared" si="609"/>
        <v>0</v>
      </c>
      <c r="R573" s="115">
        <f t="shared" si="609"/>
        <v>0</v>
      </c>
      <c r="S573" s="115">
        <f t="shared" si="608"/>
        <v>0</v>
      </c>
      <c r="T573" s="115">
        <f t="shared" si="608"/>
        <v>0</v>
      </c>
      <c r="U573" s="115">
        <f t="shared" si="608"/>
        <v>0</v>
      </c>
      <c r="V573" s="115">
        <f t="shared" si="608"/>
        <v>1</v>
      </c>
      <c r="W573" s="115">
        <f t="shared" si="608"/>
        <v>1</v>
      </c>
      <c r="X573" s="115">
        <f t="shared" si="608"/>
        <v>1</v>
      </c>
      <c r="Y573" s="115">
        <f t="shared" si="608"/>
        <v>1</v>
      </c>
      <c r="Z573" s="115">
        <f t="shared" si="608"/>
        <v>2</v>
      </c>
      <c r="AA573" s="115">
        <f t="shared" si="608"/>
        <v>2</v>
      </c>
      <c r="AB573" s="115">
        <f t="shared" si="608"/>
        <v>2</v>
      </c>
      <c r="AC573" s="115">
        <f t="shared" si="608"/>
        <v>2</v>
      </c>
      <c r="AD573" s="115">
        <f t="shared" si="608"/>
        <v>3</v>
      </c>
      <c r="AE573" s="115">
        <f t="shared" si="608"/>
        <v>3</v>
      </c>
      <c r="AF573" s="115">
        <f t="shared" si="608"/>
        <v>3</v>
      </c>
      <c r="AG573" s="115">
        <f t="shared" si="608"/>
        <v>3</v>
      </c>
      <c r="AH573" s="115">
        <f t="shared" si="608"/>
        <v>4</v>
      </c>
      <c r="AI573" s="20"/>
      <c r="AJ573" s="105" cm="1">
        <f t="array" ref="AJ573">INDEX(Calculations!$B$396:$AN$396, 1, AN573)</f>
        <v>-2759.4503273118607</v>
      </c>
      <c r="AK573" s="84">
        <f>INDEX(Drivers!$B$106:$AI$106, 1, MATCH($B573, Drivers!$B$4:$AI$4, 0))</f>
        <v>20</v>
      </c>
      <c r="AL573" s="85">
        <f>INDEX(Drivers!$B$107:$AI$107, 1,  MATCH($B573, Drivers!$B$4:$AI$4, 0))</f>
        <v>0.5</v>
      </c>
      <c r="AM573" s="86" cm="1">
        <f t="array" ref="AM573">INDEX(Drivers!$B$12:$AI$12, 1, AN573)</f>
        <v>47848</v>
      </c>
      <c r="AN573" s="83">
        <f t="shared" si="606"/>
        <v>21</v>
      </c>
      <c r="AO573" s="147">
        <f t="shared" si="607"/>
        <v>2787.4503273118607</v>
      </c>
      <c r="AP573" s="115"/>
      <c r="AQ573" s="115"/>
      <c r="AR573" s="115"/>
      <c r="AS573" s="115"/>
      <c r="AT573" s="115"/>
      <c r="AU573" s="115"/>
      <c r="AV573" s="115"/>
      <c r="AW573" s="115"/>
    </row>
    <row r="574" spans="2:49" hidden="1" outlineLevel="1" x14ac:dyDescent="0.2">
      <c r="B574" s="52" t="str" cm="1">
        <f t="array" ref="B574">INDEX($B$4:$AI$4, 1, AN574)</f>
        <v>FQ1'31E</v>
      </c>
      <c r="C574" s="115">
        <f t="shared" si="609"/>
        <v>0</v>
      </c>
      <c r="D574" s="115">
        <f t="shared" si="609"/>
        <v>0</v>
      </c>
      <c r="E574" s="115">
        <f t="shared" si="609"/>
        <v>0</v>
      </c>
      <c r="F574" s="115">
        <f t="shared" si="609"/>
        <v>0</v>
      </c>
      <c r="G574" s="115">
        <f t="shared" si="609"/>
        <v>0</v>
      </c>
      <c r="H574" s="115">
        <f t="shared" si="609"/>
        <v>0</v>
      </c>
      <c r="I574" s="115">
        <f t="shared" si="609"/>
        <v>0</v>
      </c>
      <c r="J574" s="115">
        <f t="shared" si="609"/>
        <v>0</v>
      </c>
      <c r="K574" s="115">
        <f t="shared" si="609"/>
        <v>0</v>
      </c>
      <c r="L574" s="115">
        <f t="shared" si="609"/>
        <v>0</v>
      </c>
      <c r="M574" s="115">
        <f t="shared" si="609"/>
        <v>0</v>
      </c>
      <c r="N574" s="115">
        <f t="shared" si="609"/>
        <v>0</v>
      </c>
      <c r="O574" s="115">
        <f t="shared" si="609"/>
        <v>0</v>
      </c>
      <c r="P574" s="115">
        <f t="shared" si="609"/>
        <v>0</v>
      </c>
      <c r="Q574" s="115">
        <f t="shared" si="609"/>
        <v>0</v>
      </c>
      <c r="R574" s="115">
        <f t="shared" si="609"/>
        <v>0</v>
      </c>
      <c r="S574" s="115">
        <f t="shared" si="608"/>
        <v>0</v>
      </c>
      <c r="T574" s="115">
        <f t="shared" si="608"/>
        <v>0</v>
      </c>
      <c r="U574" s="115">
        <f t="shared" si="608"/>
        <v>0</v>
      </c>
      <c r="V574" s="115">
        <f t="shared" si="608"/>
        <v>0</v>
      </c>
      <c r="W574" s="115">
        <f t="shared" si="608"/>
        <v>1</v>
      </c>
      <c r="X574" s="115">
        <f t="shared" si="608"/>
        <v>1</v>
      </c>
      <c r="Y574" s="115">
        <f t="shared" si="608"/>
        <v>1</v>
      </c>
      <c r="Z574" s="115">
        <f t="shared" si="608"/>
        <v>1</v>
      </c>
      <c r="AA574" s="115">
        <f t="shared" si="608"/>
        <v>2</v>
      </c>
      <c r="AB574" s="115">
        <f t="shared" si="608"/>
        <v>2</v>
      </c>
      <c r="AC574" s="115">
        <f t="shared" si="608"/>
        <v>2</v>
      </c>
      <c r="AD574" s="115">
        <f t="shared" si="608"/>
        <v>2</v>
      </c>
      <c r="AE574" s="115">
        <f t="shared" si="608"/>
        <v>3</v>
      </c>
      <c r="AF574" s="115">
        <f t="shared" si="608"/>
        <v>3</v>
      </c>
      <c r="AG574" s="115">
        <f t="shared" si="608"/>
        <v>3</v>
      </c>
      <c r="AH574" s="115">
        <f t="shared" si="608"/>
        <v>3</v>
      </c>
      <c r="AI574" s="20"/>
      <c r="AJ574" s="105" cm="1">
        <f t="array" ref="AJ574">INDEX(Calculations!$B$396:$AN$396, 1, AN574)</f>
        <v>0</v>
      </c>
      <c r="AK574" s="84">
        <f>INDEX(Drivers!$B$106:$AI$106, 1, MATCH($B574, Drivers!$B$4:$AI$4, 0))</f>
        <v>0</v>
      </c>
      <c r="AL574" s="85">
        <f>INDEX(Drivers!$B$107:$AI$107, 1,  MATCH($B574, Drivers!$B$4:$AI$4, 0))</f>
        <v>0</v>
      </c>
      <c r="AM574" s="86" cm="1">
        <f t="array" ref="AM574">INDEX(Drivers!$B$12:$AI$12, 1, AN574)</f>
        <v>47938</v>
      </c>
      <c r="AN574" s="83">
        <f t="shared" si="606"/>
        <v>22</v>
      </c>
      <c r="AO574" s="147">
        <f t="shared" si="607"/>
        <v>24</v>
      </c>
      <c r="AP574" s="115"/>
      <c r="AQ574" s="115"/>
      <c r="AR574" s="115"/>
      <c r="AS574" s="115"/>
      <c r="AT574" s="115"/>
      <c r="AU574" s="115"/>
      <c r="AV574" s="115"/>
      <c r="AW574" s="115"/>
    </row>
    <row r="575" spans="2:49" hidden="1" outlineLevel="1" x14ac:dyDescent="0.2">
      <c r="B575" s="52" t="str" cm="1">
        <f t="array" ref="B575">INDEX($B$4:$AI$4, 1, AN575)</f>
        <v>FQ2'31E</v>
      </c>
      <c r="C575" s="115">
        <f t="shared" si="609"/>
        <v>0</v>
      </c>
      <c r="D575" s="115">
        <f t="shared" si="609"/>
        <v>0</v>
      </c>
      <c r="E575" s="115">
        <f t="shared" si="609"/>
        <v>0</v>
      </c>
      <c r="F575" s="115">
        <f t="shared" si="609"/>
        <v>0</v>
      </c>
      <c r="G575" s="115">
        <f t="shared" si="609"/>
        <v>0</v>
      </c>
      <c r="H575" s="115">
        <f t="shared" si="609"/>
        <v>0</v>
      </c>
      <c r="I575" s="115">
        <f t="shared" si="609"/>
        <v>0</v>
      </c>
      <c r="J575" s="115">
        <f t="shared" si="609"/>
        <v>0</v>
      </c>
      <c r="K575" s="115">
        <f t="shared" si="609"/>
        <v>0</v>
      </c>
      <c r="L575" s="115">
        <f t="shared" si="609"/>
        <v>0</v>
      </c>
      <c r="M575" s="115">
        <f t="shared" si="609"/>
        <v>0</v>
      </c>
      <c r="N575" s="115">
        <f t="shared" si="609"/>
        <v>0</v>
      </c>
      <c r="O575" s="115">
        <f t="shared" si="609"/>
        <v>0</v>
      </c>
      <c r="P575" s="115">
        <f t="shared" si="609"/>
        <v>0</v>
      </c>
      <c r="Q575" s="115">
        <f t="shared" si="609"/>
        <v>0</v>
      </c>
      <c r="R575" s="115">
        <f t="shared" si="609"/>
        <v>0</v>
      </c>
      <c r="S575" s="115">
        <f t="shared" si="608"/>
        <v>0</v>
      </c>
      <c r="T575" s="115">
        <f t="shared" si="608"/>
        <v>0</v>
      </c>
      <c r="U575" s="115">
        <f t="shared" si="608"/>
        <v>0</v>
      </c>
      <c r="V575" s="115">
        <f t="shared" si="608"/>
        <v>0</v>
      </c>
      <c r="W575" s="115">
        <f t="shared" si="608"/>
        <v>0</v>
      </c>
      <c r="X575" s="115">
        <f t="shared" si="608"/>
        <v>1</v>
      </c>
      <c r="Y575" s="115">
        <f t="shared" si="608"/>
        <v>1</v>
      </c>
      <c r="Z575" s="115">
        <f t="shared" si="608"/>
        <v>1</v>
      </c>
      <c r="AA575" s="115">
        <f t="shared" si="608"/>
        <v>1</v>
      </c>
      <c r="AB575" s="115">
        <f t="shared" si="608"/>
        <v>2</v>
      </c>
      <c r="AC575" s="115">
        <f t="shared" si="608"/>
        <v>2</v>
      </c>
      <c r="AD575" s="115">
        <f t="shared" si="608"/>
        <v>2</v>
      </c>
      <c r="AE575" s="115">
        <f t="shared" si="608"/>
        <v>2</v>
      </c>
      <c r="AF575" s="115">
        <f t="shared" si="608"/>
        <v>3</v>
      </c>
      <c r="AG575" s="115">
        <f t="shared" si="608"/>
        <v>3</v>
      </c>
      <c r="AH575" s="115">
        <f t="shared" si="608"/>
        <v>3</v>
      </c>
      <c r="AI575" s="20"/>
      <c r="AJ575" s="105" cm="1">
        <f t="array" ref="AJ575">INDEX(Calculations!$B$396:$AN$396, 1, AN575)</f>
        <v>0</v>
      </c>
      <c r="AK575" s="84">
        <f>INDEX(Drivers!$B$106:$AI$106, 1, MATCH($B575, Drivers!$B$4:$AI$4, 0))</f>
        <v>0</v>
      </c>
      <c r="AL575" s="85">
        <f>INDEX(Drivers!$B$107:$AI$107, 1,  MATCH($B575, Drivers!$B$4:$AI$4, 0))</f>
        <v>0</v>
      </c>
      <c r="AM575" s="86" cm="1">
        <f t="array" ref="AM575">INDEX(Drivers!$B$12:$AI$12, 1, AN575)</f>
        <v>48029</v>
      </c>
      <c r="AN575" s="83">
        <f t="shared" si="606"/>
        <v>23</v>
      </c>
      <c r="AO575" s="147">
        <f t="shared" si="607"/>
        <v>21</v>
      </c>
      <c r="AP575" s="115"/>
      <c r="AQ575" s="115"/>
      <c r="AR575" s="115"/>
      <c r="AS575" s="115"/>
      <c r="AT575" s="115"/>
      <c r="AU575" s="115"/>
      <c r="AV575" s="115"/>
      <c r="AW575" s="115"/>
    </row>
    <row r="576" spans="2:49" hidden="1" outlineLevel="1" x14ac:dyDescent="0.2">
      <c r="B576" s="52" t="str" cm="1">
        <f t="array" ref="B576">INDEX($B$4:$AI$4, 1, AN576)</f>
        <v>FQ3'31E</v>
      </c>
      <c r="C576" s="115">
        <f t="shared" si="609"/>
        <v>0</v>
      </c>
      <c r="D576" s="115">
        <f t="shared" si="609"/>
        <v>0</v>
      </c>
      <c r="E576" s="115">
        <f t="shared" si="609"/>
        <v>0</v>
      </c>
      <c r="F576" s="115">
        <f t="shared" si="609"/>
        <v>0</v>
      </c>
      <c r="G576" s="115">
        <f t="shared" si="609"/>
        <v>0</v>
      </c>
      <c r="H576" s="115">
        <f t="shared" si="609"/>
        <v>0</v>
      </c>
      <c r="I576" s="115">
        <f t="shared" si="609"/>
        <v>0</v>
      </c>
      <c r="J576" s="115">
        <f t="shared" si="609"/>
        <v>0</v>
      </c>
      <c r="K576" s="115">
        <f t="shared" si="609"/>
        <v>0</v>
      </c>
      <c r="L576" s="115">
        <f t="shared" si="609"/>
        <v>0</v>
      </c>
      <c r="M576" s="115">
        <f t="shared" si="609"/>
        <v>0</v>
      </c>
      <c r="N576" s="115">
        <f t="shared" si="609"/>
        <v>0</v>
      </c>
      <c r="O576" s="115">
        <f t="shared" si="609"/>
        <v>0</v>
      </c>
      <c r="P576" s="115">
        <f t="shared" si="609"/>
        <v>0</v>
      </c>
      <c r="Q576" s="115">
        <f t="shared" si="609"/>
        <v>0</v>
      </c>
      <c r="R576" s="115">
        <f t="shared" si="609"/>
        <v>0</v>
      </c>
      <c r="S576" s="115">
        <f t="shared" si="608"/>
        <v>0</v>
      </c>
      <c r="T576" s="115">
        <f t="shared" si="608"/>
        <v>0</v>
      </c>
      <c r="U576" s="115">
        <f t="shared" si="608"/>
        <v>0</v>
      </c>
      <c r="V576" s="115">
        <f t="shared" si="608"/>
        <v>0</v>
      </c>
      <c r="W576" s="115">
        <f t="shared" si="608"/>
        <v>0</v>
      </c>
      <c r="X576" s="115">
        <f t="shared" si="608"/>
        <v>0</v>
      </c>
      <c r="Y576" s="115">
        <f t="shared" si="608"/>
        <v>1</v>
      </c>
      <c r="Z576" s="115">
        <f t="shared" si="608"/>
        <v>1</v>
      </c>
      <c r="AA576" s="115">
        <f t="shared" si="608"/>
        <v>1</v>
      </c>
      <c r="AB576" s="115">
        <f t="shared" si="608"/>
        <v>1</v>
      </c>
      <c r="AC576" s="115">
        <f t="shared" si="608"/>
        <v>2</v>
      </c>
      <c r="AD576" s="115">
        <f t="shared" si="608"/>
        <v>2</v>
      </c>
      <c r="AE576" s="115">
        <f t="shared" si="608"/>
        <v>2</v>
      </c>
      <c r="AF576" s="115">
        <f t="shared" si="608"/>
        <v>2</v>
      </c>
      <c r="AG576" s="115">
        <f t="shared" si="608"/>
        <v>3</v>
      </c>
      <c r="AH576" s="115">
        <f t="shared" si="608"/>
        <v>3</v>
      </c>
      <c r="AI576" s="20"/>
      <c r="AJ576" s="105" cm="1">
        <f t="array" ref="AJ576">INDEX(Calculations!$B$396:$AN$396, 1, AN576)</f>
        <v>0</v>
      </c>
      <c r="AK576" s="84">
        <f>INDEX(Drivers!$B$106:$AI$106, 1, MATCH($B576, Drivers!$B$4:$AI$4, 0))</f>
        <v>0</v>
      </c>
      <c r="AL576" s="85">
        <f>INDEX(Drivers!$B$107:$AI$107, 1,  MATCH($B576, Drivers!$B$4:$AI$4, 0))</f>
        <v>0</v>
      </c>
      <c r="AM576" s="86" cm="1">
        <f t="array" ref="AM576">INDEX(Drivers!$B$12:$AI$12, 1, AN576)</f>
        <v>48121</v>
      </c>
      <c r="AN576" s="83">
        <f t="shared" si="606"/>
        <v>24</v>
      </c>
      <c r="AO576" s="147">
        <f t="shared" si="607"/>
        <v>18</v>
      </c>
      <c r="AP576" s="115"/>
      <c r="AQ576" s="115"/>
      <c r="AR576" s="115"/>
      <c r="AS576" s="115"/>
      <c r="AT576" s="115"/>
      <c r="AU576" s="115"/>
      <c r="AV576" s="115"/>
      <c r="AW576" s="115"/>
    </row>
    <row r="577" spans="2:49" hidden="1" outlineLevel="1" x14ac:dyDescent="0.2">
      <c r="B577" s="52" t="str" cm="1">
        <f t="array" ref="B577">INDEX($B$4:$AI$4, 1, AN577)</f>
        <v>FQ4'31E</v>
      </c>
      <c r="C577" s="115">
        <f t="shared" si="609"/>
        <v>0</v>
      </c>
      <c r="D577" s="115">
        <f t="shared" si="609"/>
        <v>0</v>
      </c>
      <c r="E577" s="115">
        <f t="shared" si="609"/>
        <v>0</v>
      </c>
      <c r="F577" s="115">
        <f t="shared" si="609"/>
        <v>0</v>
      </c>
      <c r="G577" s="115">
        <f t="shared" si="609"/>
        <v>0</v>
      </c>
      <c r="H577" s="115">
        <f t="shared" si="609"/>
        <v>0</v>
      </c>
      <c r="I577" s="115">
        <f t="shared" si="609"/>
        <v>0</v>
      </c>
      <c r="J577" s="115">
        <f t="shared" si="609"/>
        <v>0</v>
      </c>
      <c r="K577" s="115">
        <f t="shared" si="609"/>
        <v>0</v>
      </c>
      <c r="L577" s="115">
        <f t="shared" si="609"/>
        <v>0</v>
      </c>
      <c r="M577" s="115">
        <f t="shared" si="609"/>
        <v>0</v>
      </c>
      <c r="N577" s="115">
        <f t="shared" si="609"/>
        <v>0</v>
      </c>
      <c r="O577" s="115">
        <f t="shared" si="609"/>
        <v>0</v>
      </c>
      <c r="P577" s="115">
        <f t="shared" si="609"/>
        <v>0</v>
      </c>
      <c r="Q577" s="115">
        <f t="shared" si="609"/>
        <v>0</v>
      </c>
      <c r="R577" s="115">
        <f t="shared" si="609"/>
        <v>0</v>
      </c>
      <c r="S577" s="115">
        <f t="shared" si="608"/>
        <v>0</v>
      </c>
      <c r="T577" s="115">
        <f t="shared" si="608"/>
        <v>0</v>
      </c>
      <c r="U577" s="115">
        <f t="shared" si="608"/>
        <v>0</v>
      </c>
      <c r="V577" s="115">
        <f t="shared" si="608"/>
        <v>0</v>
      </c>
      <c r="W577" s="115">
        <f t="shared" si="608"/>
        <v>0</v>
      </c>
      <c r="X577" s="115">
        <f t="shared" si="608"/>
        <v>0</v>
      </c>
      <c r="Y577" s="115">
        <f t="shared" si="608"/>
        <v>0</v>
      </c>
      <c r="Z577" s="115">
        <f t="shared" si="608"/>
        <v>1</v>
      </c>
      <c r="AA577" s="115">
        <f t="shared" si="608"/>
        <v>1</v>
      </c>
      <c r="AB577" s="115">
        <f t="shared" si="608"/>
        <v>1</v>
      </c>
      <c r="AC577" s="115">
        <f t="shared" si="608"/>
        <v>1</v>
      </c>
      <c r="AD577" s="115">
        <f t="shared" si="608"/>
        <v>2</v>
      </c>
      <c r="AE577" s="115">
        <f t="shared" si="608"/>
        <v>2</v>
      </c>
      <c r="AF577" s="115">
        <f t="shared" si="608"/>
        <v>2</v>
      </c>
      <c r="AG577" s="115">
        <f t="shared" si="608"/>
        <v>2</v>
      </c>
      <c r="AH577" s="115">
        <f t="shared" si="608"/>
        <v>3</v>
      </c>
      <c r="AI577" s="20"/>
      <c r="AJ577" s="105" cm="1">
        <f t="array" ref="AJ577">INDEX(Calculations!$B$396:$AN$396, 1, AN577)</f>
        <v>0</v>
      </c>
      <c r="AK577" s="84">
        <f>INDEX(Drivers!$B$106:$AI$106, 1, MATCH($B577, Drivers!$B$4:$AI$4, 0))</f>
        <v>0</v>
      </c>
      <c r="AL577" s="85">
        <f>INDEX(Drivers!$B$107:$AI$107, 1,  MATCH($B577, Drivers!$B$4:$AI$4, 0))</f>
        <v>0</v>
      </c>
      <c r="AM577" s="86" cm="1">
        <f t="array" ref="AM577">INDEX(Drivers!$B$12:$AI$12, 1, AN577)</f>
        <v>48213</v>
      </c>
      <c r="AN577" s="83">
        <f t="shared" si="606"/>
        <v>25</v>
      </c>
      <c r="AO577" s="147">
        <f t="shared" si="607"/>
        <v>15</v>
      </c>
      <c r="AP577" s="115"/>
      <c r="AQ577" s="115"/>
      <c r="AR577" s="115"/>
      <c r="AS577" s="115"/>
      <c r="AT577" s="115"/>
      <c r="AU577" s="115"/>
      <c r="AV577" s="115"/>
      <c r="AW577" s="115"/>
    </row>
    <row r="578" spans="2:49" hidden="1" outlineLevel="1" x14ac:dyDescent="0.2">
      <c r="B578" s="52" t="str" cm="1">
        <f t="array" ref="B578">INDEX($B$4:$AI$4, 1, AN578)</f>
        <v>FQ1'32E</v>
      </c>
      <c r="C578" s="115">
        <f t="shared" si="609"/>
        <v>0</v>
      </c>
      <c r="D578" s="115">
        <f t="shared" si="609"/>
        <v>0</v>
      </c>
      <c r="E578" s="115">
        <f t="shared" si="609"/>
        <v>0</v>
      </c>
      <c r="F578" s="115">
        <f t="shared" si="609"/>
        <v>0</v>
      </c>
      <c r="G578" s="115">
        <f t="shared" si="609"/>
        <v>0</v>
      </c>
      <c r="H578" s="115">
        <f t="shared" si="609"/>
        <v>0</v>
      </c>
      <c r="I578" s="115">
        <f t="shared" si="609"/>
        <v>0</v>
      </c>
      <c r="J578" s="115">
        <f t="shared" si="609"/>
        <v>0</v>
      </c>
      <c r="K578" s="115">
        <f t="shared" si="609"/>
        <v>0</v>
      </c>
      <c r="L578" s="115">
        <f t="shared" si="609"/>
        <v>0</v>
      </c>
      <c r="M578" s="115">
        <f t="shared" si="609"/>
        <v>0</v>
      </c>
      <c r="N578" s="115">
        <f t="shared" si="609"/>
        <v>0</v>
      </c>
      <c r="O578" s="115">
        <f t="shared" si="609"/>
        <v>0</v>
      </c>
      <c r="P578" s="115">
        <f t="shared" si="609"/>
        <v>0</v>
      </c>
      <c r="Q578" s="115">
        <f t="shared" si="609"/>
        <v>0</v>
      </c>
      <c r="R578" s="115">
        <f t="shared" si="609"/>
        <v>0</v>
      </c>
      <c r="S578" s="115">
        <f t="shared" si="608"/>
        <v>0</v>
      </c>
      <c r="T578" s="115">
        <f t="shared" si="608"/>
        <v>0</v>
      </c>
      <c r="U578" s="115">
        <f t="shared" si="608"/>
        <v>0</v>
      </c>
      <c r="V578" s="115">
        <f t="shared" si="608"/>
        <v>0</v>
      </c>
      <c r="W578" s="115">
        <f t="shared" si="608"/>
        <v>0</v>
      </c>
      <c r="X578" s="115">
        <f t="shared" si="608"/>
        <v>0</v>
      </c>
      <c r="Y578" s="115">
        <f t="shared" si="608"/>
        <v>0</v>
      </c>
      <c r="Z578" s="115">
        <f t="shared" si="608"/>
        <v>0</v>
      </c>
      <c r="AA578" s="115">
        <f t="shared" si="608"/>
        <v>1</v>
      </c>
      <c r="AB578" s="115">
        <f t="shared" si="608"/>
        <v>1</v>
      </c>
      <c r="AC578" s="115">
        <f t="shared" si="608"/>
        <v>1</v>
      </c>
      <c r="AD578" s="115">
        <f t="shared" si="608"/>
        <v>1</v>
      </c>
      <c r="AE578" s="115">
        <f t="shared" si="608"/>
        <v>2</v>
      </c>
      <c r="AF578" s="115">
        <f t="shared" si="608"/>
        <v>2</v>
      </c>
      <c r="AG578" s="115">
        <f t="shared" si="608"/>
        <v>2</v>
      </c>
      <c r="AH578" s="115">
        <f t="shared" si="608"/>
        <v>2</v>
      </c>
      <c r="AI578" s="20"/>
      <c r="AJ578" s="105" cm="1">
        <f t="array" ref="AJ578">INDEX(Calculations!$B$396:$AN$396, 1, AN578)</f>
        <v>0</v>
      </c>
      <c r="AK578" s="84">
        <f>INDEX(Drivers!$B$106:$AI$106, 1, MATCH($B578, Drivers!$B$4:$AI$4, 0))</f>
        <v>0</v>
      </c>
      <c r="AL578" s="85">
        <f>INDEX(Drivers!$B$107:$AI$107, 1,  MATCH($B578, Drivers!$B$4:$AI$4, 0))</f>
        <v>0</v>
      </c>
      <c r="AM578" s="86" cm="1">
        <f t="array" ref="AM578">INDEX(Drivers!$B$12:$AI$12, 1, AN578)</f>
        <v>48304</v>
      </c>
      <c r="AN578" s="83">
        <f t="shared" si="606"/>
        <v>26</v>
      </c>
      <c r="AO578" s="147">
        <f t="shared" si="607"/>
        <v>12</v>
      </c>
      <c r="AP578" s="115"/>
      <c r="AQ578" s="115"/>
      <c r="AR578" s="115"/>
      <c r="AS578" s="115"/>
      <c r="AT578" s="115"/>
      <c r="AU578" s="115"/>
      <c r="AV578" s="115"/>
      <c r="AW578" s="115"/>
    </row>
    <row r="579" spans="2:49" hidden="1" outlineLevel="1" x14ac:dyDescent="0.2">
      <c r="B579" s="52" t="str" cm="1">
        <f t="array" ref="B579">INDEX($B$4:$AI$4, 1, AN579)</f>
        <v>FQ2'32E</v>
      </c>
      <c r="C579" s="115">
        <f t="shared" si="609"/>
        <v>0</v>
      </c>
      <c r="D579" s="115">
        <f t="shared" si="609"/>
        <v>0</v>
      </c>
      <c r="E579" s="115">
        <f t="shared" si="609"/>
        <v>0</v>
      </c>
      <c r="F579" s="115">
        <f t="shared" si="609"/>
        <v>0</v>
      </c>
      <c r="G579" s="115">
        <f t="shared" si="609"/>
        <v>0</v>
      </c>
      <c r="H579" s="115">
        <f t="shared" si="609"/>
        <v>0</v>
      </c>
      <c r="I579" s="115">
        <f t="shared" si="609"/>
        <v>0</v>
      </c>
      <c r="J579" s="115">
        <f t="shared" si="609"/>
        <v>0</v>
      </c>
      <c r="K579" s="115">
        <f t="shared" si="609"/>
        <v>0</v>
      </c>
      <c r="L579" s="115">
        <f t="shared" si="609"/>
        <v>0</v>
      </c>
      <c r="M579" s="115">
        <f t="shared" si="609"/>
        <v>0</v>
      </c>
      <c r="N579" s="115">
        <f t="shared" si="609"/>
        <v>0</v>
      </c>
      <c r="O579" s="115">
        <f t="shared" si="609"/>
        <v>0</v>
      </c>
      <c r="P579" s="115">
        <f t="shared" si="609"/>
        <v>0</v>
      </c>
      <c r="Q579" s="115">
        <f t="shared" si="609"/>
        <v>0</v>
      </c>
      <c r="R579" s="115">
        <f t="shared" si="609"/>
        <v>0</v>
      </c>
      <c r="S579" s="115">
        <f t="shared" si="608"/>
        <v>0</v>
      </c>
      <c r="T579" s="115">
        <f t="shared" si="608"/>
        <v>0</v>
      </c>
      <c r="U579" s="115">
        <f t="shared" si="608"/>
        <v>0</v>
      </c>
      <c r="V579" s="115">
        <f t="shared" si="608"/>
        <v>0</v>
      </c>
      <c r="W579" s="115">
        <f t="shared" si="608"/>
        <v>0</v>
      </c>
      <c r="X579" s="115">
        <f t="shared" si="608"/>
        <v>0</v>
      </c>
      <c r="Y579" s="115">
        <f t="shared" si="608"/>
        <v>0</v>
      </c>
      <c r="Z579" s="115">
        <f t="shared" si="608"/>
        <v>0</v>
      </c>
      <c r="AA579" s="115">
        <f t="shared" si="608"/>
        <v>0</v>
      </c>
      <c r="AB579" s="115">
        <f t="shared" si="608"/>
        <v>1</v>
      </c>
      <c r="AC579" s="115">
        <f t="shared" si="608"/>
        <v>1</v>
      </c>
      <c r="AD579" s="115">
        <f t="shared" si="608"/>
        <v>1</v>
      </c>
      <c r="AE579" s="115">
        <f t="shared" si="608"/>
        <v>1</v>
      </c>
      <c r="AF579" s="115">
        <f t="shared" si="608"/>
        <v>2</v>
      </c>
      <c r="AG579" s="115">
        <f t="shared" si="608"/>
        <v>2</v>
      </c>
      <c r="AH579" s="115">
        <f t="shared" si="608"/>
        <v>2</v>
      </c>
      <c r="AI579" s="20"/>
      <c r="AJ579" s="105" cm="1">
        <f t="array" ref="AJ579">INDEX(Calculations!$B$396:$AN$396, 1, AN579)</f>
        <v>0</v>
      </c>
      <c r="AK579" s="84">
        <f>INDEX(Drivers!$B$106:$AI$106, 1, MATCH($B579, Drivers!$B$4:$AI$4, 0))</f>
        <v>0</v>
      </c>
      <c r="AL579" s="85">
        <f>INDEX(Drivers!$B$107:$AI$107, 1,  MATCH($B579, Drivers!$B$4:$AI$4, 0))</f>
        <v>0</v>
      </c>
      <c r="AM579" s="86" cm="1">
        <f t="array" ref="AM579">INDEX(Drivers!$B$12:$AI$12, 1, AN579)</f>
        <v>48395</v>
      </c>
      <c r="AN579" s="83">
        <f t="shared" si="606"/>
        <v>27</v>
      </c>
      <c r="AO579" s="147">
        <f t="shared" si="607"/>
        <v>10</v>
      </c>
      <c r="AP579" s="115"/>
      <c r="AQ579" s="115"/>
      <c r="AR579" s="115"/>
      <c r="AS579" s="115"/>
      <c r="AT579" s="115"/>
      <c r="AU579" s="115"/>
      <c r="AV579" s="115"/>
      <c r="AW579" s="115"/>
    </row>
    <row r="580" spans="2:49" hidden="1" outlineLevel="1" x14ac:dyDescent="0.2">
      <c r="B580" s="52" t="str" cm="1">
        <f t="array" ref="B580">INDEX($B$4:$AI$4, 1, AN580)</f>
        <v>FQ3'32E</v>
      </c>
      <c r="C580" s="115">
        <f t="shared" si="609"/>
        <v>0</v>
      </c>
      <c r="D580" s="115">
        <f t="shared" si="609"/>
        <v>0</v>
      </c>
      <c r="E580" s="115">
        <f t="shared" si="609"/>
        <v>0</v>
      </c>
      <c r="F580" s="115">
        <f t="shared" si="609"/>
        <v>0</v>
      </c>
      <c r="G580" s="115">
        <f t="shared" si="609"/>
        <v>0</v>
      </c>
      <c r="H580" s="115">
        <f t="shared" si="609"/>
        <v>0</v>
      </c>
      <c r="I580" s="115">
        <f t="shared" si="609"/>
        <v>0</v>
      </c>
      <c r="J580" s="115">
        <f t="shared" si="609"/>
        <v>0</v>
      </c>
      <c r="K580" s="115">
        <f t="shared" si="609"/>
        <v>0</v>
      </c>
      <c r="L580" s="115">
        <f t="shared" si="609"/>
        <v>0</v>
      </c>
      <c r="M580" s="115">
        <f t="shared" si="609"/>
        <v>0</v>
      </c>
      <c r="N580" s="115">
        <f t="shared" si="609"/>
        <v>0</v>
      </c>
      <c r="O580" s="115">
        <f t="shared" si="609"/>
        <v>0</v>
      </c>
      <c r="P580" s="115">
        <f t="shared" si="609"/>
        <v>0</v>
      </c>
      <c r="Q580" s="115">
        <f t="shared" si="609"/>
        <v>0</v>
      </c>
      <c r="R580" s="115">
        <f t="shared" si="609"/>
        <v>0</v>
      </c>
      <c r="S580" s="115">
        <f t="shared" si="608"/>
        <v>0</v>
      </c>
      <c r="T580" s="115">
        <f t="shared" si="608"/>
        <v>0</v>
      </c>
      <c r="U580" s="115">
        <f t="shared" si="608"/>
        <v>0</v>
      </c>
      <c r="V580" s="115">
        <f t="shared" si="608"/>
        <v>0</v>
      </c>
      <c r="W580" s="115">
        <f t="shared" si="608"/>
        <v>0</v>
      </c>
      <c r="X580" s="115">
        <f t="shared" si="608"/>
        <v>0</v>
      </c>
      <c r="Y580" s="115">
        <f t="shared" si="608"/>
        <v>0</v>
      </c>
      <c r="Z580" s="115">
        <f t="shared" si="608"/>
        <v>0</v>
      </c>
      <c r="AA580" s="115">
        <f t="shared" si="608"/>
        <v>0</v>
      </c>
      <c r="AB580" s="115">
        <f t="shared" si="608"/>
        <v>0</v>
      </c>
      <c r="AC580" s="115">
        <f t="shared" si="608"/>
        <v>1</v>
      </c>
      <c r="AD580" s="115">
        <f t="shared" si="608"/>
        <v>1</v>
      </c>
      <c r="AE580" s="115">
        <f t="shared" si="608"/>
        <v>1</v>
      </c>
      <c r="AF580" s="115">
        <f t="shared" si="608"/>
        <v>1</v>
      </c>
      <c r="AG580" s="115">
        <f t="shared" si="608"/>
        <v>2</v>
      </c>
      <c r="AH580" s="115">
        <f t="shared" si="608"/>
        <v>2</v>
      </c>
      <c r="AI580" s="20"/>
      <c r="AJ580" s="105" cm="1">
        <f t="array" ref="AJ580">INDEX(Calculations!$B$396:$AN$396, 1, AN580)</f>
        <v>0</v>
      </c>
      <c r="AK580" s="84">
        <f>INDEX(Drivers!$B$106:$AI$106, 1, MATCH($B580, Drivers!$B$4:$AI$4, 0))</f>
        <v>0</v>
      </c>
      <c r="AL580" s="85">
        <f>INDEX(Drivers!$B$107:$AI$107, 1,  MATCH($B580, Drivers!$B$4:$AI$4, 0))</f>
        <v>0</v>
      </c>
      <c r="AM580" s="86" cm="1">
        <f t="array" ref="AM580">INDEX(Drivers!$B$12:$AI$12, 1, AN580)</f>
        <v>48487</v>
      </c>
      <c r="AN580" s="83">
        <f t="shared" si="606"/>
        <v>28</v>
      </c>
      <c r="AO580" s="147">
        <f t="shared" si="607"/>
        <v>8</v>
      </c>
      <c r="AP580" s="115"/>
      <c r="AQ580" s="115"/>
      <c r="AR580" s="115"/>
      <c r="AS580" s="115"/>
      <c r="AT580" s="115"/>
      <c r="AU580" s="115"/>
      <c r="AV580" s="115"/>
      <c r="AW580" s="115"/>
    </row>
    <row r="581" spans="2:49" hidden="1" outlineLevel="1" x14ac:dyDescent="0.2">
      <c r="B581" s="52" t="str" cm="1">
        <f t="array" ref="B581">INDEX($B$4:$AI$4, 1, AN581)</f>
        <v>FQ4'32E</v>
      </c>
      <c r="C581" s="115">
        <f t="shared" si="609"/>
        <v>0</v>
      </c>
      <c r="D581" s="115">
        <f t="shared" si="609"/>
        <v>0</v>
      </c>
      <c r="E581" s="115">
        <f t="shared" si="609"/>
        <v>0</v>
      </c>
      <c r="F581" s="115">
        <f t="shared" si="609"/>
        <v>0</v>
      </c>
      <c r="G581" s="115">
        <f t="shared" si="609"/>
        <v>0</v>
      </c>
      <c r="H581" s="115">
        <f t="shared" si="609"/>
        <v>0</v>
      </c>
      <c r="I581" s="115">
        <f t="shared" si="609"/>
        <v>0</v>
      </c>
      <c r="J581" s="115">
        <f t="shared" si="609"/>
        <v>0</v>
      </c>
      <c r="K581" s="115">
        <f t="shared" si="609"/>
        <v>0</v>
      </c>
      <c r="L581" s="115">
        <f t="shared" si="609"/>
        <v>0</v>
      </c>
      <c r="M581" s="115">
        <f t="shared" si="609"/>
        <v>0</v>
      </c>
      <c r="N581" s="115">
        <f t="shared" si="609"/>
        <v>0</v>
      </c>
      <c r="O581" s="115">
        <f t="shared" si="609"/>
        <v>0</v>
      </c>
      <c r="P581" s="115">
        <f t="shared" si="609"/>
        <v>0</v>
      </c>
      <c r="Q581" s="115">
        <f t="shared" si="609"/>
        <v>0</v>
      </c>
      <c r="R581" s="115">
        <f t="shared" si="609"/>
        <v>0</v>
      </c>
      <c r="S581" s="115">
        <f t="shared" si="608"/>
        <v>0</v>
      </c>
      <c r="T581" s="115">
        <f t="shared" si="608"/>
        <v>0</v>
      </c>
      <c r="U581" s="115">
        <f t="shared" si="608"/>
        <v>0</v>
      </c>
      <c r="V581" s="115">
        <f t="shared" si="608"/>
        <v>0</v>
      </c>
      <c r="W581" s="115">
        <f t="shared" si="608"/>
        <v>0</v>
      </c>
      <c r="X581" s="115">
        <f t="shared" si="608"/>
        <v>0</v>
      </c>
      <c r="Y581" s="115">
        <f t="shared" si="608"/>
        <v>0</v>
      </c>
      <c r="Z581" s="115">
        <f t="shared" si="608"/>
        <v>0</v>
      </c>
      <c r="AA581" s="115">
        <f t="shared" si="608"/>
        <v>0</v>
      </c>
      <c r="AB581" s="115">
        <f t="shared" si="608"/>
        <v>0</v>
      </c>
      <c r="AC581" s="115">
        <f t="shared" si="608"/>
        <v>0</v>
      </c>
      <c r="AD581" s="115">
        <f t="shared" si="608"/>
        <v>1</v>
      </c>
      <c r="AE581" s="115">
        <f t="shared" si="608"/>
        <v>1</v>
      </c>
      <c r="AF581" s="115">
        <f t="shared" si="608"/>
        <v>1</v>
      </c>
      <c r="AG581" s="115">
        <f t="shared" si="608"/>
        <v>1</v>
      </c>
      <c r="AH581" s="115">
        <f t="shared" si="608"/>
        <v>2</v>
      </c>
      <c r="AI581" s="20"/>
      <c r="AJ581" s="105" cm="1">
        <f t="array" ref="AJ581">INDEX(Calculations!$B$396:$AN$396, 1, AN581)</f>
        <v>0</v>
      </c>
      <c r="AK581" s="84">
        <f>INDEX(Drivers!$B$106:$AI$106, 1, MATCH($B581, Drivers!$B$4:$AI$4, 0))</f>
        <v>0</v>
      </c>
      <c r="AL581" s="85">
        <f>INDEX(Drivers!$B$107:$AI$107, 1,  MATCH($B581, Drivers!$B$4:$AI$4, 0))</f>
        <v>0</v>
      </c>
      <c r="AM581" s="86" cm="1">
        <f t="array" ref="AM581">INDEX(Drivers!$B$12:$AI$12, 1, AN581)</f>
        <v>48579</v>
      </c>
      <c r="AN581" s="83">
        <f t="shared" si="606"/>
        <v>29</v>
      </c>
      <c r="AO581" s="147">
        <f t="shared" si="607"/>
        <v>6</v>
      </c>
      <c r="AP581" s="115"/>
      <c r="AQ581" s="115"/>
      <c r="AR581" s="115"/>
      <c r="AS581" s="115"/>
      <c r="AT581" s="115"/>
      <c r="AU581" s="115"/>
      <c r="AV581" s="115"/>
      <c r="AW581" s="115"/>
    </row>
    <row r="582" spans="2:49" hidden="1" outlineLevel="1" x14ac:dyDescent="0.2">
      <c r="B582" s="52" t="str" cm="1">
        <f t="array" ref="B582">INDEX($B$4:$AI$4, 1, AN582)</f>
        <v>FQ1'33E</v>
      </c>
      <c r="C582" s="115">
        <f t="shared" si="609"/>
        <v>0</v>
      </c>
      <c r="D582" s="115">
        <f t="shared" si="609"/>
        <v>0</v>
      </c>
      <c r="E582" s="115">
        <f t="shared" si="609"/>
        <v>0</v>
      </c>
      <c r="F582" s="115">
        <f t="shared" si="609"/>
        <v>0</v>
      </c>
      <c r="G582" s="115">
        <f t="shared" si="609"/>
        <v>0</v>
      </c>
      <c r="H582" s="115">
        <f t="shared" si="609"/>
        <v>0</v>
      </c>
      <c r="I582" s="115">
        <f t="shared" si="609"/>
        <v>0</v>
      </c>
      <c r="J582" s="115">
        <f t="shared" si="609"/>
        <v>0</v>
      </c>
      <c r="K582" s="115">
        <f t="shared" si="609"/>
        <v>0</v>
      </c>
      <c r="L582" s="115">
        <f t="shared" si="609"/>
        <v>0</v>
      </c>
      <c r="M582" s="115">
        <f t="shared" si="609"/>
        <v>0</v>
      </c>
      <c r="N582" s="115">
        <f t="shared" si="609"/>
        <v>0</v>
      </c>
      <c r="O582" s="115">
        <f t="shared" si="609"/>
        <v>0</v>
      </c>
      <c r="P582" s="115">
        <f t="shared" si="609"/>
        <v>0</v>
      </c>
      <c r="Q582" s="115">
        <f t="shared" si="609"/>
        <v>0</v>
      </c>
      <c r="R582" s="115">
        <f t="shared" si="609"/>
        <v>0</v>
      </c>
      <c r="S582" s="115">
        <f t="shared" si="608"/>
        <v>0</v>
      </c>
      <c r="T582" s="115">
        <f t="shared" si="608"/>
        <v>0</v>
      </c>
      <c r="U582" s="115">
        <f t="shared" si="608"/>
        <v>0</v>
      </c>
      <c r="V582" s="115">
        <f t="shared" si="608"/>
        <v>0</v>
      </c>
      <c r="W582" s="115">
        <f t="shared" si="608"/>
        <v>0</v>
      </c>
      <c r="X582" s="115">
        <f t="shared" si="608"/>
        <v>0</v>
      </c>
      <c r="Y582" s="115">
        <f t="shared" si="608"/>
        <v>0</v>
      </c>
      <c r="Z582" s="115">
        <f t="shared" si="608"/>
        <v>0</v>
      </c>
      <c r="AA582" s="115">
        <f t="shared" si="608"/>
        <v>0</v>
      </c>
      <c r="AB582" s="115">
        <f t="shared" si="608"/>
        <v>0</v>
      </c>
      <c r="AC582" s="115">
        <f t="shared" si="608"/>
        <v>0</v>
      </c>
      <c r="AD582" s="115">
        <f t="shared" si="608"/>
        <v>0</v>
      </c>
      <c r="AE582" s="115">
        <f t="shared" si="608"/>
        <v>1</v>
      </c>
      <c r="AF582" s="115">
        <f t="shared" si="608"/>
        <v>1</v>
      </c>
      <c r="AG582" s="115">
        <f t="shared" si="608"/>
        <v>1</v>
      </c>
      <c r="AH582" s="115">
        <f t="shared" si="608"/>
        <v>1</v>
      </c>
      <c r="AI582" s="20"/>
      <c r="AJ582" s="105" cm="1">
        <f t="array" ref="AJ582">INDEX(Calculations!$B$396:$AN$396, 1, AN582)</f>
        <v>0</v>
      </c>
      <c r="AK582" s="84">
        <f>INDEX(Drivers!$B$106:$AI$106, 1, MATCH($B582, Drivers!$B$4:$AI$4, 0))</f>
        <v>0</v>
      </c>
      <c r="AL582" s="85">
        <f>INDEX(Drivers!$B$107:$AI$107, 1,  MATCH($B582, Drivers!$B$4:$AI$4, 0))</f>
        <v>0</v>
      </c>
      <c r="AM582" s="86" cm="1">
        <f t="array" ref="AM582">INDEX(Drivers!$B$12:$AI$12, 1, AN582)</f>
        <v>48669</v>
      </c>
      <c r="AN582" s="83">
        <f t="shared" si="606"/>
        <v>30</v>
      </c>
      <c r="AO582" s="147">
        <f t="shared" si="607"/>
        <v>4</v>
      </c>
      <c r="AP582" s="115"/>
      <c r="AQ582" s="115"/>
      <c r="AR582" s="115"/>
      <c r="AS582" s="115"/>
      <c r="AT582" s="115"/>
      <c r="AU582" s="115"/>
      <c r="AV582" s="115"/>
      <c r="AW582" s="115"/>
    </row>
    <row r="583" spans="2:49" hidden="1" outlineLevel="1" x14ac:dyDescent="0.2">
      <c r="B583" s="52" t="str" cm="1">
        <f t="array" ref="B583">INDEX($B$4:$AI$4, 1, AN583)</f>
        <v>FQ2'33E</v>
      </c>
      <c r="C583" s="115">
        <f t="shared" si="609"/>
        <v>0</v>
      </c>
      <c r="D583" s="115">
        <f t="shared" si="609"/>
        <v>0</v>
      </c>
      <c r="E583" s="115">
        <f t="shared" si="609"/>
        <v>0</v>
      </c>
      <c r="F583" s="115">
        <f t="shared" si="609"/>
        <v>0</v>
      </c>
      <c r="G583" s="115">
        <f t="shared" si="609"/>
        <v>0</v>
      </c>
      <c r="H583" s="115">
        <f t="shared" si="609"/>
        <v>0</v>
      </c>
      <c r="I583" s="115">
        <f t="shared" si="609"/>
        <v>0</v>
      </c>
      <c r="J583" s="115">
        <f t="shared" si="609"/>
        <v>0</v>
      </c>
      <c r="K583" s="115">
        <f t="shared" si="609"/>
        <v>0</v>
      </c>
      <c r="L583" s="115">
        <f t="shared" si="609"/>
        <v>0</v>
      </c>
      <c r="M583" s="115">
        <f t="shared" si="609"/>
        <v>0</v>
      </c>
      <c r="N583" s="115">
        <f t="shared" si="609"/>
        <v>0</v>
      </c>
      <c r="O583" s="115">
        <f t="shared" si="609"/>
        <v>0</v>
      </c>
      <c r="P583" s="115">
        <f t="shared" si="609"/>
        <v>0</v>
      </c>
      <c r="Q583" s="115">
        <f t="shared" si="609"/>
        <v>0</v>
      </c>
      <c r="R583" s="115">
        <f t="shared" si="609"/>
        <v>0</v>
      </c>
      <c r="S583" s="115">
        <f t="shared" si="608"/>
        <v>0</v>
      </c>
      <c r="T583" s="115">
        <f t="shared" si="608"/>
        <v>0</v>
      </c>
      <c r="U583" s="115">
        <f t="shared" si="608"/>
        <v>0</v>
      </c>
      <c r="V583" s="115">
        <f t="shared" si="608"/>
        <v>0</v>
      </c>
      <c r="W583" s="115">
        <f t="shared" si="608"/>
        <v>0</v>
      </c>
      <c r="X583" s="115">
        <f t="shared" si="608"/>
        <v>0</v>
      </c>
      <c r="Y583" s="115">
        <f t="shared" si="608"/>
        <v>0</v>
      </c>
      <c r="Z583" s="115">
        <f t="shared" si="608"/>
        <v>0</v>
      </c>
      <c r="AA583" s="115">
        <f t="shared" si="608"/>
        <v>0</v>
      </c>
      <c r="AB583" s="115">
        <f t="shared" si="608"/>
        <v>0</v>
      </c>
      <c r="AC583" s="115">
        <f t="shared" si="608"/>
        <v>0</v>
      </c>
      <c r="AD583" s="115">
        <f t="shared" si="608"/>
        <v>0</v>
      </c>
      <c r="AE583" s="115">
        <f t="shared" si="608"/>
        <v>0</v>
      </c>
      <c r="AF583" s="115">
        <f t="shared" si="608"/>
        <v>1</v>
      </c>
      <c r="AG583" s="115">
        <f t="shared" si="608"/>
        <v>1</v>
      </c>
      <c r="AH583" s="115">
        <f t="shared" si="608"/>
        <v>1</v>
      </c>
      <c r="AI583" s="20"/>
      <c r="AJ583" s="105" cm="1">
        <f t="array" ref="AJ583">INDEX(Calculations!$B$396:$AN$396, 1, AN583)</f>
        <v>0</v>
      </c>
      <c r="AK583" s="84">
        <f>INDEX(Drivers!$B$106:$AI$106, 1, MATCH($B583, Drivers!$B$4:$AI$4, 0))</f>
        <v>0</v>
      </c>
      <c r="AL583" s="85">
        <f>INDEX(Drivers!$B$107:$AI$107, 1,  MATCH($B583, Drivers!$B$4:$AI$4, 0))</f>
        <v>0</v>
      </c>
      <c r="AM583" s="86" cm="1">
        <f t="array" ref="AM583">INDEX(Drivers!$B$12:$AI$12, 1, AN583)</f>
        <v>48760</v>
      </c>
      <c r="AN583" s="83">
        <f t="shared" si="606"/>
        <v>31</v>
      </c>
      <c r="AO583" s="147">
        <f t="shared" si="607"/>
        <v>3</v>
      </c>
      <c r="AP583" s="115"/>
      <c r="AQ583" s="115"/>
      <c r="AR583" s="115"/>
      <c r="AS583" s="115"/>
      <c r="AT583" s="115"/>
      <c r="AU583" s="115"/>
      <c r="AV583" s="115"/>
      <c r="AW583" s="115"/>
    </row>
    <row r="584" spans="2:49" hidden="1" outlineLevel="1" x14ac:dyDescent="0.2">
      <c r="B584" s="52" t="str" cm="1">
        <f t="array" ref="B584">INDEX($B$4:$AI$4, 1, AN584)</f>
        <v>FQ3'33E</v>
      </c>
      <c r="C584" s="115">
        <f t="shared" si="609"/>
        <v>0</v>
      </c>
      <c r="D584" s="115">
        <f t="shared" si="609"/>
        <v>0</v>
      </c>
      <c r="E584" s="115">
        <f t="shared" si="609"/>
        <v>0</v>
      </c>
      <c r="F584" s="115">
        <f t="shared" si="609"/>
        <v>0</v>
      </c>
      <c r="G584" s="115">
        <f t="shared" si="609"/>
        <v>0</v>
      </c>
      <c r="H584" s="115">
        <f t="shared" si="609"/>
        <v>0</v>
      </c>
      <c r="I584" s="115">
        <f t="shared" si="609"/>
        <v>0</v>
      </c>
      <c r="J584" s="115">
        <f t="shared" si="609"/>
        <v>0</v>
      </c>
      <c r="K584" s="115">
        <f t="shared" si="609"/>
        <v>0</v>
      </c>
      <c r="L584" s="115">
        <f t="shared" si="609"/>
        <v>0</v>
      </c>
      <c r="M584" s="115">
        <f t="shared" si="609"/>
        <v>0</v>
      </c>
      <c r="N584" s="115">
        <f t="shared" si="609"/>
        <v>0</v>
      </c>
      <c r="O584" s="115">
        <f t="shared" si="609"/>
        <v>0</v>
      </c>
      <c r="P584" s="115">
        <f t="shared" si="609"/>
        <v>0</v>
      </c>
      <c r="Q584" s="115">
        <f t="shared" si="609"/>
        <v>0</v>
      </c>
      <c r="R584" s="115">
        <f t="shared" si="609"/>
        <v>0</v>
      </c>
      <c r="S584" s="115">
        <f t="shared" si="608"/>
        <v>0</v>
      </c>
      <c r="T584" s="115">
        <f t="shared" si="608"/>
        <v>0</v>
      </c>
      <c r="U584" s="115">
        <f t="shared" si="608"/>
        <v>0</v>
      </c>
      <c r="V584" s="115">
        <f t="shared" si="608"/>
        <v>0</v>
      </c>
      <c r="W584" s="115">
        <f t="shared" si="608"/>
        <v>0</v>
      </c>
      <c r="X584" s="115">
        <f t="shared" si="608"/>
        <v>0</v>
      </c>
      <c r="Y584" s="115">
        <f t="shared" si="608"/>
        <v>0</v>
      </c>
      <c r="Z584" s="115">
        <f t="shared" si="608"/>
        <v>0</v>
      </c>
      <c r="AA584" s="115">
        <f t="shared" si="608"/>
        <v>0</v>
      </c>
      <c r="AB584" s="115">
        <f t="shared" si="608"/>
        <v>0</v>
      </c>
      <c r="AC584" s="115">
        <f t="shared" si="608"/>
        <v>0</v>
      </c>
      <c r="AD584" s="115">
        <f t="shared" si="608"/>
        <v>0</v>
      </c>
      <c r="AE584" s="115">
        <f t="shared" si="608"/>
        <v>0</v>
      </c>
      <c r="AF584" s="115">
        <f t="shared" si="608"/>
        <v>0</v>
      </c>
      <c r="AG584" s="115">
        <f t="shared" si="608"/>
        <v>1</v>
      </c>
      <c r="AH584" s="115">
        <f t="shared" si="608"/>
        <v>1</v>
      </c>
      <c r="AI584" s="20"/>
      <c r="AJ584" s="105" cm="1">
        <f t="array" ref="AJ584">INDEX(Calculations!$B$396:$AN$396, 1, AN584)</f>
        <v>0</v>
      </c>
      <c r="AK584" s="84">
        <f>INDEX(Drivers!$B$106:$AI$106, 1, MATCH($B584, Drivers!$B$4:$AI$4, 0))</f>
        <v>0</v>
      </c>
      <c r="AL584" s="85">
        <f>INDEX(Drivers!$B$107:$AI$107, 1,  MATCH($B584, Drivers!$B$4:$AI$4, 0))</f>
        <v>0</v>
      </c>
      <c r="AM584" s="86" cm="1">
        <f t="array" ref="AM584">INDEX(Drivers!$B$12:$AI$12, 1, AN584)</f>
        <v>48852</v>
      </c>
      <c r="AN584" s="83">
        <f t="shared" si="606"/>
        <v>32</v>
      </c>
      <c r="AO584" s="147">
        <f t="shared" si="607"/>
        <v>2</v>
      </c>
      <c r="AP584" s="115"/>
      <c r="AQ584" s="115"/>
      <c r="AR584" s="115"/>
      <c r="AS584" s="115"/>
      <c r="AT584" s="115"/>
      <c r="AU584" s="115"/>
      <c r="AV584" s="115"/>
      <c r="AW584" s="115"/>
    </row>
    <row r="585" spans="2:49" hidden="1" outlineLevel="1" x14ac:dyDescent="0.2">
      <c r="B585" s="52" t="str" cm="1">
        <f t="array" ref="B585">INDEX($B$4:$AI$4, 1, AN585)</f>
        <v>FQ4'33E</v>
      </c>
      <c r="C585" s="115">
        <f t="shared" si="609"/>
        <v>0</v>
      </c>
      <c r="D585" s="115">
        <f t="shared" si="609"/>
        <v>0</v>
      </c>
      <c r="E585" s="115">
        <f t="shared" si="609"/>
        <v>0</v>
      </c>
      <c r="F585" s="115">
        <f t="shared" si="609"/>
        <v>0</v>
      </c>
      <c r="G585" s="115">
        <f t="shared" si="609"/>
        <v>0</v>
      </c>
      <c r="H585" s="115">
        <f t="shared" si="609"/>
        <v>0</v>
      </c>
      <c r="I585" s="115">
        <f t="shared" si="609"/>
        <v>0</v>
      </c>
      <c r="J585" s="115">
        <f t="shared" si="609"/>
        <v>0</v>
      </c>
      <c r="K585" s="115">
        <f t="shared" si="609"/>
        <v>0</v>
      </c>
      <c r="L585" s="115">
        <f t="shared" si="609"/>
        <v>0</v>
      </c>
      <c r="M585" s="115">
        <f t="shared" si="609"/>
        <v>0</v>
      </c>
      <c r="N585" s="115">
        <f t="shared" si="609"/>
        <v>0</v>
      </c>
      <c r="O585" s="115">
        <f t="shared" si="609"/>
        <v>0</v>
      </c>
      <c r="P585" s="115">
        <f t="shared" si="609"/>
        <v>0</v>
      </c>
      <c r="Q585" s="115">
        <f t="shared" si="609"/>
        <v>0</v>
      </c>
      <c r="R585" s="115">
        <f t="shared" si="609"/>
        <v>0</v>
      </c>
      <c r="S585" s="115">
        <f t="shared" ref="S585:AH585" si="610">IF($AM585&gt;S$5, 0, IF(INT(YEARFRAC($AM585,S$5))+1&gt;6, 0, INT(YEARFRAC($AM585,S$5))+1))</f>
        <v>0</v>
      </c>
      <c r="T585" s="115">
        <f t="shared" si="610"/>
        <v>0</v>
      </c>
      <c r="U585" s="115">
        <f t="shared" si="610"/>
        <v>0</v>
      </c>
      <c r="V585" s="115">
        <f t="shared" si="610"/>
        <v>0</v>
      </c>
      <c r="W585" s="115">
        <f t="shared" si="610"/>
        <v>0</v>
      </c>
      <c r="X585" s="115">
        <f t="shared" si="610"/>
        <v>0</v>
      </c>
      <c r="Y585" s="115">
        <f t="shared" si="610"/>
        <v>0</v>
      </c>
      <c r="Z585" s="115">
        <f t="shared" si="610"/>
        <v>0</v>
      </c>
      <c r="AA585" s="115">
        <f t="shared" si="610"/>
        <v>0</v>
      </c>
      <c r="AB585" s="115">
        <f t="shared" si="610"/>
        <v>0</v>
      </c>
      <c r="AC585" s="115">
        <f t="shared" si="610"/>
        <v>0</v>
      </c>
      <c r="AD585" s="115">
        <f t="shared" si="610"/>
        <v>0</v>
      </c>
      <c r="AE585" s="115">
        <f t="shared" si="610"/>
        <v>0</v>
      </c>
      <c r="AF585" s="115">
        <f t="shared" si="610"/>
        <v>0</v>
      </c>
      <c r="AG585" s="115">
        <f t="shared" si="610"/>
        <v>0</v>
      </c>
      <c r="AH585" s="115">
        <f t="shared" si="610"/>
        <v>1</v>
      </c>
      <c r="AI585" s="20"/>
      <c r="AJ585" s="105" cm="1">
        <f t="array" ref="AJ585">INDEX(Calculations!$B$396:$AN$396, 1, AN585)</f>
        <v>0</v>
      </c>
      <c r="AK585" s="84">
        <f>INDEX(Drivers!$B$106:$AI$106, 1, MATCH($B585, Drivers!$B$4:$AI$4, 0))</f>
        <v>0</v>
      </c>
      <c r="AL585" s="85">
        <f>INDEX(Drivers!$B$107:$AI$107, 1,  MATCH($B585, Drivers!$B$4:$AI$4, 0))</f>
        <v>0</v>
      </c>
      <c r="AM585" s="86" cm="1">
        <f t="array" ref="AM585">INDEX(Drivers!$B$12:$AI$12, 1, AN585)</f>
        <v>48944</v>
      </c>
      <c r="AN585" s="83">
        <f t="shared" si="606"/>
        <v>33</v>
      </c>
      <c r="AO585" s="147">
        <f t="shared" si="607"/>
        <v>1</v>
      </c>
      <c r="AP585" s="115"/>
      <c r="AQ585" s="115"/>
      <c r="AR585" s="115"/>
      <c r="AS585" s="115"/>
      <c r="AT585" s="115"/>
      <c r="AU585" s="115"/>
      <c r="AV585" s="115"/>
      <c r="AW585" s="115"/>
    </row>
    <row r="586" spans="2:49" hidden="1" outlineLevel="1" x14ac:dyDescent="0.2">
      <c r="AJ586" s="34"/>
      <c r="AK586" s="34"/>
      <c r="AL586" s="34"/>
      <c r="AM586" s="34"/>
      <c r="AN586" s="34"/>
      <c r="AO586" s="34"/>
    </row>
    <row r="587" spans="2:49" s="2" customFormat="1" hidden="1" outlineLevel="1" x14ac:dyDescent="0.2">
      <c r="B587" s="2" t="s">
        <v>410</v>
      </c>
      <c r="AI587" s="25" t="s">
        <v>361</v>
      </c>
      <c r="AJ587" s="81" t="s">
        <v>413</v>
      </c>
      <c r="AK587" s="81" t="s">
        <v>397</v>
      </c>
      <c r="AL587" s="81" t="s">
        <v>3</v>
      </c>
      <c r="AM587" s="81" t="s">
        <v>82</v>
      </c>
      <c r="AN587" s="81" t="s">
        <v>79</v>
      </c>
      <c r="AO587" s="81" t="s">
        <v>465</v>
      </c>
    </row>
    <row r="588" spans="2:49" hidden="1" outlineLevel="1" x14ac:dyDescent="0.2">
      <c r="B588" s="52" t="str" cm="1">
        <f t="array" ref="B588">INDEX($B$4:$AI$4, 1, AN588)</f>
        <v>FQ1'26E</v>
      </c>
      <c r="C588" s="82">
        <f>IF($AM588&gt;C$5,0,IF($AM588=C$5,IFERROR($AJ588/$AK588*$AL588, 0),IF(IFERROR((SUM($B588:B588)+$AJ588/$AK588*(1-$AL588)),0)&gt;=$AJ588, $AJ588-SUM($B588:B588), IFERROR($AJ588/$AK588, 0))))</f>
        <v>2.2657961085926756E-2</v>
      </c>
      <c r="D588" s="82">
        <f>IF($AM588&gt;D$5,0,IF($AM588=D$5,IFERROR($AJ588/$AK588*$AL588, 0),IF(IFERROR((SUM($B588:C588)+$AJ588/$AK588*(1-$AL588)),0)&gt;=$AJ588, $AJ588-SUM($B588:C588), IFERROR($AJ588/$AK588, 0))))</f>
        <v>4.5315922171853512E-2</v>
      </c>
      <c r="E588" s="82">
        <f>IF($AM588&gt;E$5,0,IF($AM588=E$5,IFERROR($AJ588/$AK588*$AL588, 0),IF(IFERROR((SUM($B588:D588)+$AJ588/$AK588*(1-$AL588)),0)&gt;=$AJ588, $AJ588-SUM($B588:D588), IFERROR($AJ588/$AK588, 0))))</f>
        <v>4.5315922171853512E-2</v>
      </c>
      <c r="F588" s="82">
        <f>IF($AM588&gt;F$5,0,IF($AM588=F$5,IFERROR($AJ588/$AK588*$AL588, 0),IF(IFERROR((SUM($B588:E588)+$AJ588/$AK588*(1-$AL588)),0)&gt;=$AJ588, $AJ588-SUM($B588:E588), IFERROR($AJ588/$AK588, 0))))</f>
        <v>4.5315922171853512E-2</v>
      </c>
      <c r="G588" s="82">
        <f>IF($AM588&gt;G$5,0,IF($AM588=G$5,IFERROR($AJ588/$AK588*$AL588, 0),IF(IFERROR((SUM($B588:F588)+$AJ588/$AK588*(1-$AL588)),0)&gt;=$AJ588, $AJ588-SUM($B588:F588), IFERROR($AJ588/$AK588, 0))))</f>
        <v>4.5315922171853512E-2</v>
      </c>
      <c r="H588" s="82">
        <f>IF($AM588&gt;H$5,0,IF($AM588=H$5,IFERROR($AJ588/$AK588*$AL588, 0),IF(IFERROR((SUM($B588:G588)+$AJ588/$AK588*(1-$AL588)),0)&gt;=$AJ588, $AJ588-SUM($B588:G588), IFERROR($AJ588/$AK588, 0))))</f>
        <v>4.5315922171853512E-2</v>
      </c>
      <c r="I588" s="82">
        <f>IF($AM588&gt;I$5,0,IF($AM588=I$5,IFERROR($AJ588/$AK588*$AL588, 0),IF(IFERROR((SUM($B588:H588)+$AJ588/$AK588*(1-$AL588)),0)&gt;=$AJ588, $AJ588-SUM($B588:H588), IFERROR($AJ588/$AK588, 0))))</f>
        <v>4.5315922171853512E-2</v>
      </c>
      <c r="J588" s="82">
        <f>IF($AM588&gt;J$5,0,IF($AM588=J$5,IFERROR($AJ588/$AK588*$AL588, 0),IF(IFERROR((SUM($B588:I588)+$AJ588/$AK588*(1-$AL588)),0)&gt;=$AJ588, $AJ588-SUM($B588:I588), IFERROR($AJ588/$AK588, 0))))</f>
        <v>4.5315922171853512E-2</v>
      </c>
      <c r="K588" s="82">
        <f>IF($AM588&gt;K$5,0,IF($AM588=K$5,IFERROR($AJ588/$AK588*$AL588, 0),IF(IFERROR((SUM($B588:J588)+$AJ588/$AK588*(1-$AL588)),0)&gt;=$AJ588, $AJ588-SUM($B588:J588), IFERROR($AJ588/$AK588, 0))))</f>
        <v>4.5315922171853512E-2</v>
      </c>
      <c r="L588" s="82">
        <f>IF($AM588&gt;L$5,0,IF($AM588=L$5,IFERROR($AJ588/$AK588*$AL588, 0),IF(IFERROR((SUM($B588:K588)+$AJ588/$AK588*(1-$AL588)),0)&gt;=$AJ588, $AJ588-SUM($B588:K588), IFERROR($AJ588/$AK588, 0))))</f>
        <v>4.5315922171853512E-2</v>
      </c>
      <c r="M588" s="82">
        <f>IF($AM588&gt;M$5,0,IF($AM588=M$5,IFERROR($AJ588/$AK588*$AL588, 0),IF(IFERROR((SUM($B588:L588)+$AJ588/$AK588*(1-$AL588)),0)&gt;=$AJ588, $AJ588-SUM($B588:L588), IFERROR($AJ588/$AK588, 0))))</f>
        <v>4.5315922171853512E-2</v>
      </c>
      <c r="N588" s="82">
        <f>IF($AM588&gt;N$5,0,IF($AM588=N$5,IFERROR($AJ588/$AK588*$AL588, 0),IF(IFERROR((SUM($B588:M588)+$AJ588/$AK588*(1-$AL588)),0)&gt;=$AJ588, $AJ588-SUM($B588:M588), IFERROR($AJ588/$AK588, 0))))</f>
        <v>4.5315922171853512E-2</v>
      </c>
      <c r="O588" s="82">
        <f>IF($AM588&gt;O$5,0,IF($AM588=O$5,IFERROR($AJ588/$AK588*$AL588, 0),IF(IFERROR((SUM($B588:N588)+$AJ588/$AK588*(1-$AL588)),0)&gt;=$AJ588, $AJ588-SUM($B588:N588), IFERROR($AJ588/$AK588, 0))))</f>
        <v>4.5315922171853512E-2</v>
      </c>
      <c r="P588" s="82">
        <f>IF($AM588&gt;P$5,0,IF($AM588=P$5,IFERROR($AJ588/$AK588*$AL588, 0),IF(IFERROR((SUM($B588:O588)+$AJ588/$AK588*(1-$AL588)),0)&gt;=$AJ588, $AJ588-SUM($B588:O588), IFERROR($AJ588/$AK588, 0))))</f>
        <v>4.5315922171853512E-2</v>
      </c>
      <c r="Q588" s="82">
        <f>IF($AM588&gt;Q$5,0,IF($AM588=Q$5,IFERROR($AJ588/$AK588*$AL588, 0),IF(IFERROR((SUM($B588:P588)+$AJ588/$AK588*(1-$AL588)),0)&gt;=$AJ588, $AJ588-SUM($B588:P588), IFERROR($AJ588/$AK588, 0))))</f>
        <v>4.5315922171853512E-2</v>
      </c>
      <c r="R588" s="82">
        <f>IF($AM588&gt;R$5,0,IF($AM588=R$5,IFERROR($AJ588/$AK588*$AL588, 0),IF(IFERROR((SUM($B588:Q588)+$AJ588/$AK588*(1-$AL588)),0)&gt;=$AJ588, $AJ588-SUM($B588:Q588), IFERROR($AJ588/$AK588, 0))))</f>
        <v>4.5315922171853512E-2</v>
      </c>
      <c r="S588" s="82">
        <f>IF($AM588&gt;S$5,0,IF($AM588=S$5,IFERROR($AJ588/$AK588*$AL588, 0),IF(IFERROR((SUM($B588:R588)+$AJ588/$AK588*(1-$AL588)),0)&gt;=$AJ588, $AJ588-SUM($B588:R588), IFERROR($AJ588/$AK588, 0))))</f>
        <v>2.2657961085926548E-2</v>
      </c>
      <c r="T588" s="82">
        <f>IF($AM588&gt;T$5,0,IF($AM588=T$5,IFERROR($AJ588/$AK588*$AL588, 0),IF(IFERROR((SUM($B588:S588)+$AJ588/$AK588*(1-$AL588)),0)&gt;=$AJ588, $AJ588-SUM($B588:S588), IFERROR($AJ588/$AK588, 0))))</f>
        <v>0</v>
      </c>
      <c r="U588" s="82">
        <f>IF($AM588&gt;U$5,0,IF($AM588=U$5,IFERROR($AJ588/$AK588*$AL588, 0),IF(IFERROR((SUM($B588:T588)+$AJ588/$AK588*(1-$AL588)),0)&gt;=$AJ588, $AJ588-SUM($B588:T588), IFERROR($AJ588/$AK588, 0))))</f>
        <v>0</v>
      </c>
      <c r="V588" s="82">
        <f>IF($AM588&gt;V$5,0,IF($AM588=V$5,IFERROR($AJ588/$AK588*$AL588, 0),IF(IFERROR((SUM($B588:U588)+$AJ588/$AK588*(1-$AL588)),0)&gt;=$AJ588, $AJ588-SUM($B588:U588), IFERROR($AJ588/$AK588, 0))))</f>
        <v>0</v>
      </c>
      <c r="W588" s="82">
        <f>IF($AM588&gt;W$5,0,IF($AM588=W$5,IFERROR($AJ588/$AK588*$AL588, 0),IF(IFERROR((SUM($B588:V588)+$AJ588/$AK588*(1-$AL588)),0)&gt;=$AJ588, $AJ588-SUM($B588:V588), IFERROR($AJ588/$AK588, 0))))</f>
        <v>0</v>
      </c>
      <c r="X588" s="82">
        <f>IF($AM588&gt;X$5,0,IF($AM588=X$5,IFERROR($AJ588/$AK588*$AL588, 0),IF(IFERROR((SUM($B588:W588)+$AJ588/$AK588*(1-$AL588)),0)&gt;=$AJ588, $AJ588-SUM($B588:W588), IFERROR($AJ588/$AK588, 0))))</f>
        <v>0</v>
      </c>
      <c r="Y588" s="82">
        <f>IF($AM588&gt;Y$5,0,IF($AM588=Y$5,IFERROR($AJ588/$AK588*$AL588, 0),IF(IFERROR((SUM($B588:X588)+$AJ588/$AK588*(1-$AL588)),0)&gt;=$AJ588, $AJ588-SUM($B588:X588), IFERROR($AJ588/$AK588, 0))))</f>
        <v>0</v>
      </c>
      <c r="Z588" s="82">
        <f>IF($AM588&gt;Z$5,0,IF($AM588=Z$5,IFERROR($AJ588/$AK588*$AL588, 0),IF(IFERROR((SUM($B588:Y588)+$AJ588/$AK588*(1-$AL588)),0)&gt;=$AJ588, $AJ588-SUM($B588:Y588), IFERROR($AJ588/$AK588, 0))))</f>
        <v>0</v>
      </c>
      <c r="AA588" s="82">
        <f>IF($AM588&gt;AA$5,0,IF($AM588=AA$5,IFERROR($AJ588/$AK588*$AL588, 0),IF(IFERROR((SUM($B588:Z588)+$AJ588/$AK588*(1-$AL588)),0)&gt;=$AJ588, $AJ588-SUM($B588:Z588), IFERROR($AJ588/$AK588, 0))))</f>
        <v>0</v>
      </c>
      <c r="AB588" s="82">
        <f>IF($AM588&gt;AB$5,0,IF($AM588=AB$5,IFERROR($AJ588/$AK588*$AL588, 0),IF(IFERROR((SUM($B588:AA588)+$AJ588/$AK588*(1-$AL588)),0)&gt;=$AJ588, $AJ588-SUM($B588:AA588), IFERROR($AJ588/$AK588, 0))))</f>
        <v>0</v>
      </c>
      <c r="AC588" s="82">
        <f>IF($AM588&gt;AC$5,0,IF($AM588=AC$5,IFERROR($AJ588/$AK588*$AL588, 0),IF(IFERROR((SUM($B588:AB588)+$AJ588/$AK588*(1-$AL588)),0)&gt;=$AJ588, $AJ588-SUM($B588:AB588), IFERROR($AJ588/$AK588, 0))))</f>
        <v>0</v>
      </c>
      <c r="AD588" s="82">
        <f>IF($AM588&gt;AD$5,0,IF($AM588=AD$5,IFERROR($AJ588/$AK588*$AL588, 0),IF(IFERROR((SUM($B588:AC588)+$AJ588/$AK588*(1-$AL588)),0)&gt;=$AJ588, $AJ588-SUM($B588:AC588), IFERROR($AJ588/$AK588, 0))))</f>
        <v>0</v>
      </c>
      <c r="AE588" s="82">
        <f>IF($AM588&gt;AE$5,0,IF($AM588=AE$5,IFERROR($AJ588/$AK588*$AL588, 0),IF(IFERROR((SUM($B588:AD588)+$AJ588/$AK588*(1-$AL588)),0)&gt;=$AJ588, $AJ588-SUM($B588:AD588), IFERROR($AJ588/$AK588, 0))))</f>
        <v>0</v>
      </c>
      <c r="AF588" s="82">
        <f>IF($AM588&gt;AF$5,0,IF($AM588=AF$5,IFERROR($AJ588/$AK588*$AL588, 0),IF(IFERROR((SUM($B588:AE588)+$AJ588/$AK588*(1-$AL588)),0)&gt;=$AJ588, $AJ588-SUM($B588:AE588), IFERROR($AJ588/$AK588, 0))))</f>
        <v>0</v>
      </c>
      <c r="AG588" s="82">
        <f>IF($AM588&gt;AG$5,0,IF($AM588=AG$5,IFERROR($AJ588/$AK588*$AL588, 0),IF(IFERROR((SUM($B588:AF588)+$AJ588/$AK588*(1-$AL588)),0)&gt;=$AJ588, $AJ588-SUM($B588:AF588), IFERROR($AJ588/$AK588, 0))))</f>
        <v>0</v>
      </c>
      <c r="AH588" s="82">
        <f>IF($AM588&gt;AH$5,0,IF($AM588=AH$5,IFERROR($AJ588/$AK588*$AL588, 0),IF(IFERROR((SUM($B588:AG588)+$AJ588/$AK588*(1-$AL588)),0)&gt;=$AJ588, $AJ588-SUM($B588:AG588), IFERROR($AJ588/$AK588, 0))))</f>
        <v>0</v>
      </c>
      <c r="AI588" s="20" t="s">
        <v>362</v>
      </c>
      <c r="AJ588" s="140" cm="1">
        <f t="array" ref="AJ588">INDEX(Calculations!$B$835:$AN$835, 1, AN588)</f>
        <v>0.72505475474965619</v>
      </c>
      <c r="AK588" s="84">
        <f>INDEX(Drivers!$B$134:$AI$134, 1, MATCH($B588, Drivers!$B$4:$AI$4, 0))</f>
        <v>16</v>
      </c>
      <c r="AL588" s="85">
        <f>INDEX(Drivers!$B$135:$AI$135, 1,  MATCH($B588, Drivers!$B$4:$AI$4, 0))</f>
        <v>0.5</v>
      </c>
      <c r="AM588" s="86" cm="1">
        <f t="array" ref="AM588">INDEX(Drivers!$B$12:$AI$12, 1, AN588)</f>
        <v>46112</v>
      </c>
      <c r="AN588" s="87">
        <v>2</v>
      </c>
      <c r="AO588" s="147">
        <f t="shared" ref="AO588:AO619" si="611">SUM(B588:AI588)-AJ588</f>
        <v>0</v>
      </c>
      <c r="AP588" s="153">
        <f t="shared" ref="AP588:AW603" si="612">SUMIFS($B588:$AI588, $B$6:$AI$6, AP$6)</f>
        <v>0.15860572760148728</v>
      </c>
      <c r="AQ588" s="153">
        <f t="shared" si="612"/>
        <v>0.18126368868741405</v>
      </c>
      <c r="AR588" s="153">
        <f t="shared" si="612"/>
        <v>0.18126368868741405</v>
      </c>
      <c r="AS588" s="153">
        <f t="shared" si="612"/>
        <v>0.18126368868741405</v>
      </c>
      <c r="AT588" s="153">
        <f t="shared" si="612"/>
        <v>2.2657961085926548E-2</v>
      </c>
      <c r="AU588" s="153">
        <f t="shared" si="612"/>
        <v>0</v>
      </c>
      <c r="AV588" s="153">
        <f t="shared" si="612"/>
        <v>0</v>
      </c>
      <c r="AW588" s="153">
        <f t="shared" si="612"/>
        <v>0</v>
      </c>
    </row>
    <row r="589" spans="2:49" hidden="1" outlineLevel="1" x14ac:dyDescent="0.2">
      <c r="B589" s="52" t="str" cm="1">
        <f t="array" ref="B589">INDEX($B$4:$AI$4, 1, AN589)</f>
        <v>FQ2'26E</v>
      </c>
      <c r="C589" s="82">
        <f>IF($AM589&gt;C$5,0,IF($AM589=C$5,IFERROR($AJ589/$AK589*$AL589, 0),IF(IFERROR((SUM($B589:B589)+$AJ589/$AK589*(1-$AL589)),0)&gt;=$AJ589, $AJ589-SUM($B589:B589), IFERROR($AJ589/$AK589, 0))))</f>
        <v>0</v>
      </c>
      <c r="D589" s="82">
        <f>IF($AM589&gt;D$5,0,IF($AM589=D$5,IFERROR($AJ589/$AK589*$AL589, 0),IF(IFERROR((SUM($B589:C589)+$AJ589/$AK589*(1-$AL589)),0)&gt;=$AJ589, $AJ589-SUM($B589:C589), IFERROR($AJ589/$AK589, 0))))</f>
        <v>7.6145557835268038E-2</v>
      </c>
      <c r="E589" s="82">
        <f>IF($AM589&gt;E$5,0,IF($AM589=E$5,IFERROR($AJ589/$AK589*$AL589, 0),IF(IFERROR((SUM($B589:D589)+$AJ589/$AK589*(1-$AL589)),0)&gt;=$AJ589, $AJ589-SUM($B589:D589), IFERROR($AJ589/$AK589, 0))))</f>
        <v>0.15229111567053608</v>
      </c>
      <c r="F589" s="82">
        <f>IF($AM589&gt;F$5,0,IF($AM589=F$5,IFERROR($AJ589/$AK589*$AL589, 0),IF(IFERROR((SUM($B589:E589)+$AJ589/$AK589*(1-$AL589)),0)&gt;=$AJ589, $AJ589-SUM($B589:E589), IFERROR($AJ589/$AK589, 0))))</f>
        <v>0.15229111567053608</v>
      </c>
      <c r="G589" s="82">
        <f>IF($AM589&gt;G$5,0,IF($AM589=G$5,IFERROR($AJ589/$AK589*$AL589, 0),IF(IFERROR((SUM($B589:F589)+$AJ589/$AK589*(1-$AL589)),0)&gt;=$AJ589, $AJ589-SUM($B589:F589), IFERROR($AJ589/$AK589, 0))))</f>
        <v>0.15229111567053608</v>
      </c>
      <c r="H589" s="82">
        <f>IF($AM589&gt;H$5,0,IF($AM589=H$5,IFERROR($AJ589/$AK589*$AL589, 0),IF(IFERROR((SUM($B589:G589)+$AJ589/$AK589*(1-$AL589)),0)&gt;=$AJ589, $AJ589-SUM($B589:G589), IFERROR($AJ589/$AK589, 0))))</f>
        <v>0.15229111567053608</v>
      </c>
      <c r="I589" s="82">
        <f>IF($AM589&gt;I$5,0,IF($AM589=I$5,IFERROR($AJ589/$AK589*$AL589, 0),IF(IFERROR((SUM($B589:H589)+$AJ589/$AK589*(1-$AL589)),0)&gt;=$AJ589, $AJ589-SUM($B589:H589), IFERROR($AJ589/$AK589, 0))))</f>
        <v>0.15229111567053608</v>
      </c>
      <c r="J589" s="82">
        <f>IF($AM589&gt;J$5,0,IF($AM589=J$5,IFERROR($AJ589/$AK589*$AL589, 0),IF(IFERROR((SUM($B589:I589)+$AJ589/$AK589*(1-$AL589)),0)&gt;=$AJ589, $AJ589-SUM($B589:I589), IFERROR($AJ589/$AK589, 0))))</f>
        <v>0.15229111567053608</v>
      </c>
      <c r="K589" s="82">
        <f>IF($AM589&gt;K$5,0,IF($AM589=K$5,IFERROR($AJ589/$AK589*$AL589, 0),IF(IFERROR((SUM($B589:J589)+$AJ589/$AK589*(1-$AL589)),0)&gt;=$AJ589, $AJ589-SUM($B589:J589), IFERROR($AJ589/$AK589, 0))))</f>
        <v>0.15229111567053608</v>
      </c>
      <c r="L589" s="82">
        <f>IF($AM589&gt;L$5,0,IF($AM589=L$5,IFERROR($AJ589/$AK589*$AL589, 0),IF(IFERROR((SUM($B589:K589)+$AJ589/$AK589*(1-$AL589)),0)&gt;=$AJ589, $AJ589-SUM($B589:K589), IFERROR($AJ589/$AK589, 0))))</f>
        <v>0.15229111567053608</v>
      </c>
      <c r="M589" s="82">
        <f>IF($AM589&gt;M$5,0,IF($AM589=M$5,IFERROR($AJ589/$AK589*$AL589, 0),IF(IFERROR((SUM($B589:L589)+$AJ589/$AK589*(1-$AL589)),0)&gt;=$AJ589, $AJ589-SUM($B589:L589), IFERROR($AJ589/$AK589, 0))))</f>
        <v>0.15229111567053608</v>
      </c>
      <c r="N589" s="82">
        <f>IF($AM589&gt;N$5,0,IF($AM589=N$5,IFERROR($AJ589/$AK589*$AL589, 0),IF(IFERROR((SUM($B589:M589)+$AJ589/$AK589*(1-$AL589)),0)&gt;=$AJ589, $AJ589-SUM($B589:M589), IFERROR($AJ589/$AK589, 0))))</f>
        <v>0.15229111567053608</v>
      </c>
      <c r="O589" s="82">
        <f>IF($AM589&gt;O$5,0,IF($AM589=O$5,IFERROR($AJ589/$AK589*$AL589, 0),IF(IFERROR((SUM($B589:N589)+$AJ589/$AK589*(1-$AL589)),0)&gt;=$AJ589, $AJ589-SUM($B589:N589), IFERROR($AJ589/$AK589, 0))))</f>
        <v>0.15229111567053608</v>
      </c>
      <c r="P589" s="82">
        <f>IF($AM589&gt;P$5,0,IF($AM589=P$5,IFERROR($AJ589/$AK589*$AL589, 0),IF(IFERROR((SUM($B589:O589)+$AJ589/$AK589*(1-$AL589)),0)&gt;=$AJ589, $AJ589-SUM($B589:O589), IFERROR($AJ589/$AK589, 0))))</f>
        <v>0.15229111567053608</v>
      </c>
      <c r="Q589" s="82">
        <f>IF($AM589&gt;Q$5,0,IF($AM589=Q$5,IFERROR($AJ589/$AK589*$AL589, 0),IF(IFERROR((SUM($B589:P589)+$AJ589/$AK589*(1-$AL589)),0)&gt;=$AJ589, $AJ589-SUM($B589:P589), IFERROR($AJ589/$AK589, 0))))</f>
        <v>0.15229111567053608</v>
      </c>
      <c r="R589" s="82">
        <f>IF($AM589&gt;R$5,0,IF($AM589=R$5,IFERROR($AJ589/$AK589*$AL589, 0),IF(IFERROR((SUM($B589:Q589)+$AJ589/$AK589*(1-$AL589)),0)&gt;=$AJ589, $AJ589-SUM($B589:Q589), IFERROR($AJ589/$AK589, 0))))</f>
        <v>0.15229111567053608</v>
      </c>
      <c r="S589" s="82">
        <f>IF($AM589&gt;S$5,0,IF($AM589=S$5,IFERROR($AJ589/$AK589*$AL589, 0),IF(IFERROR((SUM($B589:R589)+$AJ589/$AK589*(1-$AL589)),0)&gt;=$AJ589, $AJ589-SUM($B589:R589), IFERROR($AJ589/$AK589, 0))))</f>
        <v>0.15229111567053608</v>
      </c>
      <c r="T589" s="82">
        <f>IF($AM589&gt;T$5,0,IF($AM589=T$5,IFERROR($AJ589/$AK589*$AL589, 0),IF(IFERROR((SUM($B589:S589)+$AJ589/$AK589*(1-$AL589)),0)&gt;=$AJ589, $AJ589-SUM($B589:S589), IFERROR($AJ589/$AK589, 0))))</f>
        <v>7.6145557835268107E-2</v>
      </c>
      <c r="U589" s="82">
        <f>IF($AM589&gt;U$5,0,IF($AM589=U$5,IFERROR($AJ589/$AK589*$AL589, 0),IF(IFERROR((SUM($B589:T589)+$AJ589/$AK589*(1-$AL589)),0)&gt;=$AJ589, $AJ589-SUM($B589:T589), IFERROR($AJ589/$AK589, 0))))</f>
        <v>0</v>
      </c>
      <c r="V589" s="82">
        <f>IF($AM589&gt;V$5,0,IF($AM589=V$5,IFERROR($AJ589/$AK589*$AL589, 0),IF(IFERROR((SUM($B589:U589)+$AJ589/$AK589*(1-$AL589)),0)&gt;=$AJ589, $AJ589-SUM($B589:U589), IFERROR($AJ589/$AK589, 0))))</f>
        <v>0</v>
      </c>
      <c r="W589" s="82">
        <f>IF($AM589&gt;W$5,0,IF($AM589=W$5,IFERROR($AJ589/$AK589*$AL589, 0),IF(IFERROR((SUM($B589:V589)+$AJ589/$AK589*(1-$AL589)),0)&gt;=$AJ589, $AJ589-SUM($B589:V589), IFERROR($AJ589/$AK589, 0))))</f>
        <v>0</v>
      </c>
      <c r="X589" s="82">
        <f>IF($AM589&gt;X$5,0,IF($AM589=X$5,IFERROR($AJ589/$AK589*$AL589, 0),IF(IFERROR((SUM($B589:W589)+$AJ589/$AK589*(1-$AL589)),0)&gt;=$AJ589, $AJ589-SUM($B589:W589), IFERROR($AJ589/$AK589, 0))))</f>
        <v>0</v>
      </c>
      <c r="Y589" s="82">
        <f>IF($AM589&gt;Y$5,0,IF($AM589=Y$5,IFERROR($AJ589/$AK589*$AL589, 0),IF(IFERROR((SUM($B589:X589)+$AJ589/$AK589*(1-$AL589)),0)&gt;=$AJ589, $AJ589-SUM($B589:X589), IFERROR($AJ589/$AK589, 0))))</f>
        <v>0</v>
      </c>
      <c r="Z589" s="82">
        <f>IF($AM589&gt;Z$5,0,IF($AM589=Z$5,IFERROR($AJ589/$AK589*$AL589, 0),IF(IFERROR((SUM($B589:Y589)+$AJ589/$AK589*(1-$AL589)),0)&gt;=$AJ589, $AJ589-SUM($B589:Y589), IFERROR($AJ589/$AK589, 0))))</f>
        <v>0</v>
      </c>
      <c r="AA589" s="82">
        <f>IF($AM589&gt;AA$5,0,IF($AM589=AA$5,IFERROR($AJ589/$AK589*$AL589, 0),IF(IFERROR((SUM($B589:Z589)+$AJ589/$AK589*(1-$AL589)),0)&gt;=$AJ589, $AJ589-SUM($B589:Z589), IFERROR($AJ589/$AK589, 0))))</f>
        <v>0</v>
      </c>
      <c r="AB589" s="82">
        <f>IF($AM589&gt;AB$5,0,IF($AM589=AB$5,IFERROR($AJ589/$AK589*$AL589, 0),IF(IFERROR((SUM($B589:AA589)+$AJ589/$AK589*(1-$AL589)),0)&gt;=$AJ589, $AJ589-SUM($B589:AA589), IFERROR($AJ589/$AK589, 0))))</f>
        <v>0</v>
      </c>
      <c r="AC589" s="82">
        <f>IF($AM589&gt;AC$5,0,IF($AM589=AC$5,IFERROR($AJ589/$AK589*$AL589, 0),IF(IFERROR((SUM($B589:AB589)+$AJ589/$AK589*(1-$AL589)),0)&gt;=$AJ589, $AJ589-SUM($B589:AB589), IFERROR($AJ589/$AK589, 0))))</f>
        <v>0</v>
      </c>
      <c r="AD589" s="82">
        <f>IF($AM589&gt;AD$5,0,IF($AM589=AD$5,IFERROR($AJ589/$AK589*$AL589, 0),IF(IFERROR((SUM($B589:AC589)+$AJ589/$AK589*(1-$AL589)),0)&gt;=$AJ589, $AJ589-SUM($B589:AC589), IFERROR($AJ589/$AK589, 0))))</f>
        <v>0</v>
      </c>
      <c r="AE589" s="82">
        <f>IF($AM589&gt;AE$5,0,IF($AM589=AE$5,IFERROR($AJ589/$AK589*$AL589, 0),IF(IFERROR((SUM($B589:AD589)+$AJ589/$AK589*(1-$AL589)),0)&gt;=$AJ589, $AJ589-SUM($B589:AD589), IFERROR($AJ589/$AK589, 0))))</f>
        <v>0</v>
      </c>
      <c r="AF589" s="82">
        <f>IF($AM589&gt;AF$5,0,IF($AM589=AF$5,IFERROR($AJ589/$AK589*$AL589, 0),IF(IFERROR((SUM($B589:AE589)+$AJ589/$AK589*(1-$AL589)),0)&gt;=$AJ589, $AJ589-SUM($B589:AE589), IFERROR($AJ589/$AK589, 0))))</f>
        <v>0</v>
      </c>
      <c r="AG589" s="82">
        <f>IF($AM589&gt;AG$5,0,IF($AM589=AG$5,IFERROR($AJ589/$AK589*$AL589, 0),IF(IFERROR((SUM($B589:AF589)+$AJ589/$AK589*(1-$AL589)),0)&gt;=$AJ589, $AJ589-SUM($B589:AF589), IFERROR($AJ589/$AK589, 0))))</f>
        <v>0</v>
      </c>
      <c r="AH589" s="82">
        <f>IF($AM589&gt;AH$5,0,IF($AM589=AH$5,IFERROR($AJ589/$AK589*$AL589, 0),IF(IFERROR((SUM($B589:AG589)+$AJ589/$AK589*(1-$AL589)),0)&gt;=$AJ589, $AJ589-SUM($B589:AG589), IFERROR($AJ589/$AK589, 0))))</f>
        <v>0</v>
      </c>
      <c r="AI589" s="20" t="s">
        <v>415</v>
      </c>
      <c r="AJ589" s="140" cm="1">
        <f t="array" ref="AJ589">INDEX(Calculations!$B$835:$AN$835, 1, AN589)</f>
        <v>2.4366578507285772</v>
      </c>
      <c r="AK589" s="84">
        <f>INDEX(Drivers!$B$134:$AI$134, 1, MATCH($B589, Drivers!$B$4:$AI$4, 0))</f>
        <v>16</v>
      </c>
      <c r="AL589" s="85">
        <f>INDEX(Drivers!$B$135:$AI$135, 1,  MATCH($B589, Drivers!$B$4:$AI$4, 0))</f>
        <v>0.5</v>
      </c>
      <c r="AM589" s="86" cm="1">
        <f t="array" ref="AM589">INDEX(Drivers!$B$12:$AI$12, 1, AN589)</f>
        <v>46203</v>
      </c>
      <c r="AN589" s="83">
        <f t="shared" ref="AN589:AN619" si="613">AN588+1</f>
        <v>3</v>
      </c>
      <c r="AO589" s="147">
        <f t="shared" si="611"/>
        <v>0</v>
      </c>
      <c r="AP589" s="153">
        <f t="shared" si="612"/>
        <v>0.3807277891763402</v>
      </c>
      <c r="AQ589" s="153">
        <f t="shared" si="612"/>
        <v>0.6091644626821443</v>
      </c>
      <c r="AR589" s="153">
        <f t="shared" si="612"/>
        <v>0.6091644626821443</v>
      </c>
      <c r="AS589" s="153">
        <f t="shared" si="612"/>
        <v>0.6091644626821443</v>
      </c>
      <c r="AT589" s="153">
        <f t="shared" si="612"/>
        <v>0.22843667350580418</v>
      </c>
      <c r="AU589" s="153">
        <f t="shared" si="612"/>
        <v>0</v>
      </c>
      <c r="AV589" s="153">
        <f t="shared" si="612"/>
        <v>0</v>
      </c>
      <c r="AW589" s="153">
        <f t="shared" si="612"/>
        <v>0</v>
      </c>
    </row>
    <row r="590" spans="2:49" hidden="1" outlineLevel="1" x14ac:dyDescent="0.2">
      <c r="B590" s="52" t="str" cm="1">
        <f t="array" ref="B590">INDEX($B$4:$AI$4, 1, AN590)</f>
        <v>FQ3'26E</v>
      </c>
      <c r="C590" s="82">
        <f>IF($AM590&gt;C$5,0,IF($AM590=C$5,IFERROR($AJ590/$AK590*$AL590, 0),IF(IFERROR((SUM($B590:B590)+$AJ590/$AK590*(1-$AL590)),0)&gt;=$AJ590, $AJ590-SUM($B590:B590), IFERROR($AJ590/$AK590, 0))))</f>
        <v>0</v>
      </c>
      <c r="D590" s="82">
        <f>IF($AM590&gt;D$5,0,IF($AM590=D$5,IFERROR($AJ590/$AK590*$AL590, 0),IF(IFERROR((SUM($B590:C590)+$AJ590/$AK590*(1-$AL590)),0)&gt;=$AJ590, $AJ590-SUM($B590:C590), IFERROR($AJ590/$AK590, 0))))</f>
        <v>0</v>
      </c>
      <c r="E590" s="82">
        <f>IF($AM590&gt;E$5,0,IF($AM590=E$5,IFERROR($AJ590/$AK590*$AL590, 0),IF(IFERROR((SUM($B590:D590)+$AJ590/$AK590*(1-$AL590)),0)&gt;=$AJ590, $AJ590-SUM($B590:D590), IFERROR($AJ590/$AK590, 0))))</f>
        <v>0.13504896030028449</v>
      </c>
      <c r="F590" s="82">
        <f>IF($AM590&gt;F$5,0,IF($AM590=F$5,IFERROR($AJ590/$AK590*$AL590, 0),IF(IFERROR((SUM($B590:E590)+$AJ590/$AK590*(1-$AL590)),0)&gt;=$AJ590, $AJ590-SUM($B590:E590), IFERROR($AJ590/$AK590, 0))))</f>
        <v>0.27009792060056897</v>
      </c>
      <c r="G590" s="82">
        <f>IF($AM590&gt;G$5,0,IF($AM590=G$5,IFERROR($AJ590/$AK590*$AL590, 0),IF(IFERROR((SUM($B590:F590)+$AJ590/$AK590*(1-$AL590)),0)&gt;=$AJ590, $AJ590-SUM($B590:F590), IFERROR($AJ590/$AK590, 0))))</f>
        <v>0.27009792060056897</v>
      </c>
      <c r="H590" s="82">
        <f>IF($AM590&gt;H$5,0,IF($AM590=H$5,IFERROR($AJ590/$AK590*$AL590, 0),IF(IFERROR((SUM($B590:G590)+$AJ590/$AK590*(1-$AL590)),0)&gt;=$AJ590, $AJ590-SUM($B590:G590), IFERROR($AJ590/$AK590, 0))))</f>
        <v>0.27009792060056897</v>
      </c>
      <c r="I590" s="82">
        <f>IF($AM590&gt;I$5,0,IF($AM590=I$5,IFERROR($AJ590/$AK590*$AL590, 0),IF(IFERROR((SUM($B590:H590)+$AJ590/$AK590*(1-$AL590)),0)&gt;=$AJ590, $AJ590-SUM($B590:H590), IFERROR($AJ590/$AK590, 0))))</f>
        <v>0.27009792060056897</v>
      </c>
      <c r="J590" s="82">
        <f>IF($AM590&gt;J$5,0,IF($AM590=J$5,IFERROR($AJ590/$AK590*$AL590, 0),IF(IFERROR((SUM($B590:I590)+$AJ590/$AK590*(1-$AL590)),0)&gt;=$AJ590, $AJ590-SUM($B590:I590), IFERROR($AJ590/$AK590, 0))))</f>
        <v>0.27009792060056897</v>
      </c>
      <c r="K590" s="82">
        <f>IF($AM590&gt;K$5,0,IF($AM590=K$5,IFERROR($AJ590/$AK590*$AL590, 0),IF(IFERROR((SUM($B590:J590)+$AJ590/$AK590*(1-$AL590)),0)&gt;=$AJ590, $AJ590-SUM($B590:J590), IFERROR($AJ590/$AK590, 0))))</f>
        <v>0.27009792060056897</v>
      </c>
      <c r="L590" s="82">
        <f>IF($AM590&gt;L$5,0,IF($AM590=L$5,IFERROR($AJ590/$AK590*$AL590, 0),IF(IFERROR((SUM($B590:K590)+$AJ590/$AK590*(1-$AL590)),0)&gt;=$AJ590, $AJ590-SUM($B590:K590), IFERROR($AJ590/$AK590, 0))))</f>
        <v>0.27009792060056897</v>
      </c>
      <c r="M590" s="82">
        <f>IF($AM590&gt;M$5,0,IF($AM590=M$5,IFERROR($AJ590/$AK590*$AL590, 0),IF(IFERROR((SUM($B590:L590)+$AJ590/$AK590*(1-$AL590)),0)&gt;=$AJ590, $AJ590-SUM($B590:L590), IFERROR($AJ590/$AK590, 0))))</f>
        <v>0.27009792060056897</v>
      </c>
      <c r="N590" s="82">
        <f>IF($AM590&gt;N$5,0,IF($AM590=N$5,IFERROR($AJ590/$AK590*$AL590, 0),IF(IFERROR((SUM($B590:M590)+$AJ590/$AK590*(1-$AL590)),0)&gt;=$AJ590, $AJ590-SUM($B590:M590), IFERROR($AJ590/$AK590, 0))))</f>
        <v>0.27009792060056897</v>
      </c>
      <c r="O590" s="82">
        <f>IF($AM590&gt;O$5,0,IF($AM590=O$5,IFERROR($AJ590/$AK590*$AL590, 0),IF(IFERROR((SUM($B590:N590)+$AJ590/$AK590*(1-$AL590)),0)&gt;=$AJ590, $AJ590-SUM($B590:N590), IFERROR($AJ590/$AK590, 0))))</f>
        <v>0.27009792060056897</v>
      </c>
      <c r="P590" s="82">
        <f>IF($AM590&gt;P$5,0,IF($AM590=P$5,IFERROR($AJ590/$AK590*$AL590, 0),IF(IFERROR((SUM($B590:O590)+$AJ590/$AK590*(1-$AL590)),0)&gt;=$AJ590, $AJ590-SUM($B590:O590), IFERROR($AJ590/$AK590, 0))))</f>
        <v>0.27009792060056897</v>
      </c>
      <c r="Q590" s="82">
        <f>IF($AM590&gt;Q$5,0,IF($AM590=Q$5,IFERROR($AJ590/$AK590*$AL590, 0),IF(IFERROR((SUM($B590:P590)+$AJ590/$AK590*(1-$AL590)),0)&gt;=$AJ590, $AJ590-SUM($B590:P590), IFERROR($AJ590/$AK590, 0))))</f>
        <v>0.27009792060056897</v>
      </c>
      <c r="R590" s="82">
        <f>IF($AM590&gt;R$5,0,IF($AM590=R$5,IFERROR($AJ590/$AK590*$AL590, 0),IF(IFERROR((SUM($B590:Q590)+$AJ590/$AK590*(1-$AL590)),0)&gt;=$AJ590, $AJ590-SUM($B590:Q590), IFERROR($AJ590/$AK590, 0))))</f>
        <v>0.27009792060056897</v>
      </c>
      <c r="S590" s="82">
        <f>IF($AM590&gt;S$5,0,IF($AM590=S$5,IFERROR($AJ590/$AK590*$AL590, 0),IF(IFERROR((SUM($B590:R590)+$AJ590/$AK590*(1-$AL590)),0)&gt;=$AJ590, $AJ590-SUM($B590:R590), IFERROR($AJ590/$AK590, 0))))</f>
        <v>0.27009792060056897</v>
      </c>
      <c r="T590" s="82">
        <f>IF($AM590&gt;T$5,0,IF($AM590=T$5,IFERROR($AJ590/$AK590*$AL590, 0),IF(IFERROR((SUM($B590:S590)+$AJ590/$AK590*(1-$AL590)),0)&gt;=$AJ590, $AJ590-SUM($B590:S590), IFERROR($AJ590/$AK590, 0))))</f>
        <v>0.27009792060056897</v>
      </c>
      <c r="U590" s="82">
        <f>IF($AM590&gt;U$5,0,IF($AM590=U$5,IFERROR($AJ590/$AK590*$AL590, 0),IF(IFERROR((SUM($B590:T590)+$AJ590/$AK590*(1-$AL590)),0)&gt;=$AJ590, $AJ590-SUM($B590:T590), IFERROR($AJ590/$AK590, 0))))</f>
        <v>0.1350489603002849</v>
      </c>
      <c r="V590" s="82">
        <f>IF($AM590&gt;V$5,0,IF($AM590=V$5,IFERROR($AJ590/$AK590*$AL590, 0),IF(IFERROR((SUM($B590:U590)+$AJ590/$AK590*(1-$AL590)),0)&gt;=$AJ590, $AJ590-SUM($B590:U590), IFERROR($AJ590/$AK590, 0))))</f>
        <v>0</v>
      </c>
      <c r="W590" s="82">
        <f>IF($AM590&gt;W$5,0,IF($AM590=W$5,IFERROR($AJ590/$AK590*$AL590, 0),IF(IFERROR((SUM($B590:V590)+$AJ590/$AK590*(1-$AL590)),0)&gt;=$AJ590, $AJ590-SUM($B590:V590), IFERROR($AJ590/$AK590, 0))))</f>
        <v>0</v>
      </c>
      <c r="X590" s="82">
        <f>IF($AM590&gt;X$5,0,IF($AM590=X$5,IFERROR($AJ590/$AK590*$AL590, 0),IF(IFERROR((SUM($B590:W590)+$AJ590/$AK590*(1-$AL590)),0)&gt;=$AJ590, $AJ590-SUM($B590:W590), IFERROR($AJ590/$AK590, 0))))</f>
        <v>0</v>
      </c>
      <c r="Y590" s="82">
        <f>IF($AM590&gt;Y$5,0,IF($AM590=Y$5,IFERROR($AJ590/$AK590*$AL590, 0),IF(IFERROR((SUM($B590:X590)+$AJ590/$AK590*(1-$AL590)),0)&gt;=$AJ590, $AJ590-SUM($B590:X590), IFERROR($AJ590/$AK590, 0))))</f>
        <v>0</v>
      </c>
      <c r="Z590" s="82">
        <f>IF($AM590&gt;Z$5,0,IF($AM590=Z$5,IFERROR($AJ590/$AK590*$AL590, 0),IF(IFERROR((SUM($B590:Y590)+$AJ590/$AK590*(1-$AL590)),0)&gt;=$AJ590, $AJ590-SUM($B590:Y590), IFERROR($AJ590/$AK590, 0))))</f>
        <v>0</v>
      </c>
      <c r="AA590" s="82">
        <f>IF($AM590&gt;AA$5,0,IF($AM590=AA$5,IFERROR($AJ590/$AK590*$AL590, 0),IF(IFERROR((SUM($B590:Z590)+$AJ590/$AK590*(1-$AL590)),0)&gt;=$AJ590, $AJ590-SUM($B590:Z590), IFERROR($AJ590/$AK590, 0))))</f>
        <v>0</v>
      </c>
      <c r="AB590" s="82">
        <f>IF($AM590&gt;AB$5,0,IF($AM590=AB$5,IFERROR($AJ590/$AK590*$AL590, 0),IF(IFERROR((SUM($B590:AA590)+$AJ590/$AK590*(1-$AL590)),0)&gt;=$AJ590, $AJ590-SUM($B590:AA590), IFERROR($AJ590/$AK590, 0))))</f>
        <v>0</v>
      </c>
      <c r="AC590" s="82">
        <f>IF($AM590&gt;AC$5,0,IF($AM590=AC$5,IFERROR($AJ590/$AK590*$AL590, 0),IF(IFERROR((SUM($B590:AB590)+$AJ590/$AK590*(1-$AL590)),0)&gt;=$AJ590, $AJ590-SUM($B590:AB590), IFERROR($AJ590/$AK590, 0))))</f>
        <v>0</v>
      </c>
      <c r="AD590" s="82">
        <f>IF($AM590&gt;AD$5,0,IF($AM590=AD$5,IFERROR($AJ590/$AK590*$AL590, 0),IF(IFERROR((SUM($B590:AC590)+$AJ590/$AK590*(1-$AL590)),0)&gt;=$AJ590, $AJ590-SUM($B590:AC590), IFERROR($AJ590/$AK590, 0))))</f>
        <v>0</v>
      </c>
      <c r="AE590" s="82">
        <f>IF($AM590&gt;AE$5,0,IF($AM590=AE$5,IFERROR($AJ590/$AK590*$AL590, 0),IF(IFERROR((SUM($B590:AD590)+$AJ590/$AK590*(1-$AL590)),0)&gt;=$AJ590, $AJ590-SUM($B590:AD590), IFERROR($AJ590/$AK590, 0))))</f>
        <v>0</v>
      </c>
      <c r="AF590" s="82">
        <f>IF($AM590&gt;AF$5,0,IF($AM590=AF$5,IFERROR($AJ590/$AK590*$AL590, 0),IF(IFERROR((SUM($B590:AE590)+$AJ590/$AK590*(1-$AL590)),0)&gt;=$AJ590, $AJ590-SUM($B590:AE590), IFERROR($AJ590/$AK590, 0))))</f>
        <v>0</v>
      </c>
      <c r="AG590" s="82">
        <f>IF($AM590&gt;AG$5,0,IF($AM590=AG$5,IFERROR($AJ590/$AK590*$AL590, 0),IF(IFERROR((SUM($B590:AF590)+$AJ590/$AK590*(1-$AL590)),0)&gt;=$AJ590, $AJ590-SUM($B590:AF590), IFERROR($AJ590/$AK590, 0))))</f>
        <v>0</v>
      </c>
      <c r="AH590" s="82">
        <f>IF($AM590&gt;AH$5,0,IF($AM590=AH$5,IFERROR($AJ590/$AK590*$AL590, 0),IF(IFERROR((SUM($B590:AG590)+$AJ590/$AK590*(1-$AL590)),0)&gt;=$AJ590, $AJ590-SUM($B590:AG590), IFERROR($AJ590/$AK590, 0))))</f>
        <v>0</v>
      </c>
      <c r="AI590" s="20" t="s">
        <v>365</v>
      </c>
      <c r="AJ590" s="140" cm="1">
        <f t="array" ref="AJ590">INDEX(Calculations!$B$835:$AN$835, 1, AN590)</f>
        <v>4.3215667296091036</v>
      </c>
      <c r="AK590" s="84">
        <f>INDEX(Drivers!$B$134:$AI$134, 1, MATCH($B590, Drivers!$B$4:$AI$4, 0))</f>
        <v>16</v>
      </c>
      <c r="AL590" s="85">
        <f>INDEX(Drivers!$B$135:$AI$135, 1,  MATCH($B590, Drivers!$B$4:$AI$4, 0))</f>
        <v>0.5</v>
      </c>
      <c r="AM590" s="86" cm="1">
        <f t="array" ref="AM590">INDEX(Drivers!$B$12:$AI$12, 1, AN590)</f>
        <v>46295</v>
      </c>
      <c r="AN590" s="83">
        <f t="shared" si="613"/>
        <v>4</v>
      </c>
      <c r="AO590" s="147">
        <f t="shared" si="611"/>
        <v>0</v>
      </c>
      <c r="AP590" s="153">
        <f t="shared" si="612"/>
        <v>0.40514688090085349</v>
      </c>
      <c r="AQ590" s="153">
        <f t="shared" si="612"/>
        <v>1.0803916824022759</v>
      </c>
      <c r="AR590" s="153">
        <f t="shared" si="612"/>
        <v>1.0803916824022759</v>
      </c>
      <c r="AS590" s="153">
        <f t="shared" si="612"/>
        <v>1.0803916824022759</v>
      </c>
      <c r="AT590" s="153">
        <f t="shared" si="612"/>
        <v>0.67524480150142285</v>
      </c>
      <c r="AU590" s="153">
        <f t="shared" si="612"/>
        <v>0</v>
      </c>
      <c r="AV590" s="153">
        <f t="shared" si="612"/>
        <v>0</v>
      </c>
      <c r="AW590" s="153">
        <f t="shared" si="612"/>
        <v>0</v>
      </c>
    </row>
    <row r="591" spans="2:49" hidden="1" outlineLevel="1" x14ac:dyDescent="0.2">
      <c r="B591" s="52" t="str" cm="1">
        <f t="array" ref="B591">INDEX($B$4:$AI$4, 1, AN591)</f>
        <v>FQ4'26E</v>
      </c>
      <c r="C591" s="82">
        <f>IF($AM591&gt;C$5,0,IF($AM591=C$5,IFERROR($AJ591/$AK591*$AL591, 0),IF(IFERROR((SUM($B591:B591)+$AJ591/$AK591*(1-$AL591)),0)&gt;=$AJ591, $AJ591-SUM($B591:B591), IFERROR($AJ591/$AK591, 0))))</f>
        <v>0</v>
      </c>
      <c r="D591" s="82">
        <f>IF($AM591&gt;D$5,0,IF($AM591=D$5,IFERROR($AJ591/$AK591*$AL591, 0),IF(IFERROR((SUM($B591:C591)+$AJ591/$AK591*(1-$AL591)),0)&gt;=$AJ591, $AJ591-SUM($B591:C591), IFERROR($AJ591/$AK591, 0))))</f>
        <v>0</v>
      </c>
      <c r="E591" s="82">
        <f>IF($AM591&gt;E$5,0,IF($AM591=E$5,IFERROR($AJ591/$AK591*$AL591, 0),IF(IFERROR((SUM($B591:D591)+$AJ591/$AK591*(1-$AL591)),0)&gt;=$AJ591, $AJ591-SUM($B591:D591), IFERROR($AJ591/$AK591, 0))))</f>
        <v>0</v>
      </c>
      <c r="F591" s="82">
        <f>IF($AM591&gt;F$5,0,IF($AM591=F$5,IFERROR($AJ591/$AK591*$AL591, 0),IF(IFERROR((SUM($B591:E591)+$AJ591/$AK591*(1-$AL591)),0)&gt;=$AJ591, $AJ591-SUM($B591:E591), IFERROR($AJ591/$AK591, 0))))</f>
        <v>0.17767518405278357</v>
      </c>
      <c r="G591" s="82">
        <f>IF($AM591&gt;G$5,0,IF($AM591=G$5,IFERROR($AJ591/$AK591*$AL591, 0),IF(IFERROR((SUM($B591:F591)+$AJ591/$AK591*(1-$AL591)),0)&gt;=$AJ591, $AJ591-SUM($B591:F591), IFERROR($AJ591/$AK591, 0))))</f>
        <v>0.35535036810556714</v>
      </c>
      <c r="H591" s="82">
        <f>IF($AM591&gt;H$5,0,IF($AM591=H$5,IFERROR($AJ591/$AK591*$AL591, 0),IF(IFERROR((SUM($B591:G591)+$AJ591/$AK591*(1-$AL591)),0)&gt;=$AJ591, $AJ591-SUM($B591:G591), IFERROR($AJ591/$AK591, 0))))</f>
        <v>0.35535036810556714</v>
      </c>
      <c r="I591" s="82">
        <f>IF($AM591&gt;I$5,0,IF($AM591=I$5,IFERROR($AJ591/$AK591*$AL591, 0),IF(IFERROR((SUM($B591:H591)+$AJ591/$AK591*(1-$AL591)),0)&gt;=$AJ591, $AJ591-SUM($B591:H591), IFERROR($AJ591/$AK591, 0))))</f>
        <v>0.35535036810556714</v>
      </c>
      <c r="J591" s="82">
        <f>IF($AM591&gt;J$5,0,IF($AM591=J$5,IFERROR($AJ591/$AK591*$AL591, 0),IF(IFERROR((SUM($B591:I591)+$AJ591/$AK591*(1-$AL591)),0)&gt;=$AJ591, $AJ591-SUM($B591:I591), IFERROR($AJ591/$AK591, 0))))</f>
        <v>0.35535036810556714</v>
      </c>
      <c r="K591" s="82">
        <f>IF($AM591&gt;K$5,0,IF($AM591=K$5,IFERROR($AJ591/$AK591*$AL591, 0),IF(IFERROR((SUM($B591:J591)+$AJ591/$AK591*(1-$AL591)),0)&gt;=$AJ591, $AJ591-SUM($B591:J591), IFERROR($AJ591/$AK591, 0))))</f>
        <v>0.35535036810556714</v>
      </c>
      <c r="L591" s="82">
        <f>IF($AM591&gt;L$5,0,IF($AM591=L$5,IFERROR($AJ591/$AK591*$AL591, 0),IF(IFERROR((SUM($B591:K591)+$AJ591/$AK591*(1-$AL591)),0)&gt;=$AJ591, $AJ591-SUM($B591:K591), IFERROR($AJ591/$AK591, 0))))</f>
        <v>0.35535036810556714</v>
      </c>
      <c r="M591" s="82">
        <f>IF($AM591&gt;M$5,0,IF($AM591=M$5,IFERROR($AJ591/$AK591*$AL591, 0),IF(IFERROR((SUM($B591:L591)+$AJ591/$AK591*(1-$AL591)),0)&gt;=$AJ591, $AJ591-SUM($B591:L591), IFERROR($AJ591/$AK591, 0))))</f>
        <v>0.35535036810556714</v>
      </c>
      <c r="N591" s="82">
        <f>IF($AM591&gt;N$5,0,IF($AM591=N$5,IFERROR($AJ591/$AK591*$AL591, 0),IF(IFERROR((SUM($B591:M591)+$AJ591/$AK591*(1-$AL591)),0)&gt;=$AJ591, $AJ591-SUM($B591:M591), IFERROR($AJ591/$AK591, 0))))</f>
        <v>0.35535036810556714</v>
      </c>
      <c r="O591" s="82">
        <f>IF($AM591&gt;O$5,0,IF($AM591=O$5,IFERROR($AJ591/$AK591*$AL591, 0),IF(IFERROR((SUM($B591:N591)+$AJ591/$AK591*(1-$AL591)),0)&gt;=$AJ591, $AJ591-SUM($B591:N591), IFERROR($AJ591/$AK591, 0))))</f>
        <v>0.35535036810556714</v>
      </c>
      <c r="P591" s="82">
        <f>IF($AM591&gt;P$5,0,IF($AM591=P$5,IFERROR($AJ591/$AK591*$AL591, 0),IF(IFERROR((SUM($B591:O591)+$AJ591/$AK591*(1-$AL591)),0)&gt;=$AJ591, $AJ591-SUM($B591:O591), IFERROR($AJ591/$AK591, 0))))</f>
        <v>0.35535036810556714</v>
      </c>
      <c r="Q591" s="82">
        <f>IF($AM591&gt;Q$5,0,IF($AM591=Q$5,IFERROR($AJ591/$AK591*$AL591, 0),IF(IFERROR((SUM($B591:P591)+$AJ591/$AK591*(1-$AL591)),0)&gt;=$AJ591, $AJ591-SUM($B591:P591), IFERROR($AJ591/$AK591, 0))))</f>
        <v>0.35535036810556714</v>
      </c>
      <c r="R591" s="82">
        <f>IF($AM591&gt;R$5,0,IF($AM591=R$5,IFERROR($AJ591/$AK591*$AL591, 0),IF(IFERROR((SUM($B591:Q591)+$AJ591/$AK591*(1-$AL591)),0)&gt;=$AJ591, $AJ591-SUM($B591:Q591), IFERROR($AJ591/$AK591, 0))))</f>
        <v>0.35535036810556714</v>
      </c>
      <c r="S591" s="82">
        <f>IF($AM591&gt;S$5,0,IF($AM591=S$5,IFERROR($AJ591/$AK591*$AL591, 0),IF(IFERROR((SUM($B591:R591)+$AJ591/$AK591*(1-$AL591)),0)&gt;=$AJ591, $AJ591-SUM($B591:R591), IFERROR($AJ591/$AK591, 0))))</f>
        <v>0.35535036810556714</v>
      </c>
      <c r="T591" s="82">
        <f>IF($AM591&gt;T$5,0,IF($AM591=T$5,IFERROR($AJ591/$AK591*$AL591, 0),IF(IFERROR((SUM($B591:S591)+$AJ591/$AK591*(1-$AL591)),0)&gt;=$AJ591, $AJ591-SUM($B591:S591), IFERROR($AJ591/$AK591, 0))))</f>
        <v>0.35535036810556714</v>
      </c>
      <c r="U591" s="82">
        <f>IF($AM591&gt;U$5,0,IF($AM591=U$5,IFERROR($AJ591/$AK591*$AL591, 0),IF(IFERROR((SUM($B591:T591)+$AJ591/$AK591*(1-$AL591)),0)&gt;=$AJ591, $AJ591-SUM($B591:T591), IFERROR($AJ591/$AK591, 0))))</f>
        <v>0.35535036810556714</v>
      </c>
      <c r="V591" s="82">
        <f>IF($AM591&gt;V$5,0,IF($AM591=V$5,IFERROR($AJ591/$AK591*$AL591, 0),IF(IFERROR((SUM($B591:U591)+$AJ591/$AK591*(1-$AL591)),0)&gt;=$AJ591, $AJ591-SUM($B591:U591), IFERROR($AJ591/$AK591, 0))))</f>
        <v>0.17767518405278437</v>
      </c>
      <c r="W591" s="82">
        <f>IF($AM591&gt;W$5,0,IF($AM591=W$5,IFERROR($AJ591/$AK591*$AL591, 0),IF(IFERROR((SUM($B591:V591)+$AJ591/$AK591*(1-$AL591)),0)&gt;=$AJ591, $AJ591-SUM($B591:V591), IFERROR($AJ591/$AK591, 0))))</f>
        <v>0</v>
      </c>
      <c r="X591" s="82">
        <f>IF($AM591&gt;X$5,0,IF($AM591=X$5,IFERROR($AJ591/$AK591*$AL591, 0),IF(IFERROR((SUM($B591:W591)+$AJ591/$AK591*(1-$AL591)),0)&gt;=$AJ591, $AJ591-SUM($B591:W591), IFERROR($AJ591/$AK591, 0))))</f>
        <v>0</v>
      </c>
      <c r="Y591" s="82">
        <f>IF($AM591&gt;Y$5,0,IF($AM591=Y$5,IFERROR($AJ591/$AK591*$AL591, 0),IF(IFERROR((SUM($B591:X591)+$AJ591/$AK591*(1-$AL591)),0)&gt;=$AJ591, $AJ591-SUM($B591:X591), IFERROR($AJ591/$AK591, 0))))</f>
        <v>0</v>
      </c>
      <c r="Z591" s="82">
        <f>IF($AM591&gt;Z$5,0,IF($AM591=Z$5,IFERROR($AJ591/$AK591*$AL591, 0),IF(IFERROR((SUM($B591:Y591)+$AJ591/$AK591*(1-$AL591)),0)&gt;=$AJ591, $AJ591-SUM($B591:Y591), IFERROR($AJ591/$AK591, 0))))</f>
        <v>0</v>
      </c>
      <c r="AA591" s="82">
        <f>IF($AM591&gt;AA$5,0,IF($AM591=AA$5,IFERROR($AJ591/$AK591*$AL591, 0),IF(IFERROR((SUM($B591:Z591)+$AJ591/$AK591*(1-$AL591)),0)&gt;=$AJ591, $AJ591-SUM($B591:Z591), IFERROR($AJ591/$AK591, 0))))</f>
        <v>0</v>
      </c>
      <c r="AB591" s="82">
        <f>IF($AM591&gt;AB$5,0,IF($AM591=AB$5,IFERROR($AJ591/$AK591*$AL591, 0),IF(IFERROR((SUM($B591:AA591)+$AJ591/$AK591*(1-$AL591)),0)&gt;=$AJ591, $AJ591-SUM($B591:AA591), IFERROR($AJ591/$AK591, 0))))</f>
        <v>0</v>
      </c>
      <c r="AC591" s="82">
        <f>IF($AM591&gt;AC$5,0,IF($AM591=AC$5,IFERROR($AJ591/$AK591*$AL591, 0),IF(IFERROR((SUM($B591:AB591)+$AJ591/$AK591*(1-$AL591)),0)&gt;=$AJ591, $AJ591-SUM($B591:AB591), IFERROR($AJ591/$AK591, 0))))</f>
        <v>0</v>
      </c>
      <c r="AD591" s="82">
        <f>IF($AM591&gt;AD$5,0,IF($AM591=AD$5,IFERROR($AJ591/$AK591*$AL591, 0),IF(IFERROR((SUM($B591:AC591)+$AJ591/$AK591*(1-$AL591)),0)&gt;=$AJ591, $AJ591-SUM($B591:AC591), IFERROR($AJ591/$AK591, 0))))</f>
        <v>0</v>
      </c>
      <c r="AE591" s="82">
        <f>IF($AM591&gt;AE$5,0,IF($AM591=AE$5,IFERROR($AJ591/$AK591*$AL591, 0),IF(IFERROR((SUM($B591:AD591)+$AJ591/$AK591*(1-$AL591)),0)&gt;=$AJ591, $AJ591-SUM($B591:AD591), IFERROR($AJ591/$AK591, 0))))</f>
        <v>0</v>
      </c>
      <c r="AF591" s="82">
        <f>IF($AM591&gt;AF$5,0,IF($AM591=AF$5,IFERROR($AJ591/$AK591*$AL591, 0),IF(IFERROR((SUM($B591:AE591)+$AJ591/$AK591*(1-$AL591)),0)&gt;=$AJ591, $AJ591-SUM($B591:AE591), IFERROR($AJ591/$AK591, 0))))</f>
        <v>0</v>
      </c>
      <c r="AG591" s="82">
        <f>IF($AM591&gt;AG$5,0,IF($AM591=AG$5,IFERROR($AJ591/$AK591*$AL591, 0),IF(IFERROR((SUM($B591:AF591)+$AJ591/$AK591*(1-$AL591)),0)&gt;=$AJ591, $AJ591-SUM($B591:AF591), IFERROR($AJ591/$AK591, 0))))</f>
        <v>0</v>
      </c>
      <c r="AH591" s="82">
        <f>IF($AM591&gt;AH$5,0,IF($AM591=AH$5,IFERROR($AJ591/$AK591*$AL591, 0),IF(IFERROR((SUM($B591:AG591)+$AJ591/$AK591*(1-$AL591)),0)&gt;=$AJ591, $AJ591-SUM($B591:AG591), IFERROR($AJ591/$AK591, 0))))</f>
        <v>0</v>
      </c>
      <c r="AI591" s="20" t="s">
        <v>364</v>
      </c>
      <c r="AJ591" s="140" cm="1">
        <f t="array" ref="AJ591">INDEX(Calculations!$B$835:$AN$835, 1, AN591)</f>
        <v>5.6856058896890742</v>
      </c>
      <c r="AK591" s="84">
        <f>INDEX(Drivers!$B$134:$AI$134, 1, MATCH($B591, Drivers!$B$4:$AI$4, 0))</f>
        <v>16</v>
      </c>
      <c r="AL591" s="85">
        <f>INDEX(Drivers!$B$135:$AI$135, 1,  MATCH($B591, Drivers!$B$4:$AI$4, 0))</f>
        <v>0.5</v>
      </c>
      <c r="AM591" s="86" cm="1">
        <f t="array" ref="AM591">INDEX(Drivers!$B$12:$AI$12, 1, AN591)</f>
        <v>46387</v>
      </c>
      <c r="AN591" s="83">
        <f t="shared" si="613"/>
        <v>5</v>
      </c>
      <c r="AO591" s="147">
        <f t="shared" si="611"/>
        <v>0</v>
      </c>
      <c r="AP591" s="153">
        <f t="shared" si="612"/>
        <v>0.17767518405278357</v>
      </c>
      <c r="AQ591" s="153">
        <f t="shared" si="612"/>
        <v>1.4214014724222686</v>
      </c>
      <c r="AR591" s="153">
        <f t="shared" si="612"/>
        <v>1.4214014724222686</v>
      </c>
      <c r="AS591" s="153">
        <f t="shared" si="612"/>
        <v>1.4214014724222686</v>
      </c>
      <c r="AT591" s="153">
        <f t="shared" si="612"/>
        <v>1.2437262883694857</v>
      </c>
      <c r="AU591" s="153">
        <f t="shared" si="612"/>
        <v>0</v>
      </c>
      <c r="AV591" s="153">
        <f t="shared" si="612"/>
        <v>0</v>
      </c>
      <c r="AW591" s="153">
        <f t="shared" si="612"/>
        <v>0</v>
      </c>
    </row>
    <row r="592" spans="2:49" hidden="1" outlineLevel="1" x14ac:dyDescent="0.2">
      <c r="B592" s="52" t="str" cm="1">
        <f t="array" ref="B592">INDEX($B$4:$AI$4, 1, AN592)</f>
        <v>FQ1'27E</v>
      </c>
      <c r="C592" s="82">
        <f>IF($AM592&gt;C$5,0,IF($AM592=C$5,IFERROR($AJ592/$AK592*$AL592, 0),IF(IFERROR((SUM($B592:B592)+$AJ592/$AK592*(1-$AL592)),0)&gt;=$AJ592, $AJ592-SUM($B592:B592), IFERROR($AJ592/$AK592, 0))))</f>
        <v>0</v>
      </c>
      <c r="D592" s="82">
        <f>IF($AM592&gt;D$5,0,IF($AM592=D$5,IFERROR($AJ592/$AK592*$AL592, 0),IF(IFERROR((SUM($B592:C592)+$AJ592/$AK592*(1-$AL592)),0)&gt;=$AJ592, $AJ592-SUM($B592:C592), IFERROR($AJ592/$AK592, 0))))</f>
        <v>0</v>
      </c>
      <c r="E592" s="82">
        <f>IF($AM592&gt;E$5,0,IF($AM592=E$5,IFERROR($AJ592/$AK592*$AL592, 0),IF(IFERROR((SUM($B592:D592)+$AJ592/$AK592*(1-$AL592)),0)&gt;=$AJ592, $AJ592-SUM($B592:D592), IFERROR($AJ592/$AK592, 0))))</f>
        <v>0</v>
      </c>
      <c r="F592" s="82">
        <f>IF($AM592&gt;F$5,0,IF($AM592=F$5,IFERROR($AJ592/$AK592*$AL592, 0),IF(IFERROR((SUM($B592:E592)+$AJ592/$AK592*(1-$AL592)),0)&gt;=$AJ592, $AJ592-SUM($B592:E592), IFERROR($AJ592/$AK592, 0))))</f>
        <v>0</v>
      </c>
      <c r="G592" s="82">
        <f>IF($AM592&gt;G$5,0,IF($AM592=G$5,IFERROR($AJ592/$AK592*$AL592, 0),IF(IFERROR((SUM($B592:F592)+$AJ592/$AK592*(1-$AL592)),0)&gt;=$AJ592, $AJ592-SUM($B592:F592), IFERROR($AJ592/$AK592, 0))))</f>
        <v>0.28365374631095891</v>
      </c>
      <c r="H592" s="82">
        <f>IF($AM592&gt;H$5,0,IF($AM592=H$5,IFERROR($AJ592/$AK592*$AL592, 0),IF(IFERROR((SUM($B592:G592)+$AJ592/$AK592*(1-$AL592)),0)&gt;=$AJ592, $AJ592-SUM($B592:G592), IFERROR($AJ592/$AK592, 0))))</f>
        <v>0.56730749262191782</v>
      </c>
      <c r="I592" s="82">
        <f>IF($AM592&gt;I$5,0,IF($AM592=I$5,IFERROR($AJ592/$AK592*$AL592, 0),IF(IFERROR((SUM($B592:H592)+$AJ592/$AK592*(1-$AL592)),0)&gt;=$AJ592, $AJ592-SUM($B592:H592), IFERROR($AJ592/$AK592, 0))))</f>
        <v>0.56730749262191782</v>
      </c>
      <c r="J592" s="82">
        <f>IF($AM592&gt;J$5,0,IF($AM592=J$5,IFERROR($AJ592/$AK592*$AL592, 0),IF(IFERROR((SUM($B592:I592)+$AJ592/$AK592*(1-$AL592)),0)&gt;=$AJ592, $AJ592-SUM($B592:I592), IFERROR($AJ592/$AK592, 0))))</f>
        <v>0.56730749262191782</v>
      </c>
      <c r="K592" s="82">
        <f>IF($AM592&gt;K$5,0,IF($AM592=K$5,IFERROR($AJ592/$AK592*$AL592, 0),IF(IFERROR((SUM($B592:J592)+$AJ592/$AK592*(1-$AL592)),0)&gt;=$AJ592, $AJ592-SUM($B592:J592), IFERROR($AJ592/$AK592, 0))))</f>
        <v>0.56730749262191782</v>
      </c>
      <c r="L592" s="82">
        <f>IF($AM592&gt;L$5,0,IF($AM592=L$5,IFERROR($AJ592/$AK592*$AL592, 0),IF(IFERROR((SUM($B592:K592)+$AJ592/$AK592*(1-$AL592)),0)&gt;=$AJ592, $AJ592-SUM($B592:K592), IFERROR($AJ592/$AK592, 0))))</f>
        <v>0.56730749262191782</v>
      </c>
      <c r="M592" s="82">
        <f>IF($AM592&gt;M$5,0,IF($AM592=M$5,IFERROR($AJ592/$AK592*$AL592, 0),IF(IFERROR((SUM($B592:L592)+$AJ592/$AK592*(1-$AL592)),0)&gt;=$AJ592, $AJ592-SUM($B592:L592), IFERROR($AJ592/$AK592, 0))))</f>
        <v>0.56730749262191782</v>
      </c>
      <c r="N592" s="82">
        <f>IF($AM592&gt;N$5,0,IF($AM592=N$5,IFERROR($AJ592/$AK592*$AL592, 0),IF(IFERROR((SUM($B592:M592)+$AJ592/$AK592*(1-$AL592)),0)&gt;=$AJ592, $AJ592-SUM($B592:M592), IFERROR($AJ592/$AK592, 0))))</f>
        <v>0.56730749262191782</v>
      </c>
      <c r="O592" s="82">
        <f>IF($AM592&gt;O$5,0,IF($AM592=O$5,IFERROR($AJ592/$AK592*$AL592, 0),IF(IFERROR((SUM($B592:N592)+$AJ592/$AK592*(1-$AL592)),0)&gt;=$AJ592, $AJ592-SUM($B592:N592), IFERROR($AJ592/$AK592, 0))))</f>
        <v>0.56730749262191782</v>
      </c>
      <c r="P592" s="82">
        <f>IF($AM592&gt;P$5,0,IF($AM592=P$5,IFERROR($AJ592/$AK592*$AL592, 0),IF(IFERROR((SUM($B592:O592)+$AJ592/$AK592*(1-$AL592)),0)&gt;=$AJ592, $AJ592-SUM($B592:O592), IFERROR($AJ592/$AK592, 0))))</f>
        <v>0.56730749262191782</v>
      </c>
      <c r="Q592" s="82">
        <f>IF($AM592&gt;Q$5,0,IF($AM592=Q$5,IFERROR($AJ592/$AK592*$AL592, 0),IF(IFERROR((SUM($B592:P592)+$AJ592/$AK592*(1-$AL592)),0)&gt;=$AJ592, $AJ592-SUM($B592:P592), IFERROR($AJ592/$AK592, 0))))</f>
        <v>0.56730749262191782</v>
      </c>
      <c r="R592" s="82">
        <f>IF($AM592&gt;R$5,0,IF($AM592=R$5,IFERROR($AJ592/$AK592*$AL592, 0),IF(IFERROR((SUM($B592:Q592)+$AJ592/$AK592*(1-$AL592)),0)&gt;=$AJ592, $AJ592-SUM($B592:Q592), IFERROR($AJ592/$AK592, 0))))</f>
        <v>0.56730749262191782</v>
      </c>
      <c r="S592" s="82">
        <f>IF($AM592&gt;S$5,0,IF($AM592=S$5,IFERROR($AJ592/$AK592*$AL592, 0),IF(IFERROR((SUM($B592:R592)+$AJ592/$AK592*(1-$AL592)),0)&gt;=$AJ592, $AJ592-SUM($B592:R592), IFERROR($AJ592/$AK592, 0))))</f>
        <v>0.56730749262191782</v>
      </c>
      <c r="T592" s="82">
        <f>IF($AM592&gt;T$5,0,IF($AM592=T$5,IFERROR($AJ592/$AK592*$AL592, 0),IF(IFERROR((SUM($B592:S592)+$AJ592/$AK592*(1-$AL592)),0)&gt;=$AJ592, $AJ592-SUM($B592:S592), IFERROR($AJ592/$AK592, 0))))</f>
        <v>0.56730749262191782</v>
      </c>
      <c r="U592" s="82">
        <f>IF($AM592&gt;U$5,0,IF($AM592=U$5,IFERROR($AJ592/$AK592*$AL592, 0),IF(IFERROR((SUM($B592:T592)+$AJ592/$AK592*(1-$AL592)),0)&gt;=$AJ592, $AJ592-SUM($B592:T592), IFERROR($AJ592/$AK592, 0))))</f>
        <v>0.56730749262191782</v>
      </c>
      <c r="V592" s="82">
        <f>IF($AM592&gt;V$5,0,IF($AM592=V$5,IFERROR($AJ592/$AK592*$AL592, 0),IF(IFERROR((SUM($B592:U592)+$AJ592/$AK592*(1-$AL592)),0)&gt;=$AJ592, $AJ592-SUM($B592:U592), IFERROR($AJ592/$AK592, 0))))</f>
        <v>0.56730749262191782</v>
      </c>
      <c r="W592" s="82">
        <f>IF($AM592&gt;W$5,0,IF($AM592=W$5,IFERROR($AJ592/$AK592*$AL592, 0),IF(IFERROR((SUM($B592:V592)+$AJ592/$AK592*(1-$AL592)),0)&gt;=$AJ592, $AJ592-SUM($B592:V592), IFERROR($AJ592/$AK592, 0))))</f>
        <v>0.28365374631095897</v>
      </c>
      <c r="X592" s="82">
        <f>IF($AM592&gt;X$5,0,IF($AM592=X$5,IFERROR($AJ592/$AK592*$AL592, 0),IF(IFERROR((SUM($B592:W592)+$AJ592/$AK592*(1-$AL592)),0)&gt;=$AJ592, $AJ592-SUM($B592:W592), IFERROR($AJ592/$AK592, 0))))</f>
        <v>0</v>
      </c>
      <c r="Y592" s="82">
        <f>IF($AM592&gt;Y$5,0,IF($AM592=Y$5,IFERROR($AJ592/$AK592*$AL592, 0),IF(IFERROR((SUM($B592:X592)+$AJ592/$AK592*(1-$AL592)),0)&gt;=$AJ592, $AJ592-SUM($B592:X592), IFERROR($AJ592/$AK592, 0))))</f>
        <v>0</v>
      </c>
      <c r="Z592" s="82">
        <f>IF($AM592&gt;Z$5,0,IF($AM592=Z$5,IFERROR($AJ592/$AK592*$AL592, 0),IF(IFERROR((SUM($B592:Y592)+$AJ592/$AK592*(1-$AL592)),0)&gt;=$AJ592, $AJ592-SUM($B592:Y592), IFERROR($AJ592/$AK592, 0))))</f>
        <v>0</v>
      </c>
      <c r="AA592" s="82">
        <f>IF($AM592&gt;AA$5,0,IF($AM592=AA$5,IFERROR($AJ592/$AK592*$AL592, 0),IF(IFERROR((SUM($B592:Z592)+$AJ592/$AK592*(1-$AL592)),0)&gt;=$AJ592, $AJ592-SUM($B592:Z592), IFERROR($AJ592/$AK592, 0))))</f>
        <v>0</v>
      </c>
      <c r="AB592" s="82">
        <f>IF($AM592&gt;AB$5,0,IF($AM592=AB$5,IFERROR($AJ592/$AK592*$AL592, 0),IF(IFERROR((SUM($B592:AA592)+$AJ592/$AK592*(1-$AL592)),0)&gt;=$AJ592, $AJ592-SUM($B592:AA592), IFERROR($AJ592/$AK592, 0))))</f>
        <v>0</v>
      </c>
      <c r="AC592" s="82">
        <f>IF($AM592&gt;AC$5,0,IF($AM592=AC$5,IFERROR($AJ592/$AK592*$AL592, 0),IF(IFERROR((SUM($B592:AB592)+$AJ592/$AK592*(1-$AL592)),0)&gt;=$AJ592, $AJ592-SUM($B592:AB592), IFERROR($AJ592/$AK592, 0))))</f>
        <v>0</v>
      </c>
      <c r="AD592" s="82">
        <f>IF($AM592&gt;AD$5,0,IF($AM592=AD$5,IFERROR($AJ592/$AK592*$AL592, 0),IF(IFERROR((SUM($B592:AC592)+$AJ592/$AK592*(1-$AL592)),0)&gt;=$AJ592, $AJ592-SUM($B592:AC592), IFERROR($AJ592/$AK592, 0))))</f>
        <v>0</v>
      </c>
      <c r="AE592" s="82">
        <f>IF($AM592&gt;AE$5,0,IF($AM592=AE$5,IFERROR($AJ592/$AK592*$AL592, 0),IF(IFERROR((SUM($B592:AD592)+$AJ592/$AK592*(1-$AL592)),0)&gt;=$AJ592, $AJ592-SUM($B592:AD592), IFERROR($AJ592/$AK592, 0))))</f>
        <v>0</v>
      </c>
      <c r="AF592" s="82">
        <f>IF($AM592&gt;AF$5,0,IF($AM592=AF$5,IFERROR($AJ592/$AK592*$AL592, 0),IF(IFERROR((SUM($B592:AE592)+$AJ592/$AK592*(1-$AL592)),0)&gt;=$AJ592, $AJ592-SUM($B592:AE592), IFERROR($AJ592/$AK592, 0))))</f>
        <v>0</v>
      </c>
      <c r="AG592" s="82">
        <f>IF($AM592&gt;AG$5,0,IF($AM592=AG$5,IFERROR($AJ592/$AK592*$AL592, 0),IF(IFERROR((SUM($B592:AF592)+$AJ592/$AK592*(1-$AL592)),0)&gt;=$AJ592, $AJ592-SUM($B592:AF592), IFERROR($AJ592/$AK592, 0))))</f>
        <v>0</v>
      </c>
      <c r="AH592" s="82">
        <f>IF($AM592&gt;AH$5,0,IF($AM592=AH$5,IFERROR($AJ592/$AK592*$AL592, 0),IF(IFERROR((SUM($B592:AG592)+$AJ592/$AK592*(1-$AL592)),0)&gt;=$AJ592, $AJ592-SUM($B592:AG592), IFERROR($AJ592/$AK592, 0))))</f>
        <v>0</v>
      </c>
      <c r="AI592" s="20"/>
      <c r="AJ592" s="140" cm="1">
        <f t="array" ref="AJ592">INDEX(Calculations!$B$835:$AN$835, 1, AN592)</f>
        <v>9.0769198819506851</v>
      </c>
      <c r="AK592" s="84">
        <f>INDEX(Drivers!$B$134:$AI$134, 1, MATCH($B592, Drivers!$B$4:$AI$4, 0))</f>
        <v>16</v>
      </c>
      <c r="AL592" s="85">
        <f>INDEX(Drivers!$B$135:$AI$135, 1,  MATCH($B592, Drivers!$B$4:$AI$4, 0))</f>
        <v>0.5</v>
      </c>
      <c r="AM592" s="86" cm="1">
        <f t="array" ref="AM592">INDEX(Drivers!$B$12:$AI$12, 1, AN592)</f>
        <v>46477</v>
      </c>
      <c r="AN592" s="83">
        <f t="shared" si="613"/>
        <v>6</v>
      </c>
      <c r="AO592" s="147">
        <f t="shared" si="611"/>
        <v>0</v>
      </c>
      <c r="AP592" s="153">
        <f t="shared" si="612"/>
        <v>0</v>
      </c>
      <c r="AQ592" s="153">
        <f t="shared" si="612"/>
        <v>1.9855762241767123</v>
      </c>
      <c r="AR592" s="153">
        <f t="shared" si="612"/>
        <v>2.2692299704876713</v>
      </c>
      <c r="AS592" s="153">
        <f t="shared" si="612"/>
        <v>2.2692299704876713</v>
      </c>
      <c r="AT592" s="153">
        <f t="shared" si="612"/>
        <v>2.2692299704876713</v>
      </c>
      <c r="AU592" s="153">
        <f t="shared" si="612"/>
        <v>0.28365374631095897</v>
      </c>
      <c r="AV592" s="153">
        <f t="shared" si="612"/>
        <v>0</v>
      </c>
      <c r="AW592" s="153">
        <f t="shared" si="612"/>
        <v>0</v>
      </c>
    </row>
    <row r="593" spans="2:49" hidden="1" outlineLevel="1" x14ac:dyDescent="0.2">
      <c r="B593" s="52" t="str" cm="1">
        <f t="array" ref="B593">INDEX($B$4:$AI$4, 1, AN593)</f>
        <v>FQ2'27E</v>
      </c>
      <c r="C593" s="82">
        <f>IF($AM593&gt;C$5,0,IF($AM593=C$5,IFERROR($AJ593/$AK593*$AL593, 0),IF(IFERROR((SUM($B593:B593)+$AJ593/$AK593*(1-$AL593)),0)&gt;=$AJ593, $AJ593-SUM($B593:B593), IFERROR($AJ593/$AK593, 0))))</f>
        <v>0</v>
      </c>
      <c r="D593" s="82">
        <f>IF($AM593&gt;D$5,0,IF($AM593=D$5,IFERROR($AJ593/$AK593*$AL593, 0),IF(IFERROR((SUM($B593:C593)+$AJ593/$AK593*(1-$AL593)),0)&gt;=$AJ593, $AJ593-SUM($B593:C593), IFERROR($AJ593/$AK593, 0))))</f>
        <v>0</v>
      </c>
      <c r="E593" s="82">
        <f>IF($AM593&gt;E$5,0,IF($AM593=E$5,IFERROR($AJ593/$AK593*$AL593, 0),IF(IFERROR((SUM($B593:D593)+$AJ593/$AK593*(1-$AL593)),0)&gt;=$AJ593, $AJ593-SUM($B593:D593), IFERROR($AJ593/$AK593, 0))))</f>
        <v>0</v>
      </c>
      <c r="F593" s="82">
        <f>IF($AM593&gt;F$5,0,IF($AM593=F$5,IFERROR($AJ593/$AK593*$AL593, 0),IF(IFERROR((SUM($B593:E593)+$AJ593/$AK593*(1-$AL593)),0)&gt;=$AJ593, $AJ593-SUM($B593:E593), IFERROR($AJ593/$AK593, 0))))</f>
        <v>0</v>
      </c>
      <c r="G593" s="82">
        <f>IF($AM593&gt;G$5,0,IF($AM593=G$5,IFERROR($AJ593/$AK593*$AL593, 0),IF(IFERROR((SUM($B593:F593)+$AJ593/$AK593*(1-$AL593)),0)&gt;=$AJ593, $AJ593-SUM($B593:F593), IFERROR($AJ593/$AK593, 0))))</f>
        <v>0</v>
      </c>
      <c r="H593" s="82">
        <f>IF($AM593&gt;H$5,0,IF($AM593=H$5,IFERROR($AJ593/$AK593*$AL593, 0),IF(IFERROR((SUM($B593:G593)+$AJ593/$AK593*(1-$AL593)),0)&gt;=$AJ593, $AJ593-SUM($B593:G593), IFERROR($AJ593/$AK593, 0))))</f>
        <v>0.29473767114702842</v>
      </c>
      <c r="I593" s="82">
        <f>IF($AM593&gt;I$5,0,IF($AM593=I$5,IFERROR($AJ593/$AK593*$AL593, 0),IF(IFERROR((SUM($B593:H593)+$AJ593/$AK593*(1-$AL593)),0)&gt;=$AJ593, $AJ593-SUM($B593:H593), IFERROR($AJ593/$AK593, 0))))</f>
        <v>0.58947534229405685</v>
      </c>
      <c r="J593" s="82">
        <f>IF($AM593&gt;J$5,0,IF($AM593=J$5,IFERROR($AJ593/$AK593*$AL593, 0),IF(IFERROR((SUM($B593:I593)+$AJ593/$AK593*(1-$AL593)),0)&gt;=$AJ593, $AJ593-SUM($B593:I593), IFERROR($AJ593/$AK593, 0))))</f>
        <v>0.58947534229405685</v>
      </c>
      <c r="K593" s="82">
        <f>IF($AM593&gt;K$5,0,IF($AM593=K$5,IFERROR($AJ593/$AK593*$AL593, 0),IF(IFERROR((SUM($B593:J593)+$AJ593/$AK593*(1-$AL593)),0)&gt;=$AJ593, $AJ593-SUM($B593:J593), IFERROR($AJ593/$AK593, 0))))</f>
        <v>0.58947534229405685</v>
      </c>
      <c r="L593" s="82">
        <f>IF($AM593&gt;L$5,0,IF($AM593=L$5,IFERROR($AJ593/$AK593*$AL593, 0),IF(IFERROR((SUM($B593:K593)+$AJ593/$AK593*(1-$AL593)),0)&gt;=$AJ593, $AJ593-SUM($B593:K593), IFERROR($AJ593/$AK593, 0))))</f>
        <v>0.58947534229405685</v>
      </c>
      <c r="M593" s="82">
        <f>IF($AM593&gt;M$5,0,IF($AM593=M$5,IFERROR($AJ593/$AK593*$AL593, 0),IF(IFERROR((SUM($B593:L593)+$AJ593/$AK593*(1-$AL593)),0)&gt;=$AJ593, $AJ593-SUM($B593:L593), IFERROR($AJ593/$AK593, 0))))</f>
        <v>0.58947534229405685</v>
      </c>
      <c r="N593" s="82">
        <f>IF($AM593&gt;N$5,0,IF($AM593=N$5,IFERROR($AJ593/$AK593*$AL593, 0),IF(IFERROR((SUM($B593:M593)+$AJ593/$AK593*(1-$AL593)),0)&gt;=$AJ593, $AJ593-SUM($B593:M593), IFERROR($AJ593/$AK593, 0))))</f>
        <v>0.58947534229405685</v>
      </c>
      <c r="O593" s="82">
        <f>IF($AM593&gt;O$5,0,IF($AM593=O$5,IFERROR($AJ593/$AK593*$AL593, 0),IF(IFERROR((SUM($B593:N593)+$AJ593/$AK593*(1-$AL593)),0)&gt;=$AJ593, $AJ593-SUM($B593:N593), IFERROR($AJ593/$AK593, 0))))</f>
        <v>0.58947534229405685</v>
      </c>
      <c r="P593" s="82">
        <f>IF($AM593&gt;P$5,0,IF($AM593=P$5,IFERROR($AJ593/$AK593*$AL593, 0),IF(IFERROR((SUM($B593:O593)+$AJ593/$AK593*(1-$AL593)),0)&gt;=$AJ593, $AJ593-SUM($B593:O593), IFERROR($AJ593/$AK593, 0))))</f>
        <v>0.58947534229405685</v>
      </c>
      <c r="Q593" s="82">
        <f>IF($AM593&gt;Q$5,0,IF($AM593=Q$5,IFERROR($AJ593/$AK593*$AL593, 0),IF(IFERROR((SUM($B593:P593)+$AJ593/$AK593*(1-$AL593)),0)&gt;=$AJ593, $AJ593-SUM($B593:P593), IFERROR($AJ593/$AK593, 0))))</f>
        <v>0.58947534229405685</v>
      </c>
      <c r="R593" s="82">
        <f>IF($AM593&gt;R$5,0,IF($AM593=R$5,IFERROR($AJ593/$AK593*$AL593, 0),IF(IFERROR((SUM($B593:Q593)+$AJ593/$AK593*(1-$AL593)),0)&gt;=$AJ593, $AJ593-SUM($B593:Q593), IFERROR($AJ593/$AK593, 0))))</f>
        <v>0.58947534229405685</v>
      </c>
      <c r="S593" s="82">
        <f>IF($AM593&gt;S$5,0,IF($AM593=S$5,IFERROR($AJ593/$AK593*$AL593, 0),IF(IFERROR((SUM($B593:R593)+$AJ593/$AK593*(1-$AL593)),0)&gt;=$AJ593, $AJ593-SUM($B593:R593), IFERROR($AJ593/$AK593, 0))))</f>
        <v>0.58947534229405685</v>
      </c>
      <c r="T593" s="82">
        <f>IF($AM593&gt;T$5,0,IF($AM593=T$5,IFERROR($AJ593/$AK593*$AL593, 0),IF(IFERROR((SUM($B593:S593)+$AJ593/$AK593*(1-$AL593)),0)&gt;=$AJ593, $AJ593-SUM($B593:S593), IFERROR($AJ593/$AK593, 0))))</f>
        <v>0.58947534229405685</v>
      </c>
      <c r="U593" s="82">
        <f>IF($AM593&gt;U$5,0,IF($AM593=U$5,IFERROR($AJ593/$AK593*$AL593, 0),IF(IFERROR((SUM($B593:T593)+$AJ593/$AK593*(1-$AL593)),0)&gt;=$AJ593, $AJ593-SUM($B593:T593), IFERROR($AJ593/$AK593, 0))))</f>
        <v>0.58947534229405685</v>
      </c>
      <c r="V593" s="82">
        <f>IF($AM593&gt;V$5,0,IF($AM593=V$5,IFERROR($AJ593/$AK593*$AL593, 0),IF(IFERROR((SUM($B593:U593)+$AJ593/$AK593*(1-$AL593)),0)&gt;=$AJ593, $AJ593-SUM($B593:U593), IFERROR($AJ593/$AK593, 0))))</f>
        <v>0.58947534229405685</v>
      </c>
      <c r="W593" s="82">
        <f>IF($AM593&gt;W$5,0,IF($AM593=W$5,IFERROR($AJ593/$AK593*$AL593, 0),IF(IFERROR((SUM($B593:V593)+$AJ593/$AK593*(1-$AL593)),0)&gt;=$AJ593, $AJ593-SUM($B593:V593), IFERROR($AJ593/$AK593, 0))))</f>
        <v>0.58947534229405685</v>
      </c>
      <c r="X593" s="82">
        <f>IF($AM593&gt;X$5,0,IF($AM593=X$5,IFERROR($AJ593/$AK593*$AL593, 0),IF(IFERROR((SUM($B593:W593)+$AJ593/$AK593*(1-$AL593)),0)&gt;=$AJ593, $AJ593-SUM($B593:W593), IFERROR($AJ593/$AK593, 0))))</f>
        <v>0.29473767114703087</v>
      </c>
      <c r="Y593" s="82">
        <f>IF($AM593&gt;Y$5,0,IF($AM593=Y$5,IFERROR($AJ593/$AK593*$AL593, 0),IF(IFERROR((SUM($B593:X593)+$AJ593/$AK593*(1-$AL593)),0)&gt;=$AJ593, $AJ593-SUM($B593:X593), IFERROR($AJ593/$AK593, 0))))</f>
        <v>0</v>
      </c>
      <c r="Z593" s="82">
        <f>IF($AM593&gt;Z$5,0,IF($AM593=Z$5,IFERROR($AJ593/$AK593*$AL593, 0),IF(IFERROR((SUM($B593:Y593)+$AJ593/$AK593*(1-$AL593)),0)&gt;=$AJ593, $AJ593-SUM($B593:Y593), IFERROR($AJ593/$AK593, 0))))</f>
        <v>0</v>
      </c>
      <c r="AA593" s="82">
        <f>IF($AM593&gt;AA$5,0,IF($AM593=AA$5,IFERROR($AJ593/$AK593*$AL593, 0),IF(IFERROR((SUM($B593:Z593)+$AJ593/$AK593*(1-$AL593)),0)&gt;=$AJ593, $AJ593-SUM($B593:Z593), IFERROR($AJ593/$AK593, 0))))</f>
        <v>0</v>
      </c>
      <c r="AB593" s="82">
        <f>IF($AM593&gt;AB$5,0,IF($AM593=AB$5,IFERROR($AJ593/$AK593*$AL593, 0),IF(IFERROR((SUM($B593:AA593)+$AJ593/$AK593*(1-$AL593)),0)&gt;=$AJ593, $AJ593-SUM($B593:AA593), IFERROR($AJ593/$AK593, 0))))</f>
        <v>0</v>
      </c>
      <c r="AC593" s="82">
        <f>IF($AM593&gt;AC$5,0,IF($AM593=AC$5,IFERROR($AJ593/$AK593*$AL593, 0),IF(IFERROR((SUM($B593:AB593)+$AJ593/$AK593*(1-$AL593)),0)&gt;=$AJ593, $AJ593-SUM($B593:AB593), IFERROR($AJ593/$AK593, 0))))</f>
        <v>0</v>
      </c>
      <c r="AD593" s="82">
        <f>IF($AM593&gt;AD$5,0,IF($AM593=AD$5,IFERROR($AJ593/$AK593*$AL593, 0),IF(IFERROR((SUM($B593:AC593)+$AJ593/$AK593*(1-$AL593)),0)&gt;=$AJ593, $AJ593-SUM($B593:AC593), IFERROR($AJ593/$AK593, 0))))</f>
        <v>0</v>
      </c>
      <c r="AE593" s="82">
        <f>IF($AM593&gt;AE$5,0,IF($AM593=AE$5,IFERROR($AJ593/$AK593*$AL593, 0),IF(IFERROR((SUM($B593:AD593)+$AJ593/$AK593*(1-$AL593)),0)&gt;=$AJ593, $AJ593-SUM($B593:AD593), IFERROR($AJ593/$AK593, 0))))</f>
        <v>0</v>
      </c>
      <c r="AF593" s="82">
        <f>IF($AM593&gt;AF$5,0,IF($AM593=AF$5,IFERROR($AJ593/$AK593*$AL593, 0),IF(IFERROR((SUM($B593:AE593)+$AJ593/$AK593*(1-$AL593)),0)&gt;=$AJ593, $AJ593-SUM($B593:AE593), IFERROR($AJ593/$AK593, 0))))</f>
        <v>0</v>
      </c>
      <c r="AG593" s="82">
        <f>IF($AM593&gt;AG$5,0,IF($AM593=AG$5,IFERROR($AJ593/$AK593*$AL593, 0),IF(IFERROR((SUM($B593:AF593)+$AJ593/$AK593*(1-$AL593)),0)&gt;=$AJ593, $AJ593-SUM($B593:AF593), IFERROR($AJ593/$AK593, 0))))</f>
        <v>0</v>
      </c>
      <c r="AH593" s="82">
        <f>IF($AM593&gt;AH$5,0,IF($AM593=AH$5,IFERROR($AJ593/$AK593*$AL593, 0),IF(IFERROR((SUM($B593:AG593)+$AJ593/$AK593*(1-$AL593)),0)&gt;=$AJ593, $AJ593-SUM($B593:AG593), IFERROR($AJ593/$AK593, 0))))</f>
        <v>0</v>
      </c>
      <c r="AI593" s="20"/>
      <c r="AJ593" s="140" cm="1">
        <f t="array" ref="AJ593">INDEX(Calculations!$B$835:$AN$835, 1, AN593)</f>
        <v>9.4316054767049096</v>
      </c>
      <c r="AK593" s="84">
        <f>INDEX(Drivers!$B$134:$AI$134, 1, MATCH($B593, Drivers!$B$4:$AI$4, 0))</f>
        <v>16</v>
      </c>
      <c r="AL593" s="85">
        <f>INDEX(Drivers!$B$135:$AI$135, 1,  MATCH($B593, Drivers!$B$4:$AI$4, 0))</f>
        <v>0.5</v>
      </c>
      <c r="AM593" s="86" cm="1">
        <f t="array" ref="AM593">INDEX(Drivers!$B$12:$AI$12, 1, AN593)</f>
        <v>46568</v>
      </c>
      <c r="AN593" s="83">
        <f t="shared" si="613"/>
        <v>7</v>
      </c>
      <c r="AO593" s="147">
        <f t="shared" si="611"/>
        <v>0</v>
      </c>
      <c r="AP593" s="153">
        <f t="shared" si="612"/>
        <v>0</v>
      </c>
      <c r="AQ593" s="153">
        <f t="shared" si="612"/>
        <v>1.4736883557351421</v>
      </c>
      <c r="AR593" s="153">
        <f t="shared" si="612"/>
        <v>2.3579013691762274</v>
      </c>
      <c r="AS593" s="153">
        <f t="shared" si="612"/>
        <v>2.3579013691762274</v>
      </c>
      <c r="AT593" s="153">
        <f t="shared" si="612"/>
        <v>2.3579013691762274</v>
      </c>
      <c r="AU593" s="153">
        <f t="shared" si="612"/>
        <v>0.88421301344108771</v>
      </c>
      <c r="AV593" s="153">
        <f t="shared" si="612"/>
        <v>0</v>
      </c>
      <c r="AW593" s="153">
        <f t="shared" si="612"/>
        <v>0</v>
      </c>
    </row>
    <row r="594" spans="2:49" hidden="1" outlineLevel="1" x14ac:dyDescent="0.2">
      <c r="B594" s="52" t="str" cm="1">
        <f t="array" ref="B594">INDEX($B$4:$AI$4, 1, AN594)</f>
        <v>FQ3'27E</v>
      </c>
      <c r="C594" s="82">
        <f>IF($AM594&gt;C$5,0,IF($AM594=C$5,IFERROR($AJ594/$AK594*$AL594, 0),IF(IFERROR((SUM($B594:B594)+$AJ594/$AK594*(1-$AL594)),0)&gt;=$AJ594, $AJ594-SUM($B594:B594), IFERROR($AJ594/$AK594, 0))))</f>
        <v>0</v>
      </c>
      <c r="D594" s="82">
        <f>IF($AM594&gt;D$5,0,IF($AM594=D$5,IFERROR($AJ594/$AK594*$AL594, 0),IF(IFERROR((SUM($B594:C594)+$AJ594/$AK594*(1-$AL594)),0)&gt;=$AJ594, $AJ594-SUM($B594:C594), IFERROR($AJ594/$AK594, 0))))</f>
        <v>0</v>
      </c>
      <c r="E594" s="82">
        <f>IF($AM594&gt;E$5,0,IF($AM594=E$5,IFERROR($AJ594/$AK594*$AL594, 0),IF(IFERROR((SUM($B594:D594)+$AJ594/$AK594*(1-$AL594)),0)&gt;=$AJ594, $AJ594-SUM($B594:D594), IFERROR($AJ594/$AK594, 0))))</f>
        <v>0</v>
      </c>
      <c r="F594" s="82">
        <f>IF($AM594&gt;F$5,0,IF($AM594=F$5,IFERROR($AJ594/$AK594*$AL594, 0),IF(IFERROR((SUM($B594:E594)+$AJ594/$AK594*(1-$AL594)),0)&gt;=$AJ594, $AJ594-SUM($B594:E594), IFERROR($AJ594/$AK594, 0))))</f>
        <v>0</v>
      </c>
      <c r="G594" s="82">
        <f>IF($AM594&gt;G$5,0,IF($AM594=G$5,IFERROR($AJ594/$AK594*$AL594, 0),IF(IFERROR((SUM($B594:F594)+$AJ594/$AK594*(1-$AL594)),0)&gt;=$AJ594, $AJ594-SUM($B594:F594), IFERROR($AJ594/$AK594, 0))))</f>
        <v>0</v>
      </c>
      <c r="H594" s="82">
        <f>IF($AM594&gt;H$5,0,IF($AM594=H$5,IFERROR($AJ594/$AK594*$AL594, 0),IF(IFERROR((SUM($B594:G594)+$AJ594/$AK594*(1-$AL594)),0)&gt;=$AJ594, $AJ594-SUM($B594:G594), IFERROR($AJ594/$AK594, 0))))</f>
        <v>0</v>
      </c>
      <c r="I594" s="82">
        <f>IF($AM594&gt;I$5,0,IF($AM594=I$5,IFERROR($AJ594/$AK594*$AL594, 0),IF(IFERROR((SUM($B594:H594)+$AJ594/$AK594*(1-$AL594)),0)&gt;=$AJ594, $AJ594-SUM($B594:H594), IFERROR($AJ594/$AK594, 0))))</f>
        <v>0.30262763113834334</v>
      </c>
      <c r="J594" s="82">
        <f>IF($AM594&gt;J$5,0,IF($AM594=J$5,IFERROR($AJ594/$AK594*$AL594, 0),IF(IFERROR((SUM($B594:I594)+$AJ594/$AK594*(1-$AL594)),0)&gt;=$AJ594, $AJ594-SUM($B594:I594), IFERROR($AJ594/$AK594, 0))))</f>
        <v>0.60525526227668669</v>
      </c>
      <c r="K594" s="82">
        <f>IF($AM594&gt;K$5,0,IF($AM594=K$5,IFERROR($AJ594/$AK594*$AL594, 0),IF(IFERROR((SUM($B594:J594)+$AJ594/$AK594*(1-$AL594)),0)&gt;=$AJ594, $AJ594-SUM($B594:J594), IFERROR($AJ594/$AK594, 0))))</f>
        <v>0.60525526227668669</v>
      </c>
      <c r="L594" s="82">
        <f>IF($AM594&gt;L$5,0,IF($AM594=L$5,IFERROR($AJ594/$AK594*$AL594, 0),IF(IFERROR((SUM($B594:K594)+$AJ594/$AK594*(1-$AL594)),0)&gt;=$AJ594, $AJ594-SUM($B594:K594), IFERROR($AJ594/$AK594, 0))))</f>
        <v>0.60525526227668669</v>
      </c>
      <c r="M594" s="82">
        <f>IF($AM594&gt;M$5,0,IF($AM594=M$5,IFERROR($AJ594/$AK594*$AL594, 0),IF(IFERROR((SUM($B594:L594)+$AJ594/$AK594*(1-$AL594)),0)&gt;=$AJ594, $AJ594-SUM($B594:L594), IFERROR($AJ594/$AK594, 0))))</f>
        <v>0.60525526227668669</v>
      </c>
      <c r="N594" s="82">
        <f>IF($AM594&gt;N$5,0,IF($AM594=N$5,IFERROR($AJ594/$AK594*$AL594, 0),IF(IFERROR((SUM($B594:M594)+$AJ594/$AK594*(1-$AL594)),0)&gt;=$AJ594, $AJ594-SUM($B594:M594), IFERROR($AJ594/$AK594, 0))))</f>
        <v>0.60525526227668669</v>
      </c>
      <c r="O594" s="82">
        <f>IF($AM594&gt;O$5,0,IF($AM594=O$5,IFERROR($AJ594/$AK594*$AL594, 0),IF(IFERROR((SUM($B594:N594)+$AJ594/$AK594*(1-$AL594)),0)&gt;=$AJ594, $AJ594-SUM($B594:N594), IFERROR($AJ594/$AK594, 0))))</f>
        <v>0.60525526227668669</v>
      </c>
      <c r="P594" s="82">
        <f>IF($AM594&gt;P$5,0,IF($AM594=P$5,IFERROR($AJ594/$AK594*$AL594, 0),IF(IFERROR((SUM($B594:O594)+$AJ594/$AK594*(1-$AL594)),0)&gt;=$AJ594, $AJ594-SUM($B594:O594), IFERROR($AJ594/$AK594, 0))))</f>
        <v>0.60525526227668669</v>
      </c>
      <c r="Q594" s="82">
        <f>IF($AM594&gt;Q$5,0,IF($AM594=Q$5,IFERROR($AJ594/$AK594*$AL594, 0),IF(IFERROR((SUM($B594:P594)+$AJ594/$AK594*(1-$AL594)),0)&gt;=$AJ594, $AJ594-SUM($B594:P594), IFERROR($AJ594/$AK594, 0))))</f>
        <v>0.60525526227668669</v>
      </c>
      <c r="R594" s="82">
        <f>IF($AM594&gt;R$5,0,IF($AM594=R$5,IFERROR($AJ594/$AK594*$AL594, 0),IF(IFERROR((SUM($B594:Q594)+$AJ594/$AK594*(1-$AL594)),0)&gt;=$AJ594, $AJ594-SUM($B594:Q594), IFERROR($AJ594/$AK594, 0))))</f>
        <v>0.60525526227668669</v>
      </c>
      <c r="S594" s="82">
        <f>IF($AM594&gt;S$5,0,IF($AM594=S$5,IFERROR($AJ594/$AK594*$AL594, 0),IF(IFERROR((SUM($B594:R594)+$AJ594/$AK594*(1-$AL594)),0)&gt;=$AJ594, $AJ594-SUM($B594:R594), IFERROR($AJ594/$AK594, 0))))</f>
        <v>0.60525526227668669</v>
      </c>
      <c r="T594" s="82">
        <f>IF($AM594&gt;T$5,0,IF($AM594=T$5,IFERROR($AJ594/$AK594*$AL594, 0),IF(IFERROR((SUM($B594:S594)+$AJ594/$AK594*(1-$AL594)),0)&gt;=$AJ594, $AJ594-SUM($B594:S594), IFERROR($AJ594/$AK594, 0))))</f>
        <v>0.60525526227668669</v>
      </c>
      <c r="U594" s="82">
        <f>IF($AM594&gt;U$5,0,IF($AM594=U$5,IFERROR($AJ594/$AK594*$AL594, 0),IF(IFERROR((SUM($B594:T594)+$AJ594/$AK594*(1-$AL594)),0)&gt;=$AJ594, $AJ594-SUM($B594:T594), IFERROR($AJ594/$AK594, 0))))</f>
        <v>0.60525526227668669</v>
      </c>
      <c r="V594" s="82">
        <f>IF($AM594&gt;V$5,0,IF($AM594=V$5,IFERROR($AJ594/$AK594*$AL594, 0),IF(IFERROR((SUM($B594:U594)+$AJ594/$AK594*(1-$AL594)),0)&gt;=$AJ594, $AJ594-SUM($B594:U594), IFERROR($AJ594/$AK594, 0))))</f>
        <v>0.60525526227668669</v>
      </c>
      <c r="W594" s="82">
        <f>IF($AM594&gt;W$5,0,IF($AM594=W$5,IFERROR($AJ594/$AK594*$AL594, 0),IF(IFERROR((SUM($B594:V594)+$AJ594/$AK594*(1-$AL594)),0)&gt;=$AJ594, $AJ594-SUM($B594:V594), IFERROR($AJ594/$AK594, 0))))</f>
        <v>0.60525526227668669</v>
      </c>
      <c r="X594" s="82">
        <f>IF($AM594&gt;X$5,0,IF($AM594=X$5,IFERROR($AJ594/$AK594*$AL594, 0),IF(IFERROR((SUM($B594:W594)+$AJ594/$AK594*(1-$AL594)),0)&gt;=$AJ594, $AJ594-SUM($B594:W594), IFERROR($AJ594/$AK594, 0))))</f>
        <v>0.60525526227668669</v>
      </c>
      <c r="Y594" s="82">
        <f>IF($AM594&gt;Y$5,0,IF($AM594=Y$5,IFERROR($AJ594/$AK594*$AL594, 0),IF(IFERROR((SUM($B594:X594)+$AJ594/$AK594*(1-$AL594)),0)&gt;=$AJ594, $AJ594-SUM($B594:X594), IFERROR($AJ594/$AK594, 0))))</f>
        <v>0.3026276311383409</v>
      </c>
      <c r="Z594" s="82">
        <f>IF($AM594&gt;Z$5,0,IF($AM594=Z$5,IFERROR($AJ594/$AK594*$AL594, 0),IF(IFERROR((SUM($B594:Y594)+$AJ594/$AK594*(1-$AL594)),0)&gt;=$AJ594, $AJ594-SUM($B594:Y594), IFERROR($AJ594/$AK594, 0))))</f>
        <v>0</v>
      </c>
      <c r="AA594" s="82">
        <f>IF($AM594&gt;AA$5,0,IF($AM594=AA$5,IFERROR($AJ594/$AK594*$AL594, 0),IF(IFERROR((SUM($B594:Z594)+$AJ594/$AK594*(1-$AL594)),0)&gt;=$AJ594, $AJ594-SUM($B594:Z594), IFERROR($AJ594/$AK594, 0))))</f>
        <v>0</v>
      </c>
      <c r="AB594" s="82">
        <f>IF($AM594&gt;AB$5,0,IF($AM594=AB$5,IFERROR($AJ594/$AK594*$AL594, 0),IF(IFERROR((SUM($B594:AA594)+$AJ594/$AK594*(1-$AL594)),0)&gt;=$AJ594, $AJ594-SUM($B594:AA594), IFERROR($AJ594/$AK594, 0))))</f>
        <v>0</v>
      </c>
      <c r="AC594" s="82">
        <f>IF($AM594&gt;AC$5,0,IF($AM594=AC$5,IFERROR($AJ594/$AK594*$AL594, 0),IF(IFERROR((SUM($B594:AB594)+$AJ594/$AK594*(1-$AL594)),0)&gt;=$AJ594, $AJ594-SUM($B594:AB594), IFERROR($AJ594/$AK594, 0))))</f>
        <v>0</v>
      </c>
      <c r="AD594" s="82">
        <f>IF($AM594&gt;AD$5,0,IF($AM594=AD$5,IFERROR($AJ594/$AK594*$AL594, 0),IF(IFERROR((SUM($B594:AC594)+$AJ594/$AK594*(1-$AL594)),0)&gt;=$AJ594, $AJ594-SUM($B594:AC594), IFERROR($AJ594/$AK594, 0))))</f>
        <v>0</v>
      </c>
      <c r="AE594" s="82">
        <f>IF($AM594&gt;AE$5,0,IF($AM594=AE$5,IFERROR($AJ594/$AK594*$AL594, 0),IF(IFERROR((SUM($B594:AD594)+$AJ594/$AK594*(1-$AL594)),0)&gt;=$AJ594, $AJ594-SUM($B594:AD594), IFERROR($AJ594/$AK594, 0))))</f>
        <v>0</v>
      </c>
      <c r="AF594" s="82">
        <f>IF($AM594&gt;AF$5,0,IF($AM594=AF$5,IFERROR($AJ594/$AK594*$AL594, 0),IF(IFERROR((SUM($B594:AE594)+$AJ594/$AK594*(1-$AL594)),0)&gt;=$AJ594, $AJ594-SUM($B594:AE594), IFERROR($AJ594/$AK594, 0))))</f>
        <v>0</v>
      </c>
      <c r="AG594" s="82">
        <f>IF($AM594&gt;AG$5,0,IF($AM594=AG$5,IFERROR($AJ594/$AK594*$AL594, 0),IF(IFERROR((SUM($B594:AF594)+$AJ594/$AK594*(1-$AL594)),0)&gt;=$AJ594, $AJ594-SUM($B594:AF594), IFERROR($AJ594/$AK594, 0))))</f>
        <v>0</v>
      </c>
      <c r="AH594" s="82">
        <f>IF($AM594&gt;AH$5,0,IF($AM594=AH$5,IFERROR($AJ594/$AK594*$AL594, 0),IF(IFERROR((SUM($B594:AG594)+$AJ594/$AK594*(1-$AL594)),0)&gt;=$AJ594, $AJ594-SUM($B594:AG594), IFERROR($AJ594/$AK594, 0))))</f>
        <v>0</v>
      </c>
      <c r="AI594" s="20"/>
      <c r="AJ594" s="140" cm="1">
        <f t="array" ref="AJ594">INDEX(Calculations!$B$835:$AN$835, 1, AN594)</f>
        <v>9.684084196426987</v>
      </c>
      <c r="AK594" s="84">
        <f>INDEX(Drivers!$B$134:$AI$134, 1, MATCH($B594, Drivers!$B$4:$AI$4, 0))</f>
        <v>16</v>
      </c>
      <c r="AL594" s="85">
        <f>INDEX(Drivers!$B$135:$AI$135, 1,  MATCH($B594, Drivers!$B$4:$AI$4, 0))</f>
        <v>0.5</v>
      </c>
      <c r="AM594" s="86" cm="1">
        <f t="array" ref="AM594">INDEX(Drivers!$B$12:$AI$12, 1, AN594)</f>
        <v>46660</v>
      </c>
      <c r="AN594" s="83">
        <f t="shared" si="613"/>
        <v>8</v>
      </c>
      <c r="AO594" s="147">
        <f t="shared" si="611"/>
        <v>0</v>
      </c>
      <c r="AP594" s="153">
        <f t="shared" si="612"/>
        <v>0</v>
      </c>
      <c r="AQ594" s="153">
        <f t="shared" si="612"/>
        <v>0.90788289341503003</v>
      </c>
      <c r="AR594" s="153">
        <f t="shared" si="612"/>
        <v>2.4210210491067468</v>
      </c>
      <c r="AS594" s="153">
        <f t="shared" si="612"/>
        <v>2.4210210491067468</v>
      </c>
      <c r="AT594" s="153">
        <f t="shared" si="612"/>
        <v>2.4210210491067468</v>
      </c>
      <c r="AU594" s="153">
        <f t="shared" si="612"/>
        <v>1.5131381556917143</v>
      </c>
      <c r="AV594" s="153">
        <f t="shared" si="612"/>
        <v>0</v>
      </c>
      <c r="AW594" s="153">
        <f t="shared" si="612"/>
        <v>0</v>
      </c>
    </row>
    <row r="595" spans="2:49" hidden="1" outlineLevel="1" x14ac:dyDescent="0.2">
      <c r="B595" s="52" t="str" cm="1">
        <f t="array" ref="B595">INDEX($B$4:$AI$4, 1, AN595)</f>
        <v>FQ4'27E</v>
      </c>
      <c r="C595" s="82">
        <f>IF($AM595&gt;C$5,0,IF($AM595=C$5,IFERROR($AJ595/$AK595*$AL595, 0),IF(IFERROR((SUM($B595:B595)+$AJ595/$AK595*(1-$AL595)),0)&gt;=$AJ595, $AJ595-SUM($B595:B595), IFERROR($AJ595/$AK595, 0))))</f>
        <v>0</v>
      </c>
      <c r="D595" s="82">
        <f>IF($AM595&gt;D$5,0,IF($AM595=D$5,IFERROR($AJ595/$AK595*$AL595, 0),IF(IFERROR((SUM($B595:C595)+$AJ595/$AK595*(1-$AL595)),0)&gt;=$AJ595, $AJ595-SUM($B595:C595), IFERROR($AJ595/$AK595, 0))))</f>
        <v>0</v>
      </c>
      <c r="E595" s="82">
        <f>IF($AM595&gt;E$5,0,IF($AM595=E$5,IFERROR($AJ595/$AK595*$AL595, 0),IF(IFERROR((SUM($B595:D595)+$AJ595/$AK595*(1-$AL595)),0)&gt;=$AJ595, $AJ595-SUM($B595:D595), IFERROR($AJ595/$AK595, 0))))</f>
        <v>0</v>
      </c>
      <c r="F595" s="82">
        <f>IF($AM595&gt;F$5,0,IF($AM595=F$5,IFERROR($AJ595/$AK595*$AL595, 0),IF(IFERROR((SUM($B595:E595)+$AJ595/$AK595*(1-$AL595)),0)&gt;=$AJ595, $AJ595-SUM($B595:E595), IFERROR($AJ595/$AK595, 0))))</f>
        <v>0</v>
      </c>
      <c r="G595" s="82">
        <f>IF($AM595&gt;G$5,0,IF($AM595=G$5,IFERROR($AJ595/$AK595*$AL595, 0),IF(IFERROR((SUM($B595:F595)+$AJ595/$AK595*(1-$AL595)),0)&gt;=$AJ595, $AJ595-SUM($B595:F595), IFERROR($AJ595/$AK595, 0))))</f>
        <v>0</v>
      </c>
      <c r="H595" s="82">
        <f>IF($AM595&gt;H$5,0,IF($AM595=H$5,IFERROR($AJ595/$AK595*$AL595, 0),IF(IFERROR((SUM($B595:G595)+$AJ595/$AK595*(1-$AL595)),0)&gt;=$AJ595, $AJ595-SUM($B595:G595), IFERROR($AJ595/$AK595, 0))))</f>
        <v>0</v>
      </c>
      <c r="I595" s="82">
        <f>IF($AM595&gt;I$5,0,IF($AM595=I$5,IFERROR($AJ595/$AK595*$AL595, 0),IF(IFERROR((SUM($B595:H595)+$AJ595/$AK595*(1-$AL595)),0)&gt;=$AJ595, $AJ595-SUM($B595:H595), IFERROR($AJ595/$AK595, 0))))</f>
        <v>0</v>
      </c>
      <c r="J595" s="82">
        <f>IF($AM595&gt;J$5,0,IF($AM595=J$5,IFERROR($AJ595/$AK595*$AL595, 0),IF(IFERROR((SUM($B595:I595)+$AJ595/$AK595*(1-$AL595)),0)&gt;=$AJ595, $AJ595-SUM($B595:I595), IFERROR($AJ595/$AK595, 0))))</f>
        <v>0.30832946255735061</v>
      </c>
      <c r="K595" s="82">
        <f>IF($AM595&gt;K$5,0,IF($AM595=K$5,IFERROR($AJ595/$AK595*$AL595, 0),IF(IFERROR((SUM($B595:J595)+$AJ595/$AK595*(1-$AL595)),0)&gt;=$AJ595, $AJ595-SUM($B595:J595), IFERROR($AJ595/$AK595, 0))))</f>
        <v>0.61665892511470122</v>
      </c>
      <c r="L595" s="82">
        <f>IF($AM595&gt;L$5,0,IF($AM595=L$5,IFERROR($AJ595/$AK595*$AL595, 0),IF(IFERROR((SUM($B595:K595)+$AJ595/$AK595*(1-$AL595)),0)&gt;=$AJ595, $AJ595-SUM($B595:K595), IFERROR($AJ595/$AK595, 0))))</f>
        <v>0.61665892511470122</v>
      </c>
      <c r="M595" s="82">
        <f>IF($AM595&gt;M$5,0,IF($AM595=M$5,IFERROR($AJ595/$AK595*$AL595, 0),IF(IFERROR((SUM($B595:L595)+$AJ595/$AK595*(1-$AL595)),0)&gt;=$AJ595, $AJ595-SUM($B595:L595), IFERROR($AJ595/$AK595, 0))))</f>
        <v>0.61665892511470122</v>
      </c>
      <c r="N595" s="82">
        <f>IF($AM595&gt;N$5,0,IF($AM595=N$5,IFERROR($AJ595/$AK595*$AL595, 0),IF(IFERROR((SUM($B595:M595)+$AJ595/$AK595*(1-$AL595)),0)&gt;=$AJ595, $AJ595-SUM($B595:M595), IFERROR($AJ595/$AK595, 0))))</f>
        <v>0.61665892511470122</v>
      </c>
      <c r="O595" s="82">
        <f>IF($AM595&gt;O$5,0,IF($AM595=O$5,IFERROR($AJ595/$AK595*$AL595, 0),IF(IFERROR((SUM($B595:N595)+$AJ595/$AK595*(1-$AL595)),0)&gt;=$AJ595, $AJ595-SUM($B595:N595), IFERROR($AJ595/$AK595, 0))))</f>
        <v>0.61665892511470122</v>
      </c>
      <c r="P595" s="82">
        <f>IF($AM595&gt;P$5,0,IF($AM595=P$5,IFERROR($AJ595/$AK595*$AL595, 0),IF(IFERROR((SUM($B595:O595)+$AJ595/$AK595*(1-$AL595)),0)&gt;=$AJ595, $AJ595-SUM($B595:O595), IFERROR($AJ595/$AK595, 0))))</f>
        <v>0.61665892511470122</v>
      </c>
      <c r="Q595" s="82">
        <f>IF($AM595&gt;Q$5,0,IF($AM595=Q$5,IFERROR($AJ595/$AK595*$AL595, 0),IF(IFERROR((SUM($B595:P595)+$AJ595/$AK595*(1-$AL595)),0)&gt;=$AJ595, $AJ595-SUM($B595:P595), IFERROR($AJ595/$AK595, 0))))</f>
        <v>0.61665892511470122</v>
      </c>
      <c r="R595" s="82">
        <f>IF($AM595&gt;R$5,0,IF($AM595=R$5,IFERROR($AJ595/$AK595*$AL595, 0),IF(IFERROR((SUM($B595:Q595)+$AJ595/$AK595*(1-$AL595)),0)&gt;=$AJ595, $AJ595-SUM($B595:Q595), IFERROR($AJ595/$AK595, 0))))</f>
        <v>0.61665892511470122</v>
      </c>
      <c r="S595" s="82">
        <f>IF($AM595&gt;S$5,0,IF($AM595=S$5,IFERROR($AJ595/$AK595*$AL595, 0),IF(IFERROR((SUM($B595:R595)+$AJ595/$AK595*(1-$AL595)),0)&gt;=$AJ595, $AJ595-SUM($B595:R595), IFERROR($AJ595/$AK595, 0))))</f>
        <v>0.61665892511470122</v>
      </c>
      <c r="T595" s="82">
        <f>IF($AM595&gt;T$5,0,IF($AM595=T$5,IFERROR($AJ595/$AK595*$AL595, 0),IF(IFERROR((SUM($B595:S595)+$AJ595/$AK595*(1-$AL595)),0)&gt;=$AJ595, $AJ595-SUM($B595:S595), IFERROR($AJ595/$AK595, 0))))</f>
        <v>0.61665892511470122</v>
      </c>
      <c r="U595" s="82">
        <f>IF($AM595&gt;U$5,0,IF($AM595=U$5,IFERROR($AJ595/$AK595*$AL595, 0),IF(IFERROR((SUM($B595:T595)+$AJ595/$AK595*(1-$AL595)),0)&gt;=$AJ595, $AJ595-SUM($B595:T595), IFERROR($AJ595/$AK595, 0))))</f>
        <v>0.61665892511470122</v>
      </c>
      <c r="V595" s="82">
        <f>IF($AM595&gt;V$5,0,IF($AM595=V$5,IFERROR($AJ595/$AK595*$AL595, 0),IF(IFERROR((SUM($B595:U595)+$AJ595/$AK595*(1-$AL595)),0)&gt;=$AJ595, $AJ595-SUM($B595:U595), IFERROR($AJ595/$AK595, 0))))</f>
        <v>0.61665892511470122</v>
      </c>
      <c r="W595" s="82">
        <f>IF($AM595&gt;W$5,0,IF($AM595=W$5,IFERROR($AJ595/$AK595*$AL595, 0),IF(IFERROR((SUM($B595:V595)+$AJ595/$AK595*(1-$AL595)),0)&gt;=$AJ595, $AJ595-SUM($B595:V595), IFERROR($AJ595/$AK595, 0))))</f>
        <v>0.61665892511470122</v>
      </c>
      <c r="X595" s="82">
        <f>IF($AM595&gt;X$5,0,IF($AM595=X$5,IFERROR($AJ595/$AK595*$AL595, 0),IF(IFERROR((SUM($B595:W595)+$AJ595/$AK595*(1-$AL595)),0)&gt;=$AJ595, $AJ595-SUM($B595:W595), IFERROR($AJ595/$AK595, 0))))</f>
        <v>0.61665892511470122</v>
      </c>
      <c r="Y595" s="82">
        <f>IF($AM595&gt;Y$5,0,IF($AM595=Y$5,IFERROR($AJ595/$AK595*$AL595, 0),IF(IFERROR((SUM($B595:X595)+$AJ595/$AK595*(1-$AL595)),0)&gt;=$AJ595, $AJ595-SUM($B595:X595), IFERROR($AJ595/$AK595, 0))))</f>
        <v>0.61665892511470122</v>
      </c>
      <c r="Z595" s="82">
        <f>IF($AM595&gt;Z$5,0,IF($AM595=Z$5,IFERROR($AJ595/$AK595*$AL595, 0),IF(IFERROR((SUM($B595:Y595)+$AJ595/$AK595*(1-$AL595)),0)&gt;=$AJ595, $AJ595-SUM($B595:Y595), IFERROR($AJ595/$AK595, 0))))</f>
        <v>0.30832946255734939</v>
      </c>
      <c r="AA595" s="82">
        <f>IF($AM595&gt;AA$5,0,IF($AM595=AA$5,IFERROR($AJ595/$AK595*$AL595, 0),IF(IFERROR((SUM($B595:Z595)+$AJ595/$AK595*(1-$AL595)),0)&gt;=$AJ595, $AJ595-SUM($B595:Z595), IFERROR($AJ595/$AK595, 0))))</f>
        <v>0</v>
      </c>
      <c r="AB595" s="82">
        <f>IF($AM595&gt;AB$5,0,IF($AM595=AB$5,IFERROR($AJ595/$AK595*$AL595, 0),IF(IFERROR((SUM($B595:AA595)+$AJ595/$AK595*(1-$AL595)),0)&gt;=$AJ595, $AJ595-SUM($B595:AA595), IFERROR($AJ595/$AK595, 0))))</f>
        <v>0</v>
      </c>
      <c r="AC595" s="82">
        <f>IF($AM595&gt;AC$5,0,IF($AM595=AC$5,IFERROR($AJ595/$AK595*$AL595, 0),IF(IFERROR((SUM($B595:AB595)+$AJ595/$AK595*(1-$AL595)),0)&gt;=$AJ595, $AJ595-SUM($B595:AB595), IFERROR($AJ595/$AK595, 0))))</f>
        <v>0</v>
      </c>
      <c r="AD595" s="82">
        <f>IF($AM595&gt;AD$5,0,IF($AM595=AD$5,IFERROR($AJ595/$AK595*$AL595, 0),IF(IFERROR((SUM($B595:AC595)+$AJ595/$AK595*(1-$AL595)),0)&gt;=$AJ595, $AJ595-SUM($B595:AC595), IFERROR($AJ595/$AK595, 0))))</f>
        <v>0</v>
      </c>
      <c r="AE595" s="82">
        <f>IF($AM595&gt;AE$5,0,IF($AM595=AE$5,IFERROR($AJ595/$AK595*$AL595, 0),IF(IFERROR((SUM($B595:AD595)+$AJ595/$AK595*(1-$AL595)),0)&gt;=$AJ595, $AJ595-SUM($B595:AD595), IFERROR($AJ595/$AK595, 0))))</f>
        <v>0</v>
      </c>
      <c r="AF595" s="82">
        <f>IF($AM595&gt;AF$5,0,IF($AM595=AF$5,IFERROR($AJ595/$AK595*$AL595, 0),IF(IFERROR((SUM($B595:AE595)+$AJ595/$AK595*(1-$AL595)),0)&gt;=$AJ595, $AJ595-SUM($B595:AE595), IFERROR($AJ595/$AK595, 0))))</f>
        <v>0</v>
      </c>
      <c r="AG595" s="82">
        <f>IF($AM595&gt;AG$5,0,IF($AM595=AG$5,IFERROR($AJ595/$AK595*$AL595, 0),IF(IFERROR((SUM($B595:AF595)+$AJ595/$AK595*(1-$AL595)),0)&gt;=$AJ595, $AJ595-SUM($B595:AF595), IFERROR($AJ595/$AK595, 0))))</f>
        <v>0</v>
      </c>
      <c r="AH595" s="82">
        <f>IF($AM595&gt;AH$5,0,IF($AM595=AH$5,IFERROR($AJ595/$AK595*$AL595, 0),IF(IFERROR((SUM($B595:AG595)+$AJ595/$AK595*(1-$AL595)),0)&gt;=$AJ595, $AJ595-SUM($B595:AG595), IFERROR($AJ595/$AK595, 0))))</f>
        <v>0</v>
      </c>
      <c r="AI595" s="20"/>
      <c r="AJ595" s="140" cm="1">
        <f t="array" ref="AJ595">INDEX(Calculations!$B$835:$AN$835, 1, AN595)</f>
        <v>9.8665428018352195</v>
      </c>
      <c r="AK595" s="84">
        <f>INDEX(Drivers!$B$134:$AI$134, 1, MATCH($B595, Drivers!$B$4:$AI$4, 0))</f>
        <v>16</v>
      </c>
      <c r="AL595" s="85">
        <f>INDEX(Drivers!$B$135:$AI$135, 1,  MATCH($B595, Drivers!$B$4:$AI$4, 0))</f>
        <v>0.5</v>
      </c>
      <c r="AM595" s="86" cm="1">
        <f t="array" ref="AM595">INDEX(Drivers!$B$12:$AI$12, 1, AN595)</f>
        <v>46752</v>
      </c>
      <c r="AN595" s="83">
        <f t="shared" si="613"/>
        <v>9</v>
      </c>
      <c r="AO595" s="147">
        <f t="shared" si="611"/>
        <v>0</v>
      </c>
      <c r="AP595" s="153">
        <f t="shared" si="612"/>
        <v>0</v>
      </c>
      <c r="AQ595" s="153">
        <f t="shared" si="612"/>
        <v>0.30832946255735061</v>
      </c>
      <c r="AR595" s="153">
        <f t="shared" si="612"/>
        <v>2.4666357004588049</v>
      </c>
      <c r="AS595" s="153">
        <f t="shared" si="612"/>
        <v>2.4666357004588049</v>
      </c>
      <c r="AT595" s="153">
        <f t="shared" si="612"/>
        <v>2.4666357004588049</v>
      </c>
      <c r="AU595" s="153">
        <f t="shared" si="612"/>
        <v>2.1583062379014528</v>
      </c>
      <c r="AV595" s="153">
        <f t="shared" si="612"/>
        <v>0</v>
      </c>
      <c r="AW595" s="153">
        <f t="shared" si="612"/>
        <v>0</v>
      </c>
    </row>
    <row r="596" spans="2:49" hidden="1" outlineLevel="1" x14ac:dyDescent="0.2">
      <c r="B596" s="52" t="str" cm="1">
        <f t="array" ref="B596">INDEX($B$4:$AI$4, 1, AN596)</f>
        <v>FQ1'28E</v>
      </c>
      <c r="C596" s="82">
        <f>IF($AM596&gt;C$5,0,IF($AM596=C$5,IFERROR($AJ596/$AK596*$AL596, 0),IF(IFERROR((SUM($B596:B596)+$AJ596/$AK596*(1-$AL596)),0)&gt;=$AJ596, $AJ596-SUM($B596:B596), IFERROR($AJ596/$AK596, 0))))</f>
        <v>0</v>
      </c>
      <c r="D596" s="82">
        <f>IF($AM596&gt;D$5,0,IF($AM596=D$5,IFERROR($AJ596/$AK596*$AL596, 0),IF(IFERROR((SUM($B596:C596)+$AJ596/$AK596*(1-$AL596)),0)&gt;=$AJ596, $AJ596-SUM($B596:C596), IFERROR($AJ596/$AK596, 0))))</f>
        <v>0</v>
      </c>
      <c r="E596" s="82">
        <f>IF($AM596&gt;E$5,0,IF($AM596=E$5,IFERROR($AJ596/$AK596*$AL596, 0),IF(IFERROR((SUM($B596:D596)+$AJ596/$AK596*(1-$AL596)),0)&gt;=$AJ596, $AJ596-SUM($B596:D596), IFERROR($AJ596/$AK596, 0))))</f>
        <v>0</v>
      </c>
      <c r="F596" s="82">
        <f>IF($AM596&gt;F$5,0,IF($AM596=F$5,IFERROR($AJ596/$AK596*$AL596, 0),IF(IFERROR((SUM($B596:E596)+$AJ596/$AK596*(1-$AL596)),0)&gt;=$AJ596, $AJ596-SUM($B596:E596), IFERROR($AJ596/$AK596, 0))))</f>
        <v>0</v>
      </c>
      <c r="G596" s="82">
        <f>IF($AM596&gt;G$5,0,IF($AM596=G$5,IFERROR($AJ596/$AK596*$AL596, 0),IF(IFERROR((SUM($B596:F596)+$AJ596/$AK596*(1-$AL596)),0)&gt;=$AJ596, $AJ596-SUM($B596:F596), IFERROR($AJ596/$AK596, 0))))</f>
        <v>0</v>
      </c>
      <c r="H596" s="82">
        <f>IF($AM596&gt;H$5,0,IF($AM596=H$5,IFERROR($AJ596/$AK596*$AL596, 0),IF(IFERROR((SUM($B596:G596)+$AJ596/$AK596*(1-$AL596)),0)&gt;=$AJ596, $AJ596-SUM($B596:G596), IFERROR($AJ596/$AK596, 0))))</f>
        <v>0</v>
      </c>
      <c r="I596" s="82">
        <f>IF($AM596&gt;I$5,0,IF($AM596=I$5,IFERROR($AJ596/$AK596*$AL596, 0),IF(IFERROR((SUM($B596:H596)+$AJ596/$AK596*(1-$AL596)),0)&gt;=$AJ596, $AJ596-SUM($B596:H596), IFERROR($AJ596/$AK596, 0))))</f>
        <v>0</v>
      </c>
      <c r="J596" s="82">
        <f>IF($AM596&gt;J$5,0,IF($AM596=J$5,IFERROR($AJ596/$AK596*$AL596, 0),IF(IFERROR((SUM($B596:I596)+$AJ596/$AK596*(1-$AL596)),0)&gt;=$AJ596, $AJ596-SUM($B596:I596), IFERROR($AJ596/$AK596, 0))))</f>
        <v>0</v>
      </c>
      <c r="K596" s="82">
        <f>IF($AM596&gt;K$5,0,IF($AM596=K$5,IFERROR($AJ596/$AK596*$AL596, 0),IF(IFERROR((SUM($B596:J596)+$AJ596/$AK596*(1-$AL596)),0)&gt;=$AJ596, $AJ596-SUM($B596:J596), IFERROR($AJ596/$AK596, 0))))</f>
        <v>0.31206251715470867</v>
      </c>
      <c r="L596" s="82">
        <f>IF($AM596&gt;L$5,0,IF($AM596=L$5,IFERROR($AJ596/$AK596*$AL596, 0),IF(IFERROR((SUM($B596:K596)+$AJ596/$AK596*(1-$AL596)),0)&gt;=$AJ596, $AJ596-SUM($B596:K596), IFERROR($AJ596/$AK596, 0))))</f>
        <v>0.62412503430941735</v>
      </c>
      <c r="M596" s="82">
        <f>IF($AM596&gt;M$5,0,IF($AM596=M$5,IFERROR($AJ596/$AK596*$AL596, 0),IF(IFERROR((SUM($B596:L596)+$AJ596/$AK596*(1-$AL596)),0)&gt;=$AJ596, $AJ596-SUM($B596:L596), IFERROR($AJ596/$AK596, 0))))</f>
        <v>0.62412503430941735</v>
      </c>
      <c r="N596" s="82">
        <f>IF($AM596&gt;N$5,0,IF($AM596=N$5,IFERROR($AJ596/$AK596*$AL596, 0),IF(IFERROR((SUM($B596:M596)+$AJ596/$AK596*(1-$AL596)),0)&gt;=$AJ596, $AJ596-SUM($B596:M596), IFERROR($AJ596/$AK596, 0))))</f>
        <v>0.62412503430941735</v>
      </c>
      <c r="O596" s="82">
        <f>IF($AM596&gt;O$5,0,IF($AM596=O$5,IFERROR($AJ596/$AK596*$AL596, 0),IF(IFERROR((SUM($B596:N596)+$AJ596/$AK596*(1-$AL596)),0)&gt;=$AJ596, $AJ596-SUM($B596:N596), IFERROR($AJ596/$AK596, 0))))</f>
        <v>0.62412503430941735</v>
      </c>
      <c r="P596" s="82">
        <f>IF($AM596&gt;P$5,0,IF($AM596=P$5,IFERROR($AJ596/$AK596*$AL596, 0),IF(IFERROR((SUM($B596:O596)+$AJ596/$AK596*(1-$AL596)),0)&gt;=$AJ596, $AJ596-SUM($B596:O596), IFERROR($AJ596/$AK596, 0))))</f>
        <v>0.62412503430941735</v>
      </c>
      <c r="Q596" s="82">
        <f>IF($AM596&gt;Q$5,0,IF($AM596=Q$5,IFERROR($AJ596/$AK596*$AL596, 0),IF(IFERROR((SUM($B596:P596)+$AJ596/$AK596*(1-$AL596)),0)&gt;=$AJ596, $AJ596-SUM($B596:P596), IFERROR($AJ596/$AK596, 0))))</f>
        <v>0.62412503430941735</v>
      </c>
      <c r="R596" s="82">
        <f>IF($AM596&gt;R$5,0,IF($AM596=R$5,IFERROR($AJ596/$AK596*$AL596, 0),IF(IFERROR((SUM($B596:Q596)+$AJ596/$AK596*(1-$AL596)),0)&gt;=$AJ596, $AJ596-SUM($B596:Q596), IFERROR($AJ596/$AK596, 0))))</f>
        <v>0.62412503430941735</v>
      </c>
      <c r="S596" s="82">
        <f>IF($AM596&gt;S$5,0,IF($AM596=S$5,IFERROR($AJ596/$AK596*$AL596, 0),IF(IFERROR((SUM($B596:R596)+$AJ596/$AK596*(1-$AL596)),0)&gt;=$AJ596, $AJ596-SUM($B596:R596), IFERROR($AJ596/$AK596, 0))))</f>
        <v>0.62412503430941735</v>
      </c>
      <c r="T596" s="82">
        <f>IF($AM596&gt;T$5,0,IF($AM596=T$5,IFERROR($AJ596/$AK596*$AL596, 0),IF(IFERROR((SUM($B596:S596)+$AJ596/$AK596*(1-$AL596)),0)&gt;=$AJ596, $AJ596-SUM($B596:S596), IFERROR($AJ596/$AK596, 0))))</f>
        <v>0.62412503430941735</v>
      </c>
      <c r="U596" s="82">
        <f>IF($AM596&gt;U$5,0,IF($AM596=U$5,IFERROR($AJ596/$AK596*$AL596, 0),IF(IFERROR((SUM($B596:T596)+$AJ596/$AK596*(1-$AL596)),0)&gt;=$AJ596, $AJ596-SUM($B596:T596), IFERROR($AJ596/$AK596, 0))))</f>
        <v>0.62412503430941735</v>
      </c>
      <c r="V596" s="82">
        <f>IF($AM596&gt;V$5,0,IF($AM596=V$5,IFERROR($AJ596/$AK596*$AL596, 0),IF(IFERROR((SUM($B596:U596)+$AJ596/$AK596*(1-$AL596)),0)&gt;=$AJ596, $AJ596-SUM($B596:U596), IFERROR($AJ596/$AK596, 0))))</f>
        <v>0.62412503430941735</v>
      </c>
      <c r="W596" s="82">
        <f>IF($AM596&gt;W$5,0,IF($AM596=W$5,IFERROR($AJ596/$AK596*$AL596, 0),IF(IFERROR((SUM($B596:V596)+$AJ596/$AK596*(1-$AL596)),0)&gt;=$AJ596, $AJ596-SUM($B596:V596), IFERROR($AJ596/$AK596, 0))))</f>
        <v>0.62412503430941735</v>
      </c>
      <c r="X596" s="82">
        <f>IF($AM596&gt;X$5,0,IF($AM596=X$5,IFERROR($AJ596/$AK596*$AL596, 0),IF(IFERROR((SUM($B596:W596)+$AJ596/$AK596*(1-$AL596)),0)&gt;=$AJ596, $AJ596-SUM($B596:W596), IFERROR($AJ596/$AK596, 0))))</f>
        <v>0.62412503430941735</v>
      </c>
      <c r="Y596" s="82">
        <f>IF($AM596&gt;Y$5,0,IF($AM596=Y$5,IFERROR($AJ596/$AK596*$AL596, 0),IF(IFERROR((SUM($B596:X596)+$AJ596/$AK596*(1-$AL596)),0)&gt;=$AJ596, $AJ596-SUM($B596:X596), IFERROR($AJ596/$AK596, 0))))</f>
        <v>0.62412503430941735</v>
      </c>
      <c r="Z596" s="82">
        <f>IF($AM596&gt;Z$5,0,IF($AM596=Z$5,IFERROR($AJ596/$AK596*$AL596, 0),IF(IFERROR((SUM($B596:Y596)+$AJ596/$AK596*(1-$AL596)),0)&gt;=$AJ596, $AJ596-SUM($B596:Y596), IFERROR($AJ596/$AK596, 0))))</f>
        <v>0.62412503430941735</v>
      </c>
      <c r="AA596" s="82">
        <f>IF($AM596&gt;AA$5,0,IF($AM596=AA$5,IFERROR($AJ596/$AK596*$AL596, 0),IF(IFERROR((SUM($B596:Z596)+$AJ596/$AK596*(1-$AL596)),0)&gt;=$AJ596, $AJ596-SUM($B596:Z596), IFERROR($AJ596/$AK596, 0))))</f>
        <v>0.62412503430941735</v>
      </c>
      <c r="AB596" s="82">
        <f>IF($AM596&gt;AB$5,0,IF($AM596=AB$5,IFERROR($AJ596/$AK596*$AL596, 0),IF(IFERROR((SUM($B596:AA596)+$AJ596/$AK596*(1-$AL596)),0)&gt;=$AJ596, $AJ596-SUM($B596:AA596), IFERROR($AJ596/$AK596, 0))))</f>
        <v>-0.31206251715470401</v>
      </c>
      <c r="AC596" s="82">
        <f>IF($AM596&gt;AC$5,0,IF($AM596=AC$5,IFERROR($AJ596/$AK596*$AL596, 0),IF(IFERROR((SUM($B596:AB596)+$AJ596/$AK596*(1-$AL596)),0)&gt;=$AJ596, $AJ596-SUM($B596:AB596), IFERROR($AJ596/$AK596, 0))))</f>
        <v>0</v>
      </c>
      <c r="AD596" s="82">
        <f>IF($AM596&gt;AD$5,0,IF($AM596=AD$5,IFERROR($AJ596/$AK596*$AL596, 0),IF(IFERROR((SUM($B596:AC596)+$AJ596/$AK596*(1-$AL596)),0)&gt;=$AJ596, $AJ596-SUM($B596:AC596), IFERROR($AJ596/$AK596, 0))))</f>
        <v>0</v>
      </c>
      <c r="AE596" s="82">
        <f>IF($AM596&gt;AE$5,0,IF($AM596=AE$5,IFERROR($AJ596/$AK596*$AL596, 0),IF(IFERROR((SUM($B596:AD596)+$AJ596/$AK596*(1-$AL596)),0)&gt;=$AJ596, $AJ596-SUM($B596:AD596), IFERROR($AJ596/$AK596, 0))))</f>
        <v>0</v>
      </c>
      <c r="AF596" s="82">
        <f>IF($AM596&gt;AF$5,0,IF($AM596=AF$5,IFERROR($AJ596/$AK596*$AL596, 0),IF(IFERROR((SUM($B596:AE596)+$AJ596/$AK596*(1-$AL596)),0)&gt;=$AJ596, $AJ596-SUM($B596:AE596), IFERROR($AJ596/$AK596, 0))))</f>
        <v>0</v>
      </c>
      <c r="AG596" s="82">
        <f>IF($AM596&gt;AG$5,0,IF($AM596=AG$5,IFERROR($AJ596/$AK596*$AL596, 0),IF(IFERROR((SUM($B596:AF596)+$AJ596/$AK596*(1-$AL596)),0)&gt;=$AJ596, $AJ596-SUM($B596:AF596), IFERROR($AJ596/$AK596, 0))))</f>
        <v>0</v>
      </c>
      <c r="AH596" s="82">
        <f>IF($AM596&gt;AH$5,0,IF($AM596=AH$5,IFERROR($AJ596/$AK596*$AL596, 0),IF(IFERROR((SUM($B596:AG596)+$AJ596/$AK596*(1-$AL596)),0)&gt;=$AJ596, $AJ596-SUM($B596:AG596), IFERROR($AJ596/$AK596, 0))))</f>
        <v>0</v>
      </c>
      <c r="AI596" s="20"/>
      <c r="AJ596" s="140" cm="1">
        <f t="array" ref="AJ596">INDEX(Calculations!$B$835:$AN$835, 1, AN596)</f>
        <v>9.9860005489506776</v>
      </c>
      <c r="AK596" s="84">
        <f>INDEX(Drivers!$B$134:$AI$134, 1, MATCH($B596, Drivers!$B$4:$AI$4, 0))</f>
        <v>16</v>
      </c>
      <c r="AL596" s="85">
        <f>INDEX(Drivers!$B$135:$AI$135, 1,  MATCH($B596, Drivers!$B$4:$AI$4, 0))</f>
        <v>0.5</v>
      </c>
      <c r="AM596" s="86" cm="1">
        <f t="array" ref="AM596">INDEX(Drivers!$B$12:$AI$12, 1, AN596)</f>
        <v>46843</v>
      </c>
      <c r="AN596" s="83">
        <f t="shared" si="613"/>
        <v>10</v>
      </c>
      <c r="AO596" s="147">
        <f t="shared" si="611"/>
        <v>0</v>
      </c>
      <c r="AP596" s="153">
        <f t="shared" si="612"/>
        <v>0</v>
      </c>
      <c r="AQ596" s="153">
        <f t="shared" si="612"/>
        <v>0</v>
      </c>
      <c r="AR596" s="153">
        <f t="shared" si="612"/>
        <v>2.1844376200829609</v>
      </c>
      <c r="AS596" s="153">
        <f t="shared" si="612"/>
        <v>2.4965001372376694</v>
      </c>
      <c r="AT596" s="153">
        <f t="shared" si="612"/>
        <v>2.4965001372376694</v>
      </c>
      <c r="AU596" s="153">
        <f t="shared" si="612"/>
        <v>2.4965001372376694</v>
      </c>
      <c r="AV596" s="153">
        <f t="shared" si="612"/>
        <v>0.31206251715471334</v>
      </c>
      <c r="AW596" s="153">
        <f t="shared" si="612"/>
        <v>0</v>
      </c>
    </row>
    <row r="597" spans="2:49" hidden="1" outlineLevel="1" x14ac:dyDescent="0.2">
      <c r="B597" s="52" t="str" cm="1">
        <f t="array" ref="B597">INDEX($B$4:$AI$4, 1, AN597)</f>
        <v>FQ2'28E</v>
      </c>
      <c r="C597" s="82">
        <f>IF($AM597&gt;C$5,0,IF($AM597=C$5,IFERROR($AJ597/$AK597*$AL597, 0),IF(IFERROR((SUM($B597:B597)+$AJ597/$AK597*(1-$AL597)),0)&gt;=$AJ597, $AJ597-SUM($B597:B597), IFERROR($AJ597/$AK597, 0))))</f>
        <v>0</v>
      </c>
      <c r="D597" s="82">
        <f>IF($AM597&gt;D$5,0,IF($AM597=D$5,IFERROR($AJ597/$AK597*$AL597, 0),IF(IFERROR((SUM($B597:C597)+$AJ597/$AK597*(1-$AL597)),0)&gt;=$AJ597, $AJ597-SUM($B597:C597), IFERROR($AJ597/$AK597, 0))))</f>
        <v>0</v>
      </c>
      <c r="E597" s="82">
        <f>IF($AM597&gt;E$5,0,IF($AM597=E$5,IFERROR($AJ597/$AK597*$AL597, 0),IF(IFERROR((SUM($B597:D597)+$AJ597/$AK597*(1-$AL597)),0)&gt;=$AJ597, $AJ597-SUM($B597:D597), IFERROR($AJ597/$AK597, 0))))</f>
        <v>0</v>
      </c>
      <c r="F597" s="82">
        <f>IF($AM597&gt;F$5,0,IF($AM597=F$5,IFERROR($AJ597/$AK597*$AL597, 0),IF(IFERROR((SUM($B597:E597)+$AJ597/$AK597*(1-$AL597)),0)&gt;=$AJ597, $AJ597-SUM($B597:E597), IFERROR($AJ597/$AK597, 0))))</f>
        <v>0</v>
      </c>
      <c r="G597" s="82">
        <f>IF($AM597&gt;G$5,0,IF($AM597=G$5,IFERROR($AJ597/$AK597*$AL597, 0),IF(IFERROR((SUM($B597:F597)+$AJ597/$AK597*(1-$AL597)),0)&gt;=$AJ597, $AJ597-SUM($B597:F597), IFERROR($AJ597/$AK597, 0))))</f>
        <v>0</v>
      </c>
      <c r="H597" s="82">
        <f>IF($AM597&gt;H$5,0,IF($AM597=H$5,IFERROR($AJ597/$AK597*$AL597, 0),IF(IFERROR((SUM($B597:G597)+$AJ597/$AK597*(1-$AL597)),0)&gt;=$AJ597, $AJ597-SUM($B597:G597), IFERROR($AJ597/$AK597, 0))))</f>
        <v>0</v>
      </c>
      <c r="I597" s="82">
        <f>IF($AM597&gt;I$5,0,IF($AM597=I$5,IFERROR($AJ597/$AK597*$AL597, 0),IF(IFERROR((SUM($B597:H597)+$AJ597/$AK597*(1-$AL597)),0)&gt;=$AJ597, $AJ597-SUM($B597:H597), IFERROR($AJ597/$AK597, 0))))</f>
        <v>0</v>
      </c>
      <c r="J597" s="82">
        <f>IF($AM597&gt;J$5,0,IF($AM597=J$5,IFERROR($AJ597/$AK597*$AL597, 0),IF(IFERROR((SUM($B597:I597)+$AJ597/$AK597*(1-$AL597)),0)&gt;=$AJ597, $AJ597-SUM($B597:I597), IFERROR($AJ597/$AK597, 0))))</f>
        <v>0</v>
      </c>
      <c r="K597" s="82">
        <f>IF($AM597&gt;K$5,0,IF($AM597=K$5,IFERROR($AJ597/$AK597*$AL597, 0),IF(IFERROR((SUM($B597:J597)+$AJ597/$AK597*(1-$AL597)),0)&gt;=$AJ597, $AJ597-SUM($B597:J597), IFERROR($AJ597/$AK597, 0))))</f>
        <v>0</v>
      </c>
      <c r="L597" s="82">
        <f>IF($AM597&gt;L$5,0,IF($AM597=L$5,IFERROR($AJ597/$AK597*$AL597, 0),IF(IFERROR((SUM($B597:K597)+$AJ597/$AK597*(1-$AL597)),0)&gt;=$AJ597, $AJ597-SUM($B597:K597), IFERROR($AJ597/$AK597, 0))))</f>
        <v>0.31570747234137109</v>
      </c>
      <c r="M597" s="82">
        <f>IF($AM597&gt;M$5,0,IF($AM597=M$5,IFERROR($AJ597/$AK597*$AL597, 0),IF(IFERROR((SUM($B597:L597)+$AJ597/$AK597*(1-$AL597)),0)&gt;=$AJ597, $AJ597-SUM($B597:L597), IFERROR($AJ597/$AK597, 0))))</f>
        <v>0.63141494468274217</v>
      </c>
      <c r="N597" s="82">
        <f>IF($AM597&gt;N$5,0,IF($AM597=N$5,IFERROR($AJ597/$AK597*$AL597, 0),IF(IFERROR((SUM($B597:M597)+$AJ597/$AK597*(1-$AL597)),0)&gt;=$AJ597, $AJ597-SUM($B597:M597), IFERROR($AJ597/$AK597, 0))))</f>
        <v>0.63141494468274217</v>
      </c>
      <c r="O597" s="82">
        <f>IF($AM597&gt;O$5,0,IF($AM597=O$5,IFERROR($AJ597/$AK597*$AL597, 0),IF(IFERROR((SUM($B597:N597)+$AJ597/$AK597*(1-$AL597)),0)&gt;=$AJ597, $AJ597-SUM($B597:N597), IFERROR($AJ597/$AK597, 0))))</f>
        <v>0.63141494468274217</v>
      </c>
      <c r="P597" s="82">
        <f>IF($AM597&gt;P$5,0,IF($AM597=P$5,IFERROR($AJ597/$AK597*$AL597, 0),IF(IFERROR((SUM($B597:O597)+$AJ597/$AK597*(1-$AL597)),0)&gt;=$AJ597, $AJ597-SUM($B597:O597), IFERROR($AJ597/$AK597, 0))))</f>
        <v>0.63141494468274217</v>
      </c>
      <c r="Q597" s="82">
        <f>IF($AM597&gt;Q$5,0,IF($AM597=Q$5,IFERROR($AJ597/$AK597*$AL597, 0),IF(IFERROR((SUM($B597:P597)+$AJ597/$AK597*(1-$AL597)),0)&gt;=$AJ597, $AJ597-SUM($B597:P597), IFERROR($AJ597/$AK597, 0))))</f>
        <v>0.63141494468274217</v>
      </c>
      <c r="R597" s="82">
        <f>IF($AM597&gt;R$5,0,IF($AM597=R$5,IFERROR($AJ597/$AK597*$AL597, 0),IF(IFERROR((SUM($B597:Q597)+$AJ597/$AK597*(1-$AL597)),0)&gt;=$AJ597, $AJ597-SUM($B597:Q597), IFERROR($AJ597/$AK597, 0))))</f>
        <v>0.63141494468274217</v>
      </c>
      <c r="S597" s="82">
        <f>IF($AM597&gt;S$5,0,IF($AM597=S$5,IFERROR($AJ597/$AK597*$AL597, 0),IF(IFERROR((SUM($B597:R597)+$AJ597/$AK597*(1-$AL597)),0)&gt;=$AJ597, $AJ597-SUM($B597:R597), IFERROR($AJ597/$AK597, 0))))</f>
        <v>0.63141494468274217</v>
      </c>
      <c r="T597" s="82">
        <f>IF($AM597&gt;T$5,0,IF($AM597=T$5,IFERROR($AJ597/$AK597*$AL597, 0),IF(IFERROR((SUM($B597:S597)+$AJ597/$AK597*(1-$AL597)),0)&gt;=$AJ597, $AJ597-SUM($B597:S597), IFERROR($AJ597/$AK597, 0))))</f>
        <v>0.63141494468274217</v>
      </c>
      <c r="U597" s="82">
        <f>IF($AM597&gt;U$5,0,IF($AM597=U$5,IFERROR($AJ597/$AK597*$AL597, 0),IF(IFERROR((SUM($B597:T597)+$AJ597/$AK597*(1-$AL597)),0)&gt;=$AJ597, $AJ597-SUM($B597:T597), IFERROR($AJ597/$AK597, 0))))</f>
        <v>0.63141494468274217</v>
      </c>
      <c r="V597" s="82">
        <f>IF($AM597&gt;V$5,0,IF($AM597=V$5,IFERROR($AJ597/$AK597*$AL597, 0),IF(IFERROR((SUM($B597:U597)+$AJ597/$AK597*(1-$AL597)),0)&gt;=$AJ597, $AJ597-SUM($B597:U597), IFERROR($AJ597/$AK597, 0))))</f>
        <v>0.63141494468274217</v>
      </c>
      <c r="W597" s="82">
        <f>IF($AM597&gt;W$5,0,IF($AM597=W$5,IFERROR($AJ597/$AK597*$AL597, 0),IF(IFERROR((SUM($B597:V597)+$AJ597/$AK597*(1-$AL597)),0)&gt;=$AJ597, $AJ597-SUM($B597:V597), IFERROR($AJ597/$AK597, 0))))</f>
        <v>0.63141494468274217</v>
      </c>
      <c r="X597" s="82">
        <f>IF($AM597&gt;X$5,0,IF($AM597=X$5,IFERROR($AJ597/$AK597*$AL597, 0),IF(IFERROR((SUM($B597:W597)+$AJ597/$AK597*(1-$AL597)),0)&gt;=$AJ597, $AJ597-SUM($B597:W597), IFERROR($AJ597/$AK597, 0))))</f>
        <v>0.63141494468274217</v>
      </c>
      <c r="Y597" s="82">
        <f>IF($AM597&gt;Y$5,0,IF($AM597=Y$5,IFERROR($AJ597/$AK597*$AL597, 0),IF(IFERROR((SUM($B597:X597)+$AJ597/$AK597*(1-$AL597)),0)&gt;=$AJ597, $AJ597-SUM($B597:X597), IFERROR($AJ597/$AK597, 0))))</f>
        <v>0.63141494468274217</v>
      </c>
      <c r="Z597" s="82">
        <f>IF($AM597&gt;Z$5,0,IF($AM597=Z$5,IFERROR($AJ597/$AK597*$AL597, 0),IF(IFERROR((SUM($B597:Y597)+$AJ597/$AK597*(1-$AL597)),0)&gt;=$AJ597, $AJ597-SUM($B597:Y597), IFERROR($AJ597/$AK597, 0))))</f>
        <v>0.63141494468274217</v>
      </c>
      <c r="AA597" s="82">
        <f>IF($AM597&gt;AA$5,0,IF($AM597=AA$5,IFERROR($AJ597/$AK597*$AL597, 0),IF(IFERROR((SUM($B597:Z597)+$AJ597/$AK597*(1-$AL597)),0)&gt;=$AJ597, $AJ597-SUM($B597:Z597), IFERROR($AJ597/$AK597, 0))))</f>
        <v>0.63141494468274217</v>
      </c>
      <c r="AB597" s="82">
        <f>IF($AM597&gt;AB$5,0,IF($AM597=AB$5,IFERROR($AJ597/$AK597*$AL597, 0),IF(IFERROR((SUM($B597:AA597)+$AJ597/$AK597*(1-$AL597)),0)&gt;=$AJ597, $AJ597-SUM($B597:AA597), IFERROR($AJ597/$AK597, 0))))</f>
        <v>0.31570747234137109</v>
      </c>
      <c r="AC597" s="82">
        <f>IF($AM597&gt;AC$5,0,IF($AM597=AC$5,IFERROR($AJ597/$AK597*$AL597, 0),IF(IFERROR((SUM($B597:AB597)+$AJ597/$AK597*(1-$AL597)),0)&gt;=$AJ597, $AJ597-SUM($B597:AB597), IFERROR($AJ597/$AK597, 0))))</f>
        <v>0</v>
      </c>
      <c r="AD597" s="82">
        <f>IF($AM597&gt;AD$5,0,IF($AM597=AD$5,IFERROR($AJ597/$AK597*$AL597, 0),IF(IFERROR((SUM($B597:AC597)+$AJ597/$AK597*(1-$AL597)),0)&gt;=$AJ597, $AJ597-SUM($B597:AC597), IFERROR($AJ597/$AK597, 0))))</f>
        <v>0</v>
      </c>
      <c r="AE597" s="82">
        <f>IF($AM597&gt;AE$5,0,IF($AM597=AE$5,IFERROR($AJ597/$AK597*$AL597, 0),IF(IFERROR((SUM($B597:AD597)+$AJ597/$AK597*(1-$AL597)),0)&gt;=$AJ597, $AJ597-SUM($B597:AD597), IFERROR($AJ597/$AK597, 0))))</f>
        <v>0</v>
      </c>
      <c r="AF597" s="82">
        <f>IF($AM597&gt;AF$5,0,IF($AM597=AF$5,IFERROR($AJ597/$AK597*$AL597, 0),IF(IFERROR((SUM($B597:AE597)+$AJ597/$AK597*(1-$AL597)),0)&gt;=$AJ597, $AJ597-SUM($B597:AE597), IFERROR($AJ597/$AK597, 0))))</f>
        <v>0</v>
      </c>
      <c r="AG597" s="82">
        <f>IF($AM597&gt;AG$5,0,IF($AM597=AG$5,IFERROR($AJ597/$AK597*$AL597, 0),IF(IFERROR((SUM($B597:AF597)+$AJ597/$AK597*(1-$AL597)),0)&gt;=$AJ597, $AJ597-SUM($B597:AF597), IFERROR($AJ597/$AK597, 0))))</f>
        <v>0</v>
      </c>
      <c r="AH597" s="82">
        <f>IF($AM597&gt;AH$5,0,IF($AM597=AH$5,IFERROR($AJ597/$AK597*$AL597, 0),IF(IFERROR((SUM($B597:AG597)+$AJ597/$AK597*(1-$AL597)),0)&gt;=$AJ597, $AJ597-SUM($B597:AG597), IFERROR($AJ597/$AK597, 0))))</f>
        <v>0</v>
      </c>
      <c r="AI597" s="20"/>
      <c r="AJ597" s="140" cm="1">
        <f t="array" ref="AJ597">INDEX(Calculations!$B$835:$AN$835, 1, AN597)</f>
        <v>10.102639114923875</v>
      </c>
      <c r="AK597" s="84">
        <f>INDEX(Drivers!$B$134:$AI$134, 1, MATCH($B597, Drivers!$B$4:$AI$4, 0))</f>
        <v>16</v>
      </c>
      <c r="AL597" s="85">
        <f>INDEX(Drivers!$B$135:$AI$135, 1,  MATCH($B597, Drivers!$B$4:$AI$4, 0))</f>
        <v>0.5</v>
      </c>
      <c r="AM597" s="86" cm="1">
        <f t="array" ref="AM597">INDEX(Drivers!$B$12:$AI$12, 1, AN597)</f>
        <v>46934</v>
      </c>
      <c r="AN597" s="83">
        <f t="shared" si="613"/>
        <v>11</v>
      </c>
      <c r="AO597" s="147">
        <f t="shared" si="611"/>
        <v>0</v>
      </c>
      <c r="AP597" s="153">
        <f t="shared" si="612"/>
        <v>0</v>
      </c>
      <c r="AQ597" s="153">
        <f t="shared" si="612"/>
        <v>0</v>
      </c>
      <c r="AR597" s="153">
        <f t="shared" si="612"/>
        <v>1.5785373617068554</v>
      </c>
      <c r="AS597" s="153">
        <f t="shared" si="612"/>
        <v>2.5256597787309687</v>
      </c>
      <c r="AT597" s="153">
        <f t="shared" si="612"/>
        <v>2.5256597787309687</v>
      </c>
      <c r="AU597" s="153">
        <f t="shared" si="612"/>
        <v>2.5256597787309687</v>
      </c>
      <c r="AV597" s="153">
        <f t="shared" si="612"/>
        <v>0.94712241702411326</v>
      </c>
      <c r="AW597" s="153">
        <f t="shared" si="612"/>
        <v>0</v>
      </c>
    </row>
    <row r="598" spans="2:49" hidden="1" outlineLevel="1" x14ac:dyDescent="0.2">
      <c r="B598" s="52" t="str" cm="1">
        <f t="array" ref="B598">INDEX($B$4:$AI$4, 1, AN598)</f>
        <v>FQ3'28E</v>
      </c>
      <c r="C598" s="82">
        <f>IF($AM598&gt;C$5,0,IF($AM598=C$5,IFERROR($AJ598/$AK598*$AL598, 0),IF(IFERROR((SUM($B598:B598)+$AJ598/$AK598*(1-$AL598)),0)&gt;=$AJ598, $AJ598-SUM($B598:B598), IFERROR($AJ598/$AK598, 0))))</f>
        <v>0</v>
      </c>
      <c r="D598" s="82">
        <f>IF($AM598&gt;D$5,0,IF($AM598=D$5,IFERROR($AJ598/$AK598*$AL598, 0),IF(IFERROR((SUM($B598:C598)+$AJ598/$AK598*(1-$AL598)),0)&gt;=$AJ598, $AJ598-SUM($B598:C598), IFERROR($AJ598/$AK598, 0))))</f>
        <v>0</v>
      </c>
      <c r="E598" s="82">
        <f>IF($AM598&gt;E$5,0,IF($AM598=E$5,IFERROR($AJ598/$AK598*$AL598, 0),IF(IFERROR((SUM($B598:D598)+$AJ598/$AK598*(1-$AL598)),0)&gt;=$AJ598, $AJ598-SUM($B598:D598), IFERROR($AJ598/$AK598, 0))))</f>
        <v>0</v>
      </c>
      <c r="F598" s="82">
        <f>IF($AM598&gt;F$5,0,IF($AM598=F$5,IFERROR($AJ598/$AK598*$AL598, 0),IF(IFERROR((SUM($B598:E598)+$AJ598/$AK598*(1-$AL598)),0)&gt;=$AJ598, $AJ598-SUM($B598:E598), IFERROR($AJ598/$AK598, 0))))</f>
        <v>0</v>
      </c>
      <c r="G598" s="82">
        <f>IF($AM598&gt;G$5,0,IF($AM598=G$5,IFERROR($AJ598/$AK598*$AL598, 0),IF(IFERROR((SUM($B598:F598)+$AJ598/$AK598*(1-$AL598)),0)&gt;=$AJ598, $AJ598-SUM($B598:F598), IFERROR($AJ598/$AK598, 0))))</f>
        <v>0</v>
      </c>
      <c r="H598" s="82">
        <f>IF($AM598&gt;H$5,0,IF($AM598=H$5,IFERROR($AJ598/$AK598*$AL598, 0),IF(IFERROR((SUM($B598:G598)+$AJ598/$AK598*(1-$AL598)),0)&gt;=$AJ598, $AJ598-SUM($B598:G598), IFERROR($AJ598/$AK598, 0))))</f>
        <v>0</v>
      </c>
      <c r="I598" s="82">
        <f>IF($AM598&gt;I$5,0,IF($AM598=I$5,IFERROR($AJ598/$AK598*$AL598, 0),IF(IFERROR((SUM($B598:H598)+$AJ598/$AK598*(1-$AL598)),0)&gt;=$AJ598, $AJ598-SUM($B598:H598), IFERROR($AJ598/$AK598, 0))))</f>
        <v>0</v>
      </c>
      <c r="J598" s="82">
        <f>IF($AM598&gt;J$5,0,IF($AM598=J$5,IFERROR($AJ598/$AK598*$AL598, 0),IF(IFERROR((SUM($B598:I598)+$AJ598/$AK598*(1-$AL598)),0)&gt;=$AJ598, $AJ598-SUM($B598:I598), IFERROR($AJ598/$AK598, 0))))</f>
        <v>0</v>
      </c>
      <c r="K598" s="82">
        <f>IF($AM598&gt;K$5,0,IF($AM598=K$5,IFERROR($AJ598/$AK598*$AL598, 0),IF(IFERROR((SUM($B598:J598)+$AJ598/$AK598*(1-$AL598)),0)&gt;=$AJ598, $AJ598-SUM($B598:J598), IFERROR($AJ598/$AK598, 0))))</f>
        <v>0</v>
      </c>
      <c r="L598" s="82">
        <f>IF($AM598&gt;L$5,0,IF($AM598=L$5,IFERROR($AJ598/$AK598*$AL598, 0),IF(IFERROR((SUM($B598:K598)+$AJ598/$AK598*(1-$AL598)),0)&gt;=$AJ598, $AJ598-SUM($B598:K598), IFERROR($AJ598/$AK598, 0))))</f>
        <v>0</v>
      </c>
      <c r="M598" s="82">
        <f>IF($AM598&gt;M$5,0,IF($AM598=M$5,IFERROR($AJ598/$AK598*$AL598, 0),IF(IFERROR((SUM($B598:L598)+$AJ598/$AK598*(1-$AL598)),0)&gt;=$AJ598, $AJ598-SUM($B598:L598), IFERROR($AJ598/$AK598, 0))))</f>
        <v>0.31891303456469794</v>
      </c>
      <c r="N598" s="82">
        <f>IF($AM598&gt;N$5,0,IF($AM598=N$5,IFERROR($AJ598/$AK598*$AL598, 0),IF(IFERROR((SUM($B598:M598)+$AJ598/$AK598*(1-$AL598)),0)&gt;=$AJ598, $AJ598-SUM($B598:M598), IFERROR($AJ598/$AK598, 0))))</f>
        <v>0.63782606912939588</v>
      </c>
      <c r="O598" s="82">
        <f>IF($AM598&gt;O$5,0,IF($AM598=O$5,IFERROR($AJ598/$AK598*$AL598, 0),IF(IFERROR((SUM($B598:N598)+$AJ598/$AK598*(1-$AL598)),0)&gt;=$AJ598, $AJ598-SUM($B598:N598), IFERROR($AJ598/$AK598, 0))))</f>
        <v>0.63782606912939588</v>
      </c>
      <c r="P598" s="82">
        <f>IF($AM598&gt;P$5,0,IF($AM598=P$5,IFERROR($AJ598/$AK598*$AL598, 0),IF(IFERROR((SUM($B598:O598)+$AJ598/$AK598*(1-$AL598)),0)&gt;=$AJ598, $AJ598-SUM($B598:O598), IFERROR($AJ598/$AK598, 0))))</f>
        <v>0.63782606912939588</v>
      </c>
      <c r="Q598" s="82">
        <f>IF($AM598&gt;Q$5,0,IF($AM598=Q$5,IFERROR($AJ598/$AK598*$AL598, 0),IF(IFERROR((SUM($B598:P598)+$AJ598/$AK598*(1-$AL598)),0)&gt;=$AJ598, $AJ598-SUM($B598:P598), IFERROR($AJ598/$AK598, 0))))</f>
        <v>0.63782606912939588</v>
      </c>
      <c r="R598" s="82">
        <f>IF($AM598&gt;R$5,0,IF($AM598=R$5,IFERROR($AJ598/$AK598*$AL598, 0),IF(IFERROR((SUM($B598:Q598)+$AJ598/$AK598*(1-$AL598)),0)&gt;=$AJ598, $AJ598-SUM($B598:Q598), IFERROR($AJ598/$AK598, 0))))</f>
        <v>0.63782606912939588</v>
      </c>
      <c r="S598" s="82">
        <f>IF($AM598&gt;S$5,0,IF($AM598=S$5,IFERROR($AJ598/$AK598*$AL598, 0),IF(IFERROR((SUM($B598:R598)+$AJ598/$AK598*(1-$AL598)),0)&gt;=$AJ598, $AJ598-SUM($B598:R598), IFERROR($AJ598/$AK598, 0))))</f>
        <v>0.63782606912939588</v>
      </c>
      <c r="T598" s="82">
        <f>IF($AM598&gt;T$5,0,IF($AM598=T$5,IFERROR($AJ598/$AK598*$AL598, 0),IF(IFERROR((SUM($B598:S598)+$AJ598/$AK598*(1-$AL598)),0)&gt;=$AJ598, $AJ598-SUM($B598:S598), IFERROR($AJ598/$AK598, 0))))</f>
        <v>0.63782606912939588</v>
      </c>
      <c r="U598" s="82">
        <f>IF($AM598&gt;U$5,0,IF($AM598=U$5,IFERROR($AJ598/$AK598*$AL598, 0),IF(IFERROR((SUM($B598:T598)+$AJ598/$AK598*(1-$AL598)),0)&gt;=$AJ598, $AJ598-SUM($B598:T598), IFERROR($AJ598/$AK598, 0))))</f>
        <v>0.63782606912939588</v>
      </c>
      <c r="V598" s="82">
        <f>IF($AM598&gt;V$5,0,IF($AM598=V$5,IFERROR($AJ598/$AK598*$AL598, 0),IF(IFERROR((SUM($B598:U598)+$AJ598/$AK598*(1-$AL598)),0)&gt;=$AJ598, $AJ598-SUM($B598:U598), IFERROR($AJ598/$AK598, 0))))</f>
        <v>0.63782606912939588</v>
      </c>
      <c r="W598" s="82">
        <f>IF($AM598&gt;W$5,0,IF($AM598=W$5,IFERROR($AJ598/$AK598*$AL598, 0),IF(IFERROR((SUM($B598:V598)+$AJ598/$AK598*(1-$AL598)),0)&gt;=$AJ598, $AJ598-SUM($B598:V598), IFERROR($AJ598/$AK598, 0))))</f>
        <v>0.63782606912939588</v>
      </c>
      <c r="X598" s="82">
        <f>IF($AM598&gt;X$5,0,IF($AM598=X$5,IFERROR($AJ598/$AK598*$AL598, 0),IF(IFERROR((SUM($B598:W598)+$AJ598/$AK598*(1-$AL598)),0)&gt;=$AJ598, $AJ598-SUM($B598:W598), IFERROR($AJ598/$AK598, 0))))</f>
        <v>0.63782606912939588</v>
      </c>
      <c r="Y598" s="82">
        <f>IF($AM598&gt;Y$5,0,IF($AM598=Y$5,IFERROR($AJ598/$AK598*$AL598, 0),IF(IFERROR((SUM($B598:X598)+$AJ598/$AK598*(1-$AL598)),0)&gt;=$AJ598, $AJ598-SUM($B598:X598), IFERROR($AJ598/$AK598, 0))))</f>
        <v>0.63782606912939588</v>
      </c>
      <c r="Z598" s="82">
        <f>IF($AM598&gt;Z$5,0,IF($AM598=Z$5,IFERROR($AJ598/$AK598*$AL598, 0),IF(IFERROR((SUM($B598:Y598)+$AJ598/$AK598*(1-$AL598)),0)&gt;=$AJ598, $AJ598-SUM($B598:Y598), IFERROR($AJ598/$AK598, 0))))</f>
        <v>0.63782606912939588</v>
      </c>
      <c r="AA598" s="82">
        <f>IF($AM598&gt;AA$5,0,IF($AM598=AA$5,IFERROR($AJ598/$AK598*$AL598, 0),IF(IFERROR((SUM($B598:Z598)+$AJ598/$AK598*(1-$AL598)),0)&gt;=$AJ598, $AJ598-SUM($B598:Z598), IFERROR($AJ598/$AK598, 0))))</f>
        <v>0.63782606912939588</v>
      </c>
      <c r="AB598" s="82">
        <f>IF($AM598&gt;AB$5,0,IF($AM598=AB$5,IFERROR($AJ598/$AK598*$AL598, 0),IF(IFERROR((SUM($B598:AA598)+$AJ598/$AK598*(1-$AL598)),0)&gt;=$AJ598, $AJ598-SUM($B598:AA598), IFERROR($AJ598/$AK598, 0))))</f>
        <v>0.63782606912939588</v>
      </c>
      <c r="AC598" s="82">
        <f>IF($AM598&gt;AC$5,0,IF($AM598=AC$5,IFERROR($AJ598/$AK598*$AL598, 0),IF(IFERROR((SUM($B598:AB598)+$AJ598/$AK598*(1-$AL598)),0)&gt;=$AJ598, $AJ598-SUM($B598:AB598), IFERROR($AJ598/$AK598, 0))))</f>
        <v>0.31891303456469799</v>
      </c>
      <c r="AD598" s="82">
        <f>IF($AM598&gt;AD$5,0,IF($AM598=AD$5,IFERROR($AJ598/$AK598*$AL598, 0),IF(IFERROR((SUM($B598:AC598)+$AJ598/$AK598*(1-$AL598)),0)&gt;=$AJ598, $AJ598-SUM($B598:AC598), IFERROR($AJ598/$AK598, 0))))</f>
        <v>0</v>
      </c>
      <c r="AE598" s="82">
        <f>IF($AM598&gt;AE$5,0,IF($AM598=AE$5,IFERROR($AJ598/$AK598*$AL598, 0),IF(IFERROR((SUM($B598:AD598)+$AJ598/$AK598*(1-$AL598)),0)&gt;=$AJ598, $AJ598-SUM($B598:AD598), IFERROR($AJ598/$AK598, 0))))</f>
        <v>0</v>
      </c>
      <c r="AF598" s="82">
        <f>IF($AM598&gt;AF$5,0,IF($AM598=AF$5,IFERROR($AJ598/$AK598*$AL598, 0),IF(IFERROR((SUM($B598:AE598)+$AJ598/$AK598*(1-$AL598)),0)&gt;=$AJ598, $AJ598-SUM($B598:AE598), IFERROR($AJ598/$AK598, 0))))</f>
        <v>0</v>
      </c>
      <c r="AG598" s="82">
        <f>IF($AM598&gt;AG$5,0,IF($AM598=AG$5,IFERROR($AJ598/$AK598*$AL598, 0),IF(IFERROR((SUM($B598:AF598)+$AJ598/$AK598*(1-$AL598)),0)&gt;=$AJ598, $AJ598-SUM($B598:AF598), IFERROR($AJ598/$AK598, 0))))</f>
        <v>0</v>
      </c>
      <c r="AH598" s="82">
        <f>IF($AM598&gt;AH$5,0,IF($AM598=AH$5,IFERROR($AJ598/$AK598*$AL598, 0),IF(IFERROR((SUM($B598:AG598)+$AJ598/$AK598*(1-$AL598)),0)&gt;=$AJ598, $AJ598-SUM($B598:AG598), IFERROR($AJ598/$AK598, 0))))</f>
        <v>0</v>
      </c>
      <c r="AI598" s="20"/>
      <c r="AJ598" s="140" cm="1">
        <f t="array" ref="AJ598">INDEX(Calculations!$B$835:$AN$835, 1, AN598)</f>
        <v>10.205217106070334</v>
      </c>
      <c r="AK598" s="84">
        <f>INDEX(Drivers!$B$134:$AI$134, 1, MATCH($B598, Drivers!$B$4:$AI$4, 0))</f>
        <v>16</v>
      </c>
      <c r="AL598" s="85">
        <f>INDEX(Drivers!$B$135:$AI$135, 1,  MATCH($B598, Drivers!$B$4:$AI$4, 0))</f>
        <v>0.5</v>
      </c>
      <c r="AM598" s="86" cm="1">
        <f t="array" ref="AM598">INDEX(Drivers!$B$12:$AI$12, 1, AN598)</f>
        <v>47026</v>
      </c>
      <c r="AN598" s="83">
        <f t="shared" si="613"/>
        <v>12</v>
      </c>
      <c r="AO598" s="147">
        <f t="shared" si="611"/>
        <v>0</v>
      </c>
      <c r="AP598" s="153">
        <f t="shared" si="612"/>
        <v>0</v>
      </c>
      <c r="AQ598" s="153">
        <f t="shared" si="612"/>
        <v>0</v>
      </c>
      <c r="AR598" s="153">
        <f t="shared" si="612"/>
        <v>0.95673910369409376</v>
      </c>
      <c r="AS598" s="153">
        <f t="shared" si="612"/>
        <v>2.5513042765175835</v>
      </c>
      <c r="AT598" s="153">
        <f t="shared" si="612"/>
        <v>2.5513042765175835</v>
      </c>
      <c r="AU598" s="153">
        <f t="shared" si="612"/>
        <v>2.5513042765175835</v>
      </c>
      <c r="AV598" s="153">
        <f t="shared" si="612"/>
        <v>1.5945651728234898</v>
      </c>
      <c r="AW598" s="153">
        <f t="shared" si="612"/>
        <v>0</v>
      </c>
    </row>
    <row r="599" spans="2:49" hidden="1" outlineLevel="1" x14ac:dyDescent="0.2">
      <c r="B599" s="52" t="str" cm="1">
        <f t="array" ref="B599">INDEX($B$4:$AI$4, 1, AN599)</f>
        <v>FQ4'28E</v>
      </c>
      <c r="C599" s="82">
        <f>IF($AM599&gt;C$5,0,IF($AM599=C$5,IFERROR($AJ599/$AK599*$AL599, 0),IF(IFERROR((SUM($B599:B599)+$AJ599/$AK599*(1-$AL599)),0)&gt;=$AJ599, $AJ599-SUM($B599:B599), IFERROR($AJ599/$AK599, 0))))</f>
        <v>0</v>
      </c>
      <c r="D599" s="82">
        <f>IF($AM599&gt;D$5,0,IF($AM599=D$5,IFERROR($AJ599/$AK599*$AL599, 0),IF(IFERROR((SUM($B599:C599)+$AJ599/$AK599*(1-$AL599)),0)&gt;=$AJ599, $AJ599-SUM($B599:C599), IFERROR($AJ599/$AK599, 0))))</f>
        <v>0</v>
      </c>
      <c r="E599" s="82">
        <f>IF($AM599&gt;E$5,0,IF($AM599=E$5,IFERROR($AJ599/$AK599*$AL599, 0),IF(IFERROR((SUM($B599:D599)+$AJ599/$AK599*(1-$AL599)),0)&gt;=$AJ599, $AJ599-SUM($B599:D599), IFERROR($AJ599/$AK599, 0))))</f>
        <v>0</v>
      </c>
      <c r="F599" s="82">
        <f>IF($AM599&gt;F$5,0,IF($AM599=F$5,IFERROR($AJ599/$AK599*$AL599, 0),IF(IFERROR((SUM($B599:E599)+$AJ599/$AK599*(1-$AL599)),0)&gt;=$AJ599, $AJ599-SUM($B599:E599), IFERROR($AJ599/$AK599, 0))))</f>
        <v>0</v>
      </c>
      <c r="G599" s="82">
        <f>IF($AM599&gt;G$5,0,IF($AM599=G$5,IFERROR($AJ599/$AK599*$AL599, 0),IF(IFERROR((SUM($B599:F599)+$AJ599/$AK599*(1-$AL599)),0)&gt;=$AJ599, $AJ599-SUM($B599:F599), IFERROR($AJ599/$AK599, 0))))</f>
        <v>0</v>
      </c>
      <c r="H599" s="82">
        <f>IF($AM599&gt;H$5,0,IF($AM599=H$5,IFERROR($AJ599/$AK599*$AL599, 0),IF(IFERROR((SUM($B599:G599)+$AJ599/$AK599*(1-$AL599)),0)&gt;=$AJ599, $AJ599-SUM($B599:G599), IFERROR($AJ599/$AK599, 0))))</f>
        <v>0</v>
      </c>
      <c r="I599" s="82">
        <f>IF($AM599&gt;I$5,0,IF($AM599=I$5,IFERROR($AJ599/$AK599*$AL599, 0),IF(IFERROR((SUM($B599:H599)+$AJ599/$AK599*(1-$AL599)),0)&gt;=$AJ599, $AJ599-SUM($B599:H599), IFERROR($AJ599/$AK599, 0))))</f>
        <v>0</v>
      </c>
      <c r="J599" s="82">
        <f>IF($AM599&gt;J$5,0,IF($AM599=J$5,IFERROR($AJ599/$AK599*$AL599, 0),IF(IFERROR((SUM($B599:I599)+$AJ599/$AK599*(1-$AL599)),0)&gt;=$AJ599, $AJ599-SUM($B599:I599), IFERROR($AJ599/$AK599, 0))))</f>
        <v>0</v>
      </c>
      <c r="K599" s="82">
        <f>IF($AM599&gt;K$5,0,IF($AM599=K$5,IFERROR($AJ599/$AK599*$AL599, 0),IF(IFERROR((SUM($B599:J599)+$AJ599/$AK599*(1-$AL599)),0)&gt;=$AJ599, $AJ599-SUM($B599:J599), IFERROR($AJ599/$AK599, 0))))</f>
        <v>0</v>
      </c>
      <c r="L599" s="82">
        <f>IF($AM599&gt;L$5,0,IF($AM599=L$5,IFERROR($AJ599/$AK599*$AL599, 0),IF(IFERROR((SUM($B599:K599)+$AJ599/$AK599*(1-$AL599)),0)&gt;=$AJ599, $AJ599-SUM($B599:K599), IFERROR($AJ599/$AK599, 0))))</f>
        <v>0</v>
      </c>
      <c r="M599" s="82">
        <f>IF($AM599&gt;M$5,0,IF($AM599=M$5,IFERROR($AJ599/$AK599*$AL599, 0),IF(IFERROR((SUM($B599:L599)+$AJ599/$AK599*(1-$AL599)),0)&gt;=$AJ599, $AJ599-SUM($B599:L599), IFERROR($AJ599/$AK599, 0))))</f>
        <v>0</v>
      </c>
      <c r="N599" s="82">
        <f>IF($AM599&gt;N$5,0,IF($AM599=N$5,IFERROR($AJ599/$AK599*$AL599, 0),IF(IFERROR((SUM($B599:M599)+$AJ599/$AK599*(1-$AL599)),0)&gt;=$AJ599, $AJ599-SUM($B599:M599), IFERROR($AJ599/$AK599, 0))))</f>
        <v>0.32170308190378427</v>
      </c>
      <c r="O599" s="82">
        <f>IF($AM599&gt;O$5,0,IF($AM599=O$5,IFERROR($AJ599/$AK599*$AL599, 0),IF(IFERROR((SUM($B599:N599)+$AJ599/$AK599*(1-$AL599)),0)&gt;=$AJ599, $AJ599-SUM($B599:N599), IFERROR($AJ599/$AK599, 0))))</f>
        <v>0.64340616380756854</v>
      </c>
      <c r="P599" s="82">
        <f>IF($AM599&gt;P$5,0,IF($AM599=P$5,IFERROR($AJ599/$AK599*$AL599, 0),IF(IFERROR((SUM($B599:O599)+$AJ599/$AK599*(1-$AL599)),0)&gt;=$AJ599, $AJ599-SUM($B599:O599), IFERROR($AJ599/$AK599, 0))))</f>
        <v>0.64340616380756854</v>
      </c>
      <c r="Q599" s="82">
        <f>IF($AM599&gt;Q$5,0,IF($AM599=Q$5,IFERROR($AJ599/$AK599*$AL599, 0),IF(IFERROR((SUM($B599:P599)+$AJ599/$AK599*(1-$AL599)),0)&gt;=$AJ599, $AJ599-SUM($B599:P599), IFERROR($AJ599/$AK599, 0))))</f>
        <v>0.64340616380756854</v>
      </c>
      <c r="R599" s="82">
        <f>IF($AM599&gt;R$5,0,IF($AM599=R$5,IFERROR($AJ599/$AK599*$AL599, 0),IF(IFERROR((SUM($B599:Q599)+$AJ599/$AK599*(1-$AL599)),0)&gt;=$AJ599, $AJ599-SUM($B599:Q599), IFERROR($AJ599/$AK599, 0))))</f>
        <v>0.64340616380756854</v>
      </c>
      <c r="S599" s="82">
        <f>IF($AM599&gt;S$5,0,IF($AM599=S$5,IFERROR($AJ599/$AK599*$AL599, 0),IF(IFERROR((SUM($B599:R599)+$AJ599/$AK599*(1-$AL599)),0)&gt;=$AJ599, $AJ599-SUM($B599:R599), IFERROR($AJ599/$AK599, 0))))</f>
        <v>0.64340616380756854</v>
      </c>
      <c r="T599" s="82">
        <f>IF($AM599&gt;T$5,0,IF($AM599=T$5,IFERROR($AJ599/$AK599*$AL599, 0),IF(IFERROR((SUM($B599:S599)+$AJ599/$AK599*(1-$AL599)),0)&gt;=$AJ599, $AJ599-SUM($B599:S599), IFERROR($AJ599/$AK599, 0))))</f>
        <v>0.64340616380756854</v>
      </c>
      <c r="U599" s="82">
        <f>IF($AM599&gt;U$5,0,IF($AM599=U$5,IFERROR($AJ599/$AK599*$AL599, 0),IF(IFERROR((SUM($B599:T599)+$AJ599/$AK599*(1-$AL599)),0)&gt;=$AJ599, $AJ599-SUM($B599:T599), IFERROR($AJ599/$AK599, 0))))</f>
        <v>0.64340616380756854</v>
      </c>
      <c r="V599" s="82">
        <f>IF($AM599&gt;V$5,0,IF($AM599=V$5,IFERROR($AJ599/$AK599*$AL599, 0),IF(IFERROR((SUM($B599:U599)+$AJ599/$AK599*(1-$AL599)),0)&gt;=$AJ599, $AJ599-SUM($B599:U599), IFERROR($AJ599/$AK599, 0))))</f>
        <v>0.64340616380756854</v>
      </c>
      <c r="W599" s="82">
        <f>IF($AM599&gt;W$5,0,IF($AM599=W$5,IFERROR($AJ599/$AK599*$AL599, 0),IF(IFERROR((SUM($B599:V599)+$AJ599/$AK599*(1-$AL599)),0)&gt;=$AJ599, $AJ599-SUM($B599:V599), IFERROR($AJ599/$AK599, 0))))</f>
        <v>0.64340616380756854</v>
      </c>
      <c r="X599" s="82">
        <f>IF($AM599&gt;X$5,0,IF($AM599=X$5,IFERROR($AJ599/$AK599*$AL599, 0),IF(IFERROR((SUM($B599:W599)+$AJ599/$AK599*(1-$AL599)),0)&gt;=$AJ599, $AJ599-SUM($B599:W599), IFERROR($AJ599/$AK599, 0))))</f>
        <v>0.64340616380756854</v>
      </c>
      <c r="Y599" s="82">
        <f>IF($AM599&gt;Y$5,0,IF($AM599=Y$5,IFERROR($AJ599/$AK599*$AL599, 0),IF(IFERROR((SUM($B599:X599)+$AJ599/$AK599*(1-$AL599)),0)&gt;=$AJ599, $AJ599-SUM($B599:X599), IFERROR($AJ599/$AK599, 0))))</f>
        <v>0.64340616380756854</v>
      </c>
      <c r="Z599" s="82">
        <f>IF($AM599&gt;Z$5,0,IF($AM599=Z$5,IFERROR($AJ599/$AK599*$AL599, 0),IF(IFERROR((SUM($B599:Y599)+$AJ599/$AK599*(1-$AL599)),0)&gt;=$AJ599, $AJ599-SUM($B599:Y599), IFERROR($AJ599/$AK599, 0))))</f>
        <v>0.64340616380756854</v>
      </c>
      <c r="AA599" s="82">
        <f>IF($AM599&gt;AA$5,0,IF($AM599=AA$5,IFERROR($AJ599/$AK599*$AL599, 0),IF(IFERROR((SUM($B599:Z599)+$AJ599/$AK599*(1-$AL599)),0)&gt;=$AJ599, $AJ599-SUM($B599:Z599), IFERROR($AJ599/$AK599, 0))))</f>
        <v>0.64340616380756854</v>
      </c>
      <c r="AB599" s="82">
        <f>IF($AM599&gt;AB$5,0,IF($AM599=AB$5,IFERROR($AJ599/$AK599*$AL599, 0),IF(IFERROR((SUM($B599:AA599)+$AJ599/$AK599*(1-$AL599)),0)&gt;=$AJ599, $AJ599-SUM($B599:AA599), IFERROR($AJ599/$AK599, 0))))</f>
        <v>0.64340616380756854</v>
      </c>
      <c r="AC599" s="82">
        <f>IF($AM599&gt;AC$5,0,IF($AM599=AC$5,IFERROR($AJ599/$AK599*$AL599, 0),IF(IFERROR((SUM($B599:AB599)+$AJ599/$AK599*(1-$AL599)),0)&gt;=$AJ599, $AJ599-SUM($B599:AB599), IFERROR($AJ599/$AK599, 0))))</f>
        <v>0.64340616380756854</v>
      </c>
      <c r="AD599" s="82">
        <f>IF($AM599&gt;AD$5,0,IF($AM599=AD$5,IFERROR($AJ599/$AK599*$AL599, 0),IF(IFERROR((SUM($B599:AC599)+$AJ599/$AK599*(1-$AL599)),0)&gt;=$AJ599, $AJ599-SUM($B599:AC599), IFERROR($AJ599/$AK599, 0))))</f>
        <v>0.32170308190378094</v>
      </c>
      <c r="AE599" s="82">
        <f>IF($AM599&gt;AE$5,0,IF($AM599=AE$5,IFERROR($AJ599/$AK599*$AL599, 0),IF(IFERROR((SUM($B599:AD599)+$AJ599/$AK599*(1-$AL599)),0)&gt;=$AJ599, $AJ599-SUM($B599:AD599), IFERROR($AJ599/$AK599, 0))))</f>
        <v>0</v>
      </c>
      <c r="AF599" s="82">
        <f>IF($AM599&gt;AF$5,0,IF($AM599=AF$5,IFERROR($AJ599/$AK599*$AL599, 0),IF(IFERROR((SUM($B599:AE599)+$AJ599/$AK599*(1-$AL599)),0)&gt;=$AJ599, $AJ599-SUM($B599:AE599), IFERROR($AJ599/$AK599, 0))))</f>
        <v>0</v>
      </c>
      <c r="AG599" s="82">
        <f>IF($AM599&gt;AG$5,0,IF($AM599=AG$5,IFERROR($AJ599/$AK599*$AL599, 0),IF(IFERROR((SUM($B599:AF599)+$AJ599/$AK599*(1-$AL599)),0)&gt;=$AJ599, $AJ599-SUM($B599:AF599), IFERROR($AJ599/$AK599, 0))))</f>
        <v>0</v>
      </c>
      <c r="AH599" s="82">
        <f>IF($AM599&gt;AH$5,0,IF($AM599=AH$5,IFERROR($AJ599/$AK599*$AL599, 0),IF(IFERROR((SUM($B599:AG599)+$AJ599/$AK599*(1-$AL599)),0)&gt;=$AJ599, $AJ599-SUM($B599:AG599), IFERROR($AJ599/$AK599, 0))))</f>
        <v>0</v>
      </c>
      <c r="AI599" s="20"/>
      <c r="AJ599" s="140" cm="1">
        <f t="array" ref="AJ599">INDEX(Calculations!$B$835:$AN$835, 1, AN599)</f>
        <v>10.294498620921097</v>
      </c>
      <c r="AK599" s="84">
        <f>INDEX(Drivers!$B$134:$AI$134, 1, MATCH($B599, Drivers!$B$4:$AI$4, 0))</f>
        <v>16</v>
      </c>
      <c r="AL599" s="85">
        <f>INDEX(Drivers!$B$135:$AI$135, 1,  MATCH($B599, Drivers!$B$4:$AI$4, 0))</f>
        <v>0.5</v>
      </c>
      <c r="AM599" s="86" cm="1">
        <f t="array" ref="AM599">INDEX(Drivers!$B$12:$AI$12, 1, AN599)</f>
        <v>47118</v>
      </c>
      <c r="AN599" s="83">
        <f t="shared" si="613"/>
        <v>13</v>
      </c>
      <c r="AO599" s="147">
        <f t="shared" si="611"/>
        <v>0</v>
      </c>
      <c r="AP599" s="153">
        <f t="shared" si="612"/>
        <v>0</v>
      </c>
      <c r="AQ599" s="153">
        <f t="shared" si="612"/>
        <v>0</v>
      </c>
      <c r="AR599" s="153">
        <f t="shared" si="612"/>
        <v>0.32170308190378427</v>
      </c>
      <c r="AS599" s="153">
        <f t="shared" si="612"/>
        <v>2.5736246552302742</v>
      </c>
      <c r="AT599" s="153">
        <f t="shared" si="612"/>
        <v>2.5736246552302742</v>
      </c>
      <c r="AU599" s="153">
        <f t="shared" si="612"/>
        <v>2.5736246552302742</v>
      </c>
      <c r="AV599" s="153">
        <f t="shared" si="612"/>
        <v>2.2519215733264866</v>
      </c>
      <c r="AW599" s="153">
        <f t="shared" si="612"/>
        <v>0</v>
      </c>
    </row>
    <row r="600" spans="2:49" hidden="1" outlineLevel="1" x14ac:dyDescent="0.2">
      <c r="B600" s="52" t="str" cm="1">
        <f t="array" ref="B600">INDEX($B$4:$AI$4, 1, AN600)</f>
        <v>FQ1'29E</v>
      </c>
      <c r="C600" s="82">
        <f>IF($AM600&gt;C$5,0,IF($AM600=C$5,IFERROR($AJ600/$AK600*$AL600, 0),IF(IFERROR((SUM($B600:B600)+$AJ600/$AK600*(1-$AL600)),0)&gt;=$AJ600, $AJ600-SUM($B600:B600), IFERROR($AJ600/$AK600, 0))))</f>
        <v>0</v>
      </c>
      <c r="D600" s="82">
        <f>IF($AM600&gt;D$5,0,IF($AM600=D$5,IFERROR($AJ600/$AK600*$AL600, 0),IF(IFERROR((SUM($B600:C600)+$AJ600/$AK600*(1-$AL600)),0)&gt;=$AJ600, $AJ600-SUM($B600:C600), IFERROR($AJ600/$AK600, 0))))</f>
        <v>0</v>
      </c>
      <c r="E600" s="82">
        <f>IF($AM600&gt;E$5,0,IF($AM600=E$5,IFERROR($AJ600/$AK600*$AL600, 0),IF(IFERROR((SUM($B600:D600)+$AJ600/$AK600*(1-$AL600)),0)&gt;=$AJ600, $AJ600-SUM($B600:D600), IFERROR($AJ600/$AK600, 0))))</f>
        <v>0</v>
      </c>
      <c r="F600" s="82">
        <f>IF($AM600&gt;F$5,0,IF($AM600=F$5,IFERROR($AJ600/$AK600*$AL600, 0),IF(IFERROR((SUM($B600:E600)+$AJ600/$AK600*(1-$AL600)),0)&gt;=$AJ600, $AJ600-SUM($B600:E600), IFERROR($AJ600/$AK600, 0))))</f>
        <v>0</v>
      </c>
      <c r="G600" s="82">
        <f>IF($AM600&gt;G$5,0,IF($AM600=G$5,IFERROR($AJ600/$AK600*$AL600, 0),IF(IFERROR((SUM($B600:F600)+$AJ600/$AK600*(1-$AL600)),0)&gt;=$AJ600, $AJ600-SUM($B600:F600), IFERROR($AJ600/$AK600, 0))))</f>
        <v>0</v>
      </c>
      <c r="H600" s="82">
        <f>IF($AM600&gt;H$5,0,IF($AM600=H$5,IFERROR($AJ600/$AK600*$AL600, 0),IF(IFERROR((SUM($B600:G600)+$AJ600/$AK600*(1-$AL600)),0)&gt;=$AJ600, $AJ600-SUM($B600:G600), IFERROR($AJ600/$AK600, 0))))</f>
        <v>0</v>
      </c>
      <c r="I600" s="82">
        <f>IF($AM600&gt;I$5,0,IF($AM600=I$5,IFERROR($AJ600/$AK600*$AL600, 0),IF(IFERROR((SUM($B600:H600)+$AJ600/$AK600*(1-$AL600)),0)&gt;=$AJ600, $AJ600-SUM($B600:H600), IFERROR($AJ600/$AK600, 0))))</f>
        <v>0</v>
      </c>
      <c r="J600" s="82">
        <f>IF($AM600&gt;J$5,0,IF($AM600=J$5,IFERROR($AJ600/$AK600*$AL600, 0),IF(IFERROR((SUM($B600:I600)+$AJ600/$AK600*(1-$AL600)),0)&gt;=$AJ600, $AJ600-SUM($B600:I600), IFERROR($AJ600/$AK600, 0))))</f>
        <v>0</v>
      </c>
      <c r="K600" s="82">
        <f>IF($AM600&gt;K$5,0,IF($AM600=K$5,IFERROR($AJ600/$AK600*$AL600, 0),IF(IFERROR((SUM($B600:J600)+$AJ600/$AK600*(1-$AL600)),0)&gt;=$AJ600, $AJ600-SUM($B600:J600), IFERROR($AJ600/$AK600, 0))))</f>
        <v>0</v>
      </c>
      <c r="L600" s="82">
        <f>IF($AM600&gt;L$5,0,IF($AM600=L$5,IFERROR($AJ600/$AK600*$AL600, 0),IF(IFERROR((SUM($B600:K600)+$AJ600/$AK600*(1-$AL600)),0)&gt;=$AJ600, $AJ600-SUM($B600:K600), IFERROR($AJ600/$AK600, 0))))</f>
        <v>0</v>
      </c>
      <c r="M600" s="82">
        <f>IF($AM600&gt;M$5,0,IF($AM600=M$5,IFERROR($AJ600/$AK600*$AL600, 0),IF(IFERROR((SUM($B600:L600)+$AJ600/$AK600*(1-$AL600)),0)&gt;=$AJ600, $AJ600-SUM($B600:L600), IFERROR($AJ600/$AK600, 0))))</f>
        <v>0</v>
      </c>
      <c r="N600" s="82">
        <f>IF($AM600&gt;N$5,0,IF($AM600=N$5,IFERROR($AJ600/$AK600*$AL600, 0),IF(IFERROR((SUM($B600:M600)+$AJ600/$AK600*(1-$AL600)),0)&gt;=$AJ600, $AJ600-SUM($B600:M600), IFERROR($AJ600/$AK600, 0))))</f>
        <v>0</v>
      </c>
      <c r="O600" s="82">
        <f>IF($AM600&gt;O$5,0,IF($AM600=O$5,IFERROR($AJ600/$AK600*$AL600, 0),IF(IFERROR((SUM($B600:N600)+$AJ600/$AK600*(1-$AL600)),0)&gt;=$AJ600, $AJ600-SUM($B600:N600), IFERROR($AJ600/$AK600, 0))))</f>
        <v>0.32327864274822582</v>
      </c>
      <c r="P600" s="82">
        <f>IF($AM600&gt;P$5,0,IF($AM600=P$5,IFERROR($AJ600/$AK600*$AL600, 0),IF(IFERROR((SUM($B600:O600)+$AJ600/$AK600*(1-$AL600)),0)&gt;=$AJ600, $AJ600-SUM($B600:O600), IFERROR($AJ600/$AK600, 0))))</f>
        <v>0.64655728549645164</v>
      </c>
      <c r="Q600" s="82">
        <f>IF($AM600&gt;Q$5,0,IF($AM600=Q$5,IFERROR($AJ600/$AK600*$AL600, 0),IF(IFERROR((SUM($B600:P600)+$AJ600/$AK600*(1-$AL600)),0)&gt;=$AJ600, $AJ600-SUM($B600:P600), IFERROR($AJ600/$AK600, 0))))</f>
        <v>0.64655728549645164</v>
      </c>
      <c r="R600" s="82">
        <f>IF($AM600&gt;R$5,0,IF($AM600=R$5,IFERROR($AJ600/$AK600*$AL600, 0),IF(IFERROR((SUM($B600:Q600)+$AJ600/$AK600*(1-$AL600)),0)&gt;=$AJ600, $AJ600-SUM($B600:Q600), IFERROR($AJ600/$AK600, 0))))</f>
        <v>0.64655728549645164</v>
      </c>
      <c r="S600" s="82">
        <f>IF($AM600&gt;S$5,0,IF($AM600=S$5,IFERROR($AJ600/$AK600*$AL600, 0),IF(IFERROR((SUM($B600:R600)+$AJ600/$AK600*(1-$AL600)),0)&gt;=$AJ600, $AJ600-SUM($B600:R600), IFERROR($AJ600/$AK600, 0))))</f>
        <v>0.64655728549645164</v>
      </c>
      <c r="T600" s="82">
        <f>IF($AM600&gt;T$5,0,IF($AM600=T$5,IFERROR($AJ600/$AK600*$AL600, 0),IF(IFERROR((SUM($B600:S600)+$AJ600/$AK600*(1-$AL600)),0)&gt;=$AJ600, $AJ600-SUM($B600:S600), IFERROR($AJ600/$AK600, 0))))</f>
        <v>0.64655728549645164</v>
      </c>
      <c r="U600" s="82">
        <f>IF($AM600&gt;U$5,0,IF($AM600=U$5,IFERROR($AJ600/$AK600*$AL600, 0),IF(IFERROR((SUM($B600:T600)+$AJ600/$AK600*(1-$AL600)),0)&gt;=$AJ600, $AJ600-SUM($B600:T600), IFERROR($AJ600/$AK600, 0))))</f>
        <v>0.64655728549645164</v>
      </c>
      <c r="V600" s="82">
        <f>IF($AM600&gt;V$5,0,IF($AM600=V$5,IFERROR($AJ600/$AK600*$AL600, 0),IF(IFERROR((SUM($B600:U600)+$AJ600/$AK600*(1-$AL600)),0)&gt;=$AJ600, $AJ600-SUM($B600:U600), IFERROR($AJ600/$AK600, 0))))</f>
        <v>0.64655728549645164</v>
      </c>
      <c r="W600" s="82">
        <f>IF($AM600&gt;W$5,0,IF($AM600=W$5,IFERROR($AJ600/$AK600*$AL600, 0),IF(IFERROR((SUM($B600:V600)+$AJ600/$AK600*(1-$AL600)),0)&gt;=$AJ600, $AJ600-SUM($B600:V600), IFERROR($AJ600/$AK600, 0))))</f>
        <v>0.64655728549645164</v>
      </c>
      <c r="X600" s="82">
        <f>IF($AM600&gt;X$5,0,IF($AM600=X$5,IFERROR($AJ600/$AK600*$AL600, 0),IF(IFERROR((SUM($B600:W600)+$AJ600/$AK600*(1-$AL600)),0)&gt;=$AJ600, $AJ600-SUM($B600:W600), IFERROR($AJ600/$AK600, 0))))</f>
        <v>0.64655728549645164</v>
      </c>
      <c r="Y600" s="82">
        <f>IF($AM600&gt;Y$5,0,IF($AM600=Y$5,IFERROR($AJ600/$AK600*$AL600, 0),IF(IFERROR((SUM($B600:X600)+$AJ600/$AK600*(1-$AL600)),0)&gt;=$AJ600, $AJ600-SUM($B600:X600), IFERROR($AJ600/$AK600, 0))))</f>
        <v>0.64655728549645164</v>
      </c>
      <c r="Z600" s="82">
        <f>IF($AM600&gt;Z$5,0,IF($AM600=Z$5,IFERROR($AJ600/$AK600*$AL600, 0),IF(IFERROR((SUM($B600:Y600)+$AJ600/$AK600*(1-$AL600)),0)&gt;=$AJ600, $AJ600-SUM($B600:Y600), IFERROR($AJ600/$AK600, 0))))</f>
        <v>0.64655728549645164</v>
      </c>
      <c r="AA600" s="82">
        <f>IF($AM600&gt;AA$5,0,IF($AM600=AA$5,IFERROR($AJ600/$AK600*$AL600, 0),IF(IFERROR((SUM($B600:Z600)+$AJ600/$AK600*(1-$AL600)),0)&gt;=$AJ600, $AJ600-SUM($B600:Z600), IFERROR($AJ600/$AK600, 0))))</f>
        <v>0.64655728549645164</v>
      </c>
      <c r="AB600" s="82">
        <f>IF($AM600&gt;AB$5,0,IF($AM600=AB$5,IFERROR($AJ600/$AK600*$AL600, 0),IF(IFERROR((SUM($B600:AA600)+$AJ600/$AK600*(1-$AL600)),0)&gt;=$AJ600, $AJ600-SUM($B600:AA600), IFERROR($AJ600/$AK600, 0))))</f>
        <v>0.64655728549645164</v>
      </c>
      <c r="AC600" s="82">
        <f>IF($AM600&gt;AC$5,0,IF($AM600=AC$5,IFERROR($AJ600/$AK600*$AL600, 0),IF(IFERROR((SUM($B600:AB600)+$AJ600/$AK600*(1-$AL600)),0)&gt;=$AJ600, $AJ600-SUM($B600:AB600), IFERROR($AJ600/$AK600, 0))))</f>
        <v>0.64655728549645164</v>
      </c>
      <c r="AD600" s="82">
        <f>IF($AM600&gt;AD$5,0,IF($AM600=AD$5,IFERROR($AJ600/$AK600*$AL600, 0),IF(IFERROR((SUM($B600:AC600)+$AJ600/$AK600*(1-$AL600)),0)&gt;=$AJ600, $AJ600-SUM($B600:AC600), IFERROR($AJ600/$AK600, 0))))</f>
        <v>0.64655728549645164</v>
      </c>
      <c r="AE600" s="82">
        <f>IF($AM600&gt;AE$5,0,IF($AM600=AE$5,IFERROR($AJ600/$AK600*$AL600, 0),IF(IFERROR((SUM($B600:AD600)+$AJ600/$AK600*(1-$AL600)),0)&gt;=$AJ600, $AJ600-SUM($B600:AD600), IFERROR($AJ600/$AK600, 0))))</f>
        <v>0.32327864274822637</v>
      </c>
      <c r="AF600" s="82">
        <f>IF($AM600&gt;AF$5,0,IF($AM600=AF$5,IFERROR($AJ600/$AK600*$AL600, 0),IF(IFERROR((SUM($B600:AE600)+$AJ600/$AK600*(1-$AL600)),0)&gt;=$AJ600, $AJ600-SUM($B600:AE600), IFERROR($AJ600/$AK600, 0))))</f>
        <v>0</v>
      </c>
      <c r="AG600" s="82">
        <f>IF($AM600&gt;AG$5,0,IF($AM600=AG$5,IFERROR($AJ600/$AK600*$AL600, 0),IF(IFERROR((SUM($B600:AF600)+$AJ600/$AK600*(1-$AL600)),0)&gt;=$AJ600, $AJ600-SUM($B600:AF600), IFERROR($AJ600/$AK600, 0))))</f>
        <v>0</v>
      </c>
      <c r="AH600" s="82">
        <f>IF($AM600&gt;AH$5,0,IF($AM600=AH$5,IFERROR($AJ600/$AK600*$AL600, 0),IF(IFERROR((SUM($B600:AG600)+$AJ600/$AK600*(1-$AL600)),0)&gt;=$AJ600, $AJ600-SUM($B600:AG600), IFERROR($AJ600/$AK600, 0))))</f>
        <v>0</v>
      </c>
      <c r="AI600" s="20"/>
      <c r="AJ600" s="140" cm="1">
        <f t="array" ref="AJ600">INDEX(Calculations!$B$835:$AN$835, 1, AN600)</f>
        <v>10.344916567943226</v>
      </c>
      <c r="AK600" s="84">
        <f>INDEX(Drivers!$B$134:$AI$134, 1, MATCH($B600, Drivers!$B$4:$AI$4, 0))</f>
        <v>16</v>
      </c>
      <c r="AL600" s="85">
        <f>INDEX(Drivers!$B$135:$AI$135, 1,  MATCH($B600, Drivers!$B$4:$AI$4, 0))</f>
        <v>0.5</v>
      </c>
      <c r="AM600" s="86" cm="1">
        <f t="array" ref="AM600">INDEX(Drivers!$B$12:$AI$12, 1, AN600)</f>
        <v>47208</v>
      </c>
      <c r="AN600" s="83">
        <f t="shared" si="613"/>
        <v>14</v>
      </c>
      <c r="AO600" s="147">
        <f t="shared" si="611"/>
        <v>0</v>
      </c>
      <c r="AP600" s="153">
        <f t="shared" si="612"/>
        <v>0</v>
      </c>
      <c r="AQ600" s="153">
        <f t="shared" si="612"/>
        <v>0</v>
      </c>
      <c r="AR600" s="153">
        <f t="shared" si="612"/>
        <v>0</v>
      </c>
      <c r="AS600" s="153">
        <f t="shared" si="612"/>
        <v>2.2629504992375811</v>
      </c>
      <c r="AT600" s="153">
        <f t="shared" si="612"/>
        <v>2.5862291419858066</v>
      </c>
      <c r="AU600" s="153">
        <f t="shared" si="612"/>
        <v>2.5862291419858066</v>
      </c>
      <c r="AV600" s="153">
        <f t="shared" si="612"/>
        <v>2.5862291419858066</v>
      </c>
      <c r="AW600" s="153">
        <f t="shared" si="612"/>
        <v>0.32327864274822637</v>
      </c>
    </row>
    <row r="601" spans="2:49" hidden="1" outlineLevel="1" x14ac:dyDescent="0.2">
      <c r="B601" s="52" t="str" cm="1">
        <f t="array" ref="B601">INDEX($B$4:$AI$4, 1, AN601)</f>
        <v>FQ2'29E</v>
      </c>
      <c r="C601" s="82">
        <f>IF($AM601&gt;C$5,0,IF($AM601=C$5,IFERROR($AJ601/$AK601*$AL601, 0),IF(IFERROR((SUM($B601:B601)+$AJ601/$AK601*(1-$AL601)),0)&gt;=$AJ601, $AJ601-SUM($B601:B601), IFERROR($AJ601/$AK601, 0))))</f>
        <v>0</v>
      </c>
      <c r="D601" s="82">
        <f>IF($AM601&gt;D$5,0,IF($AM601=D$5,IFERROR($AJ601/$AK601*$AL601, 0),IF(IFERROR((SUM($B601:C601)+$AJ601/$AK601*(1-$AL601)),0)&gt;=$AJ601, $AJ601-SUM($B601:C601), IFERROR($AJ601/$AK601, 0))))</f>
        <v>0</v>
      </c>
      <c r="E601" s="82">
        <f>IF($AM601&gt;E$5,0,IF($AM601=E$5,IFERROR($AJ601/$AK601*$AL601, 0),IF(IFERROR((SUM($B601:D601)+$AJ601/$AK601*(1-$AL601)),0)&gt;=$AJ601, $AJ601-SUM($B601:D601), IFERROR($AJ601/$AK601, 0))))</f>
        <v>0</v>
      </c>
      <c r="F601" s="82">
        <f>IF($AM601&gt;F$5,0,IF($AM601=F$5,IFERROR($AJ601/$AK601*$AL601, 0),IF(IFERROR((SUM($B601:E601)+$AJ601/$AK601*(1-$AL601)),0)&gt;=$AJ601, $AJ601-SUM($B601:E601), IFERROR($AJ601/$AK601, 0))))</f>
        <v>0</v>
      </c>
      <c r="G601" s="82">
        <f>IF($AM601&gt;G$5,0,IF($AM601=G$5,IFERROR($AJ601/$AK601*$AL601, 0),IF(IFERROR((SUM($B601:F601)+$AJ601/$AK601*(1-$AL601)),0)&gt;=$AJ601, $AJ601-SUM($B601:F601), IFERROR($AJ601/$AK601, 0))))</f>
        <v>0</v>
      </c>
      <c r="H601" s="82">
        <f>IF($AM601&gt;H$5,0,IF($AM601=H$5,IFERROR($AJ601/$AK601*$AL601, 0),IF(IFERROR((SUM($B601:G601)+$AJ601/$AK601*(1-$AL601)),0)&gt;=$AJ601, $AJ601-SUM($B601:G601), IFERROR($AJ601/$AK601, 0))))</f>
        <v>0</v>
      </c>
      <c r="I601" s="82">
        <f>IF($AM601&gt;I$5,0,IF($AM601=I$5,IFERROR($AJ601/$AK601*$AL601, 0),IF(IFERROR((SUM($B601:H601)+$AJ601/$AK601*(1-$AL601)),0)&gt;=$AJ601, $AJ601-SUM($B601:H601), IFERROR($AJ601/$AK601, 0))))</f>
        <v>0</v>
      </c>
      <c r="J601" s="82">
        <f>IF($AM601&gt;J$5,0,IF($AM601=J$5,IFERROR($AJ601/$AK601*$AL601, 0),IF(IFERROR((SUM($B601:I601)+$AJ601/$AK601*(1-$AL601)),0)&gt;=$AJ601, $AJ601-SUM($B601:I601), IFERROR($AJ601/$AK601, 0))))</f>
        <v>0</v>
      </c>
      <c r="K601" s="82">
        <f>IF($AM601&gt;K$5,0,IF($AM601=K$5,IFERROR($AJ601/$AK601*$AL601, 0),IF(IFERROR((SUM($B601:J601)+$AJ601/$AK601*(1-$AL601)),0)&gt;=$AJ601, $AJ601-SUM($B601:J601), IFERROR($AJ601/$AK601, 0))))</f>
        <v>0</v>
      </c>
      <c r="L601" s="82">
        <f>IF($AM601&gt;L$5,0,IF($AM601=L$5,IFERROR($AJ601/$AK601*$AL601, 0),IF(IFERROR((SUM($B601:K601)+$AJ601/$AK601*(1-$AL601)),0)&gt;=$AJ601, $AJ601-SUM($B601:K601), IFERROR($AJ601/$AK601, 0))))</f>
        <v>0</v>
      </c>
      <c r="M601" s="82">
        <f>IF($AM601&gt;M$5,0,IF($AM601=M$5,IFERROR($AJ601/$AK601*$AL601, 0),IF(IFERROR((SUM($B601:L601)+$AJ601/$AK601*(1-$AL601)),0)&gt;=$AJ601, $AJ601-SUM($B601:L601), IFERROR($AJ601/$AK601, 0))))</f>
        <v>0</v>
      </c>
      <c r="N601" s="82">
        <f>IF($AM601&gt;N$5,0,IF($AM601=N$5,IFERROR($AJ601/$AK601*$AL601, 0),IF(IFERROR((SUM($B601:M601)+$AJ601/$AK601*(1-$AL601)),0)&gt;=$AJ601, $AJ601-SUM($B601:M601), IFERROR($AJ601/$AK601, 0))))</f>
        <v>0</v>
      </c>
      <c r="O601" s="82">
        <f>IF($AM601&gt;O$5,0,IF($AM601=O$5,IFERROR($AJ601/$AK601*$AL601, 0),IF(IFERROR((SUM($B601:N601)+$AJ601/$AK601*(1-$AL601)),0)&gt;=$AJ601, $AJ601-SUM($B601:N601), IFERROR($AJ601/$AK601, 0))))</f>
        <v>0</v>
      </c>
      <c r="P601" s="82">
        <f>IF($AM601&gt;P$5,0,IF($AM601=P$5,IFERROR($AJ601/$AK601*$AL601, 0),IF(IFERROR((SUM($B601:O601)+$AJ601/$AK601*(1-$AL601)),0)&gt;=$AJ601, $AJ601-SUM($B601:O601), IFERROR($AJ601/$AK601, 0))))</f>
        <v>0.32576556551456715</v>
      </c>
      <c r="Q601" s="82">
        <f>IF($AM601&gt;Q$5,0,IF($AM601=Q$5,IFERROR($AJ601/$AK601*$AL601, 0),IF(IFERROR((SUM($B601:P601)+$AJ601/$AK601*(1-$AL601)),0)&gt;=$AJ601, $AJ601-SUM($B601:P601), IFERROR($AJ601/$AK601, 0))))</f>
        <v>0.65153113102913429</v>
      </c>
      <c r="R601" s="82">
        <f>IF($AM601&gt;R$5,0,IF($AM601=R$5,IFERROR($AJ601/$AK601*$AL601, 0),IF(IFERROR((SUM($B601:Q601)+$AJ601/$AK601*(1-$AL601)),0)&gt;=$AJ601, $AJ601-SUM($B601:Q601), IFERROR($AJ601/$AK601, 0))))</f>
        <v>0.65153113102913429</v>
      </c>
      <c r="S601" s="82">
        <f>IF($AM601&gt;S$5,0,IF($AM601=S$5,IFERROR($AJ601/$AK601*$AL601, 0),IF(IFERROR((SUM($B601:R601)+$AJ601/$AK601*(1-$AL601)),0)&gt;=$AJ601, $AJ601-SUM($B601:R601), IFERROR($AJ601/$AK601, 0))))</f>
        <v>0.65153113102913429</v>
      </c>
      <c r="T601" s="82">
        <f>IF($AM601&gt;T$5,0,IF($AM601=T$5,IFERROR($AJ601/$AK601*$AL601, 0),IF(IFERROR((SUM($B601:S601)+$AJ601/$AK601*(1-$AL601)),0)&gt;=$AJ601, $AJ601-SUM($B601:S601), IFERROR($AJ601/$AK601, 0))))</f>
        <v>0.65153113102913429</v>
      </c>
      <c r="U601" s="82">
        <f>IF($AM601&gt;U$5,0,IF($AM601=U$5,IFERROR($AJ601/$AK601*$AL601, 0),IF(IFERROR((SUM($B601:T601)+$AJ601/$AK601*(1-$AL601)),0)&gt;=$AJ601, $AJ601-SUM($B601:T601), IFERROR($AJ601/$AK601, 0))))</f>
        <v>0.65153113102913429</v>
      </c>
      <c r="V601" s="82">
        <f>IF($AM601&gt;V$5,0,IF($AM601=V$5,IFERROR($AJ601/$AK601*$AL601, 0),IF(IFERROR((SUM($B601:U601)+$AJ601/$AK601*(1-$AL601)),0)&gt;=$AJ601, $AJ601-SUM($B601:U601), IFERROR($AJ601/$AK601, 0))))</f>
        <v>0.65153113102913429</v>
      </c>
      <c r="W601" s="82">
        <f>IF($AM601&gt;W$5,0,IF($AM601=W$5,IFERROR($AJ601/$AK601*$AL601, 0),IF(IFERROR((SUM($B601:V601)+$AJ601/$AK601*(1-$AL601)),0)&gt;=$AJ601, $AJ601-SUM($B601:V601), IFERROR($AJ601/$AK601, 0))))</f>
        <v>0.65153113102913429</v>
      </c>
      <c r="X601" s="82">
        <f>IF($AM601&gt;X$5,0,IF($AM601=X$5,IFERROR($AJ601/$AK601*$AL601, 0),IF(IFERROR((SUM($B601:W601)+$AJ601/$AK601*(1-$AL601)),0)&gt;=$AJ601, $AJ601-SUM($B601:W601), IFERROR($AJ601/$AK601, 0))))</f>
        <v>0.65153113102913429</v>
      </c>
      <c r="Y601" s="82">
        <f>IF($AM601&gt;Y$5,0,IF($AM601=Y$5,IFERROR($AJ601/$AK601*$AL601, 0),IF(IFERROR((SUM($B601:X601)+$AJ601/$AK601*(1-$AL601)),0)&gt;=$AJ601, $AJ601-SUM($B601:X601), IFERROR($AJ601/$AK601, 0))))</f>
        <v>0.65153113102913429</v>
      </c>
      <c r="Z601" s="82">
        <f>IF($AM601&gt;Z$5,0,IF($AM601=Z$5,IFERROR($AJ601/$AK601*$AL601, 0),IF(IFERROR((SUM($B601:Y601)+$AJ601/$AK601*(1-$AL601)),0)&gt;=$AJ601, $AJ601-SUM($B601:Y601), IFERROR($AJ601/$AK601, 0))))</f>
        <v>0.65153113102913429</v>
      </c>
      <c r="AA601" s="82">
        <f>IF($AM601&gt;AA$5,0,IF($AM601=AA$5,IFERROR($AJ601/$AK601*$AL601, 0),IF(IFERROR((SUM($B601:Z601)+$AJ601/$AK601*(1-$AL601)),0)&gt;=$AJ601, $AJ601-SUM($B601:Z601), IFERROR($AJ601/$AK601, 0))))</f>
        <v>0.65153113102913429</v>
      </c>
      <c r="AB601" s="82">
        <f>IF($AM601&gt;AB$5,0,IF($AM601=AB$5,IFERROR($AJ601/$AK601*$AL601, 0),IF(IFERROR((SUM($B601:AA601)+$AJ601/$AK601*(1-$AL601)),0)&gt;=$AJ601, $AJ601-SUM($B601:AA601), IFERROR($AJ601/$AK601, 0))))</f>
        <v>0.65153113102913429</v>
      </c>
      <c r="AC601" s="82">
        <f>IF($AM601&gt;AC$5,0,IF($AM601=AC$5,IFERROR($AJ601/$AK601*$AL601, 0),IF(IFERROR((SUM($B601:AB601)+$AJ601/$AK601*(1-$AL601)),0)&gt;=$AJ601, $AJ601-SUM($B601:AB601), IFERROR($AJ601/$AK601, 0))))</f>
        <v>0.65153113102913429</v>
      </c>
      <c r="AD601" s="82">
        <f>IF($AM601&gt;AD$5,0,IF($AM601=AD$5,IFERROR($AJ601/$AK601*$AL601, 0),IF(IFERROR((SUM($B601:AC601)+$AJ601/$AK601*(1-$AL601)),0)&gt;=$AJ601, $AJ601-SUM($B601:AC601), IFERROR($AJ601/$AK601, 0))))</f>
        <v>0.65153113102913429</v>
      </c>
      <c r="AE601" s="82">
        <f>IF($AM601&gt;AE$5,0,IF($AM601=AE$5,IFERROR($AJ601/$AK601*$AL601, 0),IF(IFERROR((SUM($B601:AD601)+$AJ601/$AK601*(1-$AL601)),0)&gt;=$AJ601, $AJ601-SUM($B601:AD601), IFERROR($AJ601/$AK601, 0))))</f>
        <v>0.65153113102913429</v>
      </c>
      <c r="AF601" s="82">
        <f>IF($AM601&gt;AF$5,0,IF($AM601=AF$5,IFERROR($AJ601/$AK601*$AL601, 0),IF(IFERROR((SUM($B601:AE601)+$AJ601/$AK601*(1-$AL601)),0)&gt;=$AJ601, $AJ601-SUM($B601:AE601), IFERROR($AJ601/$AK601, 0))))</f>
        <v>0.32576556551456548</v>
      </c>
      <c r="AG601" s="82">
        <f>IF($AM601&gt;AG$5,0,IF($AM601=AG$5,IFERROR($AJ601/$AK601*$AL601, 0),IF(IFERROR((SUM($B601:AF601)+$AJ601/$AK601*(1-$AL601)),0)&gt;=$AJ601, $AJ601-SUM($B601:AF601), IFERROR($AJ601/$AK601, 0))))</f>
        <v>0</v>
      </c>
      <c r="AH601" s="82">
        <f>IF($AM601&gt;AH$5,0,IF($AM601=AH$5,IFERROR($AJ601/$AK601*$AL601, 0),IF(IFERROR((SUM($B601:AG601)+$AJ601/$AK601*(1-$AL601)),0)&gt;=$AJ601, $AJ601-SUM($B601:AG601), IFERROR($AJ601/$AK601, 0))))</f>
        <v>0</v>
      </c>
      <c r="AI601" s="20"/>
      <c r="AJ601" s="140" cm="1">
        <f t="array" ref="AJ601">INDEX(Calculations!$B$835:$AN$835, 1, AN601)</f>
        <v>10.424498096466149</v>
      </c>
      <c r="AK601" s="84">
        <f>INDEX(Drivers!$B$134:$AI$134, 1, MATCH($B601, Drivers!$B$4:$AI$4, 0))</f>
        <v>16</v>
      </c>
      <c r="AL601" s="85">
        <f>INDEX(Drivers!$B$135:$AI$135, 1,  MATCH($B601, Drivers!$B$4:$AI$4, 0))</f>
        <v>0.5</v>
      </c>
      <c r="AM601" s="86" cm="1">
        <f t="array" ref="AM601">INDEX(Drivers!$B$12:$AI$12, 1, AN601)</f>
        <v>47299</v>
      </c>
      <c r="AN601" s="83">
        <f t="shared" si="613"/>
        <v>15</v>
      </c>
      <c r="AO601" s="147">
        <f t="shared" si="611"/>
        <v>0</v>
      </c>
      <c r="AP601" s="153">
        <f t="shared" si="612"/>
        <v>0</v>
      </c>
      <c r="AQ601" s="153">
        <f t="shared" si="612"/>
        <v>0</v>
      </c>
      <c r="AR601" s="153">
        <f t="shared" si="612"/>
        <v>0</v>
      </c>
      <c r="AS601" s="153">
        <f t="shared" si="612"/>
        <v>1.6288278275728358</v>
      </c>
      <c r="AT601" s="153">
        <f t="shared" si="612"/>
        <v>2.6061245241165372</v>
      </c>
      <c r="AU601" s="153">
        <f t="shared" si="612"/>
        <v>2.6061245241165372</v>
      </c>
      <c r="AV601" s="153">
        <f t="shared" si="612"/>
        <v>2.6061245241165372</v>
      </c>
      <c r="AW601" s="153">
        <f t="shared" si="612"/>
        <v>0.97729669654369977</v>
      </c>
    </row>
    <row r="602" spans="2:49" hidden="1" outlineLevel="1" x14ac:dyDescent="0.2">
      <c r="B602" s="52" t="str" cm="1">
        <f t="array" ref="B602">INDEX($B$4:$AI$4, 1, AN602)</f>
        <v>FQ3'29E</v>
      </c>
      <c r="C602" s="82">
        <f>IF($AM602&gt;C$5,0,IF($AM602=C$5,IFERROR($AJ602/$AK602*$AL602, 0),IF(IFERROR((SUM($B602:B602)+$AJ602/$AK602*(1-$AL602)),0)&gt;=$AJ602, $AJ602-SUM($B602:B602), IFERROR($AJ602/$AK602, 0))))</f>
        <v>0</v>
      </c>
      <c r="D602" s="82">
        <f>IF($AM602&gt;D$5,0,IF($AM602=D$5,IFERROR($AJ602/$AK602*$AL602, 0),IF(IFERROR((SUM($B602:C602)+$AJ602/$AK602*(1-$AL602)),0)&gt;=$AJ602, $AJ602-SUM($B602:C602), IFERROR($AJ602/$AK602, 0))))</f>
        <v>0</v>
      </c>
      <c r="E602" s="82">
        <f>IF($AM602&gt;E$5,0,IF($AM602=E$5,IFERROR($AJ602/$AK602*$AL602, 0),IF(IFERROR((SUM($B602:D602)+$AJ602/$AK602*(1-$AL602)),0)&gt;=$AJ602, $AJ602-SUM($B602:D602), IFERROR($AJ602/$AK602, 0))))</f>
        <v>0</v>
      </c>
      <c r="F602" s="82">
        <f>IF($AM602&gt;F$5,0,IF($AM602=F$5,IFERROR($AJ602/$AK602*$AL602, 0),IF(IFERROR((SUM($B602:E602)+$AJ602/$AK602*(1-$AL602)),0)&gt;=$AJ602, $AJ602-SUM($B602:E602), IFERROR($AJ602/$AK602, 0))))</f>
        <v>0</v>
      </c>
      <c r="G602" s="82">
        <f>IF($AM602&gt;G$5,0,IF($AM602=G$5,IFERROR($AJ602/$AK602*$AL602, 0),IF(IFERROR((SUM($B602:F602)+$AJ602/$AK602*(1-$AL602)),0)&gt;=$AJ602, $AJ602-SUM($B602:F602), IFERROR($AJ602/$AK602, 0))))</f>
        <v>0</v>
      </c>
      <c r="H602" s="82">
        <f>IF($AM602&gt;H$5,0,IF($AM602=H$5,IFERROR($AJ602/$AK602*$AL602, 0),IF(IFERROR((SUM($B602:G602)+$AJ602/$AK602*(1-$AL602)),0)&gt;=$AJ602, $AJ602-SUM($B602:G602), IFERROR($AJ602/$AK602, 0))))</f>
        <v>0</v>
      </c>
      <c r="I602" s="82">
        <f>IF($AM602&gt;I$5,0,IF($AM602=I$5,IFERROR($AJ602/$AK602*$AL602, 0),IF(IFERROR((SUM($B602:H602)+$AJ602/$AK602*(1-$AL602)),0)&gt;=$AJ602, $AJ602-SUM($B602:H602), IFERROR($AJ602/$AK602, 0))))</f>
        <v>0</v>
      </c>
      <c r="J602" s="82">
        <f>IF($AM602&gt;J$5,0,IF($AM602=J$5,IFERROR($AJ602/$AK602*$AL602, 0),IF(IFERROR((SUM($B602:I602)+$AJ602/$AK602*(1-$AL602)),0)&gt;=$AJ602, $AJ602-SUM($B602:I602), IFERROR($AJ602/$AK602, 0))))</f>
        <v>0</v>
      </c>
      <c r="K602" s="82">
        <f>IF($AM602&gt;K$5,0,IF($AM602=K$5,IFERROR($AJ602/$AK602*$AL602, 0),IF(IFERROR((SUM($B602:J602)+$AJ602/$AK602*(1-$AL602)),0)&gt;=$AJ602, $AJ602-SUM($B602:J602), IFERROR($AJ602/$AK602, 0))))</f>
        <v>0</v>
      </c>
      <c r="L602" s="82">
        <f>IF($AM602&gt;L$5,0,IF($AM602=L$5,IFERROR($AJ602/$AK602*$AL602, 0),IF(IFERROR((SUM($B602:K602)+$AJ602/$AK602*(1-$AL602)),0)&gt;=$AJ602, $AJ602-SUM($B602:K602), IFERROR($AJ602/$AK602, 0))))</f>
        <v>0</v>
      </c>
      <c r="M602" s="82">
        <f>IF($AM602&gt;M$5,0,IF($AM602=M$5,IFERROR($AJ602/$AK602*$AL602, 0),IF(IFERROR((SUM($B602:L602)+$AJ602/$AK602*(1-$AL602)),0)&gt;=$AJ602, $AJ602-SUM($B602:L602), IFERROR($AJ602/$AK602, 0))))</f>
        <v>0</v>
      </c>
      <c r="N602" s="82">
        <f>IF($AM602&gt;N$5,0,IF($AM602=N$5,IFERROR($AJ602/$AK602*$AL602, 0),IF(IFERROR((SUM($B602:M602)+$AJ602/$AK602*(1-$AL602)),0)&gt;=$AJ602, $AJ602-SUM($B602:M602), IFERROR($AJ602/$AK602, 0))))</f>
        <v>0</v>
      </c>
      <c r="O602" s="82">
        <f>IF($AM602&gt;O$5,0,IF($AM602=O$5,IFERROR($AJ602/$AK602*$AL602, 0),IF(IFERROR((SUM($B602:N602)+$AJ602/$AK602*(1-$AL602)),0)&gt;=$AJ602, $AJ602-SUM($B602:N602), IFERROR($AJ602/$AK602, 0))))</f>
        <v>0</v>
      </c>
      <c r="P602" s="82">
        <f>IF($AM602&gt;P$5,0,IF($AM602=P$5,IFERROR($AJ602/$AK602*$AL602, 0),IF(IFERROR((SUM($B602:O602)+$AJ602/$AK602*(1-$AL602)),0)&gt;=$AJ602, $AJ602-SUM($B602:O602), IFERROR($AJ602/$AK602, 0))))</f>
        <v>0</v>
      </c>
      <c r="Q602" s="82">
        <f>IF($AM602&gt;Q$5,0,IF($AM602=Q$5,IFERROR($AJ602/$AK602*$AL602, 0),IF(IFERROR((SUM($B602:P602)+$AJ602/$AK602*(1-$AL602)),0)&gt;=$AJ602, $AJ602-SUM($B602:P602), IFERROR($AJ602/$AK602, 0))))</f>
        <v>0.32809409361263975</v>
      </c>
      <c r="R602" s="82">
        <f>IF($AM602&gt;R$5,0,IF($AM602=R$5,IFERROR($AJ602/$AK602*$AL602, 0),IF(IFERROR((SUM($B602:Q602)+$AJ602/$AK602*(1-$AL602)),0)&gt;=$AJ602, $AJ602-SUM($B602:Q602), IFERROR($AJ602/$AK602, 0))))</f>
        <v>0.6561881872252795</v>
      </c>
      <c r="S602" s="82">
        <f>IF($AM602&gt;S$5,0,IF($AM602=S$5,IFERROR($AJ602/$AK602*$AL602, 0),IF(IFERROR((SUM($B602:R602)+$AJ602/$AK602*(1-$AL602)),0)&gt;=$AJ602, $AJ602-SUM($B602:R602), IFERROR($AJ602/$AK602, 0))))</f>
        <v>0.6561881872252795</v>
      </c>
      <c r="T602" s="82">
        <f>IF($AM602&gt;T$5,0,IF($AM602=T$5,IFERROR($AJ602/$AK602*$AL602, 0),IF(IFERROR((SUM($B602:S602)+$AJ602/$AK602*(1-$AL602)),0)&gt;=$AJ602, $AJ602-SUM($B602:S602), IFERROR($AJ602/$AK602, 0))))</f>
        <v>0.6561881872252795</v>
      </c>
      <c r="U602" s="82">
        <f>IF($AM602&gt;U$5,0,IF($AM602=U$5,IFERROR($AJ602/$AK602*$AL602, 0),IF(IFERROR((SUM($B602:T602)+$AJ602/$AK602*(1-$AL602)),0)&gt;=$AJ602, $AJ602-SUM($B602:T602), IFERROR($AJ602/$AK602, 0))))</f>
        <v>0.6561881872252795</v>
      </c>
      <c r="V602" s="82">
        <f>IF($AM602&gt;V$5,0,IF($AM602=V$5,IFERROR($AJ602/$AK602*$AL602, 0),IF(IFERROR((SUM($B602:U602)+$AJ602/$AK602*(1-$AL602)),0)&gt;=$AJ602, $AJ602-SUM($B602:U602), IFERROR($AJ602/$AK602, 0))))</f>
        <v>0.6561881872252795</v>
      </c>
      <c r="W602" s="82">
        <f>IF($AM602&gt;W$5,0,IF($AM602=W$5,IFERROR($AJ602/$AK602*$AL602, 0),IF(IFERROR((SUM($B602:V602)+$AJ602/$AK602*(1-$AL602)),0)&gt;=$AJ602, $AJ602-SUM($B602:V602), IFERROR($AJ602/$AK602, 0))))</f>
        <v>0.6561881872252795</v>
      </c>
      <c r="X602" s="82">
        <f>IF($AM602&gt;X$5,0,IF($AM602=X$5,IFERROR($AJ602/$AK602*$AL602, 0),IF(IFERROR((SUM($B602:W602)+$AJ602/$AK602*(1-$AL602)),0)&gt;=$AJ602, $AJ602-SUM($B602:W602), IFERROR($AJ602/$AK602, 0))))</f>
        <v>0.6561881872252795</v>
      </c>
      <c r="Y602" s="82">
        <f>IF($AM602&gt;Y$5,0,IF($AM602=Y$5,IFERROR($AJ602/$AK602*$AL602, 0),IF(IFERROR((SUM($B602:X602)+$AJ602/$AK602*(1-$AL602)),0)&gt;=$AJ602, $AJ602-SUM($B602:X602), IFERROR($AJ602/$AK602, 0))))</f>
        <v>0.6561881872252795</v>
      </c>
      <c r="Z602" s="82">
        <f>IF($AM602&gt;Z$5,0,IF($AM602=Z$5,IFERROR($AJ602/$AK602*$AL602, 0),IF(IFERROR((SUM($B602:Y602)+$AJ602/$AK602*(1-$AL602)),0)&gt;=$AJ602, $AJ602-SUM($B602:Y602), IFERROR($AJ602/$AK602, 0))))</f>
        <v>0.6561881872252795</v>
      </c>
      <c r="AA602" s="82">
        <f>IF($AM602&gt;AA$5,0,IF($AM602=AA$5,IFERROR($AJ602/$AK602*$AL602, 0),IF(IFERROR((SUM($B602:Z602)+$AJ602/$AK602*(1-$AL602)),0)&gt;=$AJ602, $AJ602-SUM($B602:Z602), IFERROR($AJ602/$AK602, 0))))</f>
        <v>0.6561881872252795</v>
      </c>
      <c r="AB602" s="82">
        <f>IF($AM602&gt;AB$5,0,IF($AM602=AB$5,IFERROR($AJ602/$AK602*$AL602, 0),IF(IFERROR((SUM($B602:AA602)+$AJ602/$AK602*(1-$AL602)),0)&gt;=$AJ602, $AJ602-SUM($B602:AA602), IFERROR($AJ602/$AK602, 0))))</f>
        <v>0.6561881872252795</v>
      </c>
      <c r="AC602" s="82">
        <f>IF($AM602&gt;AC$5,0,IF($AM602=AC$5,IFERROR($AJ602/$AK602*$AL602, 0),IF(IFERROR((SUM($B602:AB602)+$AJ602/$AK602*(1-$AL602)),0)&gt;=$AJ602, $AJ602-SUM($B602:AB602), IFERROR($AJ602/$AK602, 0))))</f>
        <v>0.6561881872252795</v>
      </c>
      <c r="AD602" s="82">
        <f>IF($AM602&gt;AD$5,0,IF($AM602=AD$5,IFERROR($AJ602/$AK602*$AL602, 0),IF(IFERROR((SUM($B602:AC602)+$AJ602/$AK602*(1-$AL602)),0)&gt;=$AJ602, $AJ602-SUM($B602:AC602), IFERROR($AJ602/$AK602, 0))))</f>
        <v>0.6561881872252795</v>
      </c>
      <c r="AE602" s="82">
        <f>IF($AM602&gt;AE$5,0,IF($AM602=AE$5,IFERROR($AJ602/$AK602*$AL602, 0),IF(IFERROR((SUM($B602:AD602)+$AJ602/$AK602*(1-$AL602)),0)&gt;=$AJ602, $AJ602-SUM($B602:AD602), IFERROR($AJ602/$AK602, 0))))</f>
        <v>0.6561881872252795</v>
      </c>
      <c r="AF602" s="82">
        <f>IF($AM602&gt;AF$5,0,IF($AM602=AF$5,IFERROR($AJ602/$AK602*$AL602, 0),IF(IFERROR((SUM($B602:AE602)+$AJ602/$AK602*(1-$AL602)),0)&gt;=$AJ602, $AJ602-SUM($B602:AE602), IFERROR($AJ602/$AK602, 0))))</f>
        <v>0.6561881872252795</v>
      </c>
      <c r="AG602" s="82">
        <f>IF($AM602&gt;AG$5,0,IF($AM602=AG$5,IFERROR($AJ602/$AK602*$AL602, 0),IF(IFERROR((SUM($B602:AF602)+$AJ602/$AK602*(1-$AL602)),0)&gt;=$AJ602, $AJ602-SUM($B602:AF602), IFERROR($AJ602/$AK602, 0))))</f>
        <v>0.32809409361264308</v>
      </c>
      <c r="AH602" s="82">
        <f>IF($AM602&gt;AH$5,0,IF($AM602=AH$5,IFERROR($AJ602/$AK602*$AL602, 0),IF(IFERROR((SUM($B602:AG602)+$AJ602/$AK602*(1-$AL602)),0)&gt;=$AJ602, $AJ602-SUM($B602:AG602), IFERROR($AJ602/$AK602, 0))))</f>
        <v>0</v>
      </c>
      <c r="AI602" s="20"/>
      <c r="AJ602" s="140" cm="1">
        <f t="array" ref="AJ602">INDEX(Calculations!$B$835:$AN$835, 1, AN602)</f>
        <v>10.499010995604472</v>
      </c>
      <c r="AK602" s="84">
        <f>INDEX(Drivers!$B$134:$AI$134, 1, MATCH($B602, Drivers!$B$4:$AI$4, 0))</f>
        <v>16</v>
      </c>
      <c r="AL602" s="85">
        <f>INDEX(Drivers!$B$135:$AI$135, 1,  MATCH($B602, Drivers!$B$4:$AI$4, 0))</f>
        <v>0.5</v>
      </c>
      <c r="AM602" s="86" cm="1">
        <f t="array" ref="AM602">INDEX(Drivers!$B$12:$AI$12, 1, AN602)</f>
        <v>47391</v>
      </c>
      <c r="AN602" s="83">
        <f t="shared" si="613"/>
        <v>16</v>
      </c>
      <c r="AO602" s="147">
        <f t="shared" si="611"/>
        <v>0</v>
      </c>
      <c r="AP602" s="153">
        <f t="shared" si="612"/>
        <v>0</v>
      </c>
      <c r="AQ602" s="153">
        <f t="shared" si="612"/>
        <v>0</v>
      </c>
      <c r="AR602" s="153">
        <f t="shared" si="612"/>
        <v>0</v>
      </c>
      <c r="AS602" s="153">
        <f t="shared" si="612"/>
        <v>0.98428228083791924</v>
      </c>
      <c r="AT602" s="153">
        <f t="shared" si="612"/>
        <v>2.624752748901118</v>
      </c>
      <c r="AU602" s="153">
        <f t="shared" si="612"/>
        <v>2.624752748901118</v>
      </c>
      <c r="AV602" s="153">
        <f t="shared" si="612"/>
        <v>2.624752748901118</v>
      </c>
      <c r="AW602" s="153">
        <f t="shared" si="612"/>
        <v>1.6404704680632021</v>
      </c>
    </row>
    <row r="603" spans="2:49" hidden="1" outlineLevel="1" x14ac:dyDescent="0.2">
      <c r="B603" s="52" t="str" cm="1">
        <f t="array" ref="B603">INDEX($B$4:$AI$4, 1, AN603)</f>
        <v>FQ4'29E</v>
      </c>
      <c r="C603" s="82">
        <f>IF($AM603&gt;C$5,0,IF($AM603=C$5,IFERROR($AJ603/$AK603*$AL603, 0),IF(IFERROR((SUM($B603:B603)+$AJ603/$AK603*(1-$AL603)),0)&gt;=$AJ603, $AJ603-SUM($B603:B603), IFERROR($AJ603/$AK603, 0))))</f>
        <v>0</v>
      </c>
      <c r="D603" s="82">
        <f>IF($AM603&gt;D$5,0,IF($AM603=D$5,IFERROR($AJ603/$AK603*$AL603, 0),IF(IFERROR((SUM($B603:C603)+$AJ603/$AK603*(1-$AL603)),0)&gt;=$AJ603, $AJ603-SUM($B603:C603), IFERROR($AJ603/$AK603, 0))))</f>
        <v>0</v>
      </c>
      <c r="E603" s="82">
        <f>IF($AM603&gt;E$5,0,IF($AM603=E$5,IFERROR($AJ603/$AK603*$AL603, 0),IF(IFERROR((SUM($B603:D603)+$AJ603/$AK603*(1-$AL603)),0)&gt;=$AJ603, $AJ603-SUM($B603:D603), IFERROR($AJ603/$AK603, 0))))</f>
        <v>0</v>
      </c>
      <c r="F603" s="82">
        <f>IF($AM603&gt;F$5,0,IF($AM603=F$5,IFERROR($AJ603/$AK603*$AL603, 0),IF(IFERROR((SUM($B603:E603)+$AJ603/$AK603*(1-$AL603)),0)&gt;=$AJ603, $AJ603-SUM($B603:E603), IFERROR($AJ603/$AK603, 0))))</f>
        <v>0</v>
      </c>
      <c r="G603" s="82">
        <f>IF($AM603&gt;G$5,0,IF($AM603=G$5,IFERROR($AJ603/$AK603*$AL603, 0),IF(IFERROR((SUM($B603:F603)+$AJ603/$AK603*(1-$AL603)),0)&gt;=$AJ603, $AJ603-SUM($B603:F603), IFERROR($AJ603/$AK603, 0))))</f>
        <v>0</v>
      </c>
      <c r="H603" s="82">
        <f>IF($AM603&gt;H$5,0,IF($AM603=H$5,IFERROR($AJ603/$AK603*$AL603, 0),IF(IFERROR((SUM($B603:G603)+$AJ603/$AK603*(1-$AL603)),0)&gt;=$AJ603, $AJ603-SUM($B603:G603), IFERROR($AJ603/$AK603, 0))))</f>
        <v>0</v>
      </c>
      <c r="I603" s="82">
        <f>IF($AM603&gt;I$5,0,IF($AM603=I$5,IFERROR($AJ603/$AK603*$AL603, 0),IF(IFERROR((SUM($B603:H603)+$AJ603/$AK603*(1-$AL603)),0)&gt;=$AJ603, $AJ603-SUM($B603:H603), IFERROR($AJ603/$AK603, 0))))</f>
        <v>0</v>
      </c>
      <c r="J603" s="82">
        <f>IF($AM603&gt;J$5,0,IF($AM603=J$5,IFERROR($AJ603/$AK603*$AL603, 0),IF(IFERROR((SUM($B603:I603)+$AJ603/$AK603*(1-$AL603)),0)&gt;=$AJ603, $AJ603-SUM($B603:I603), IFERROR($AJ603/$AK603, 0))))</f>
        <v>0</v>
      </c>
      <c r="K603" s="82">
        <f>IF($AM603&gt;K$5,0,IF($AM603=K$5,IFERROR($AJ603/$AK603*$AL603, 0),IF(IFERROR((SUM($B603:J603)+$AJ603/$AK603*(1-$AL603)),0)&gt;=$AJ603, $AJ603-SUM($B603:J603), IFERROR($AJ603/$AK603, 0))))</f>
        <v>0</v>
      </c>
      <c r="L603" s="82">
        <f>IF($AM603&gt;L$5,0,IF($AM603=L$5,IFERROR($AJ603/$AK603*$AL603, 0),IF(IFERROR((SUM($B603:K603)+$AJ603/$AK603*(1-$AL603)),0)&gt;=$AJ603, $AJ603-SUM($B603:K603), IFERROR($AJ603/$AK603, 0))))</f>
        <v>0</v>
      </c>
      <c r="M603" s="82">
        <f>IF($AM603&gt;M$5,0,IF($AM603=M$5,IFERROR($AJ603/$AK603*$AL603, 0),IF(IFERROR((SUM($B603:L603)+$AJ603/$AK603*(1-$AL603)),0)&gt;=$AJ603, $AJ603-SUM($B603:L603), IFERROR($AJ603/$AK603, 0))))</f>
        <v>0</v>
      </c>
      <c r="N603" s="82">
        <f>IF($AM603&gt;N$5,0,IF($AM603=N$5,IFERROR($AJ603/$AK603*$AL603, 0),IF(IFERROR((SUM($B603:M603)+$AJ603/$AK603*(1-$AL603)),0)&gt;=$AJ603, $AJ603-SUM($B603:M603), IFERROR($AJ603/$AK603, 0))))</f>
        <v>0</v>
      </c>
      <c r="O603" s="82">
        <f>IF($AM603&gt;O$5,0,IF($AM603=O$5,IFERROR($AJ603/$AK603*$AL603, 0),IF(IFERROR((SUM($B603:N603)+$AJ603/$AK603*(1-$AL603)),0)&gt;=$AJ603, $AJ603-SUM($B603:N603), IFERROR($AJ603/$AK603, 0))))</f>
        <v>0</v>
      </c>
      <c r="P603" s="82">
        <f>IF($AM603&gt;P$5,0,IF($AM603=P$5,IFERROR($AJ603/$AK603*$AL603, 0),IF(IFERROR((SUM($B603:O603)+$AJ603/$AK603*(1-$AL603)),0)&gt;=$AJ603, $AJ603-SUM($B603:O603), IFERROR($AJ603/$AK603, 0))))</f>
        <v>0</v>
      </c>
      <c r="Q603" s="82">
        <f>IF($AM603&gt;Q$5,0,IF($AM603=Q$5,IFERROR($AJ603/$AK603*$AL603, 0),IF(IFERROR((SUM($B603:P603)+$AJ603/$AK603*(1-$AL603)),0)&gt;=$AJ603, $AJ603-SUM($B603:P603), IFERROR($AJ603/$AK603, 0))))</f>
        <v>0</v>
      </c>
      <c r="R603" s="82">
        <f>IF($AM603&gt;R$5,0,IF($AM603=R$5,IFERROR($AJ603/$AK603*$AL603, 0),IF(IFERROR((SUM($B603:Q603)+$AJ603/$AK603*(1-$AL603)),0)&gt;=$AJ603, $AJ603-SUM($B603:Q603), IFERROR($AJ603/$AK603, 0))))</f>
        <v>0.33027726057081208</v>
      </c>
      <c r="S603" s="82">
        <f>IF($AM603&gt;S$5,0,IF($AM603=S$5,IFERROR($AJ603/$AK603*$AL603, 0),IF(IFERROR((SUM($B603:R603)+$AJ603/$AK603*(1-$AL603)),0)&gt;=$AJ603, $AJ603-SUM($B603:R603), IFERROR($AJ603/$AK603, 0))))</f>
        <v>0.66055452114162416</v>
      </c>
      <c r="T603" s="82">
        <f>IF($AM603&gt;T$5,0,IF($AM603=T$5,IFERROR($AJ603/$AK603*$AL603, 0),IF(IFERROR((SUM($B603:S603)+$AJ603/$AK603*(1-$AL603)),0)&gt;=$AJ603, $AJ603-SUM($B603:S603), IFERROR($AJ603/$AK603, 0))))</f>
        <v>0.66055452114162416</v>
      </c>
      <c r="U603" s="82">
        <f>IF($AM603&gt;U$5,0,IF($AM603=U$5,IFERROR($AJ603/$AK603*$AL603, 0),IF(IFERROR((SUM($B603:T603)+$AJ603/$AK603*(1-$AL603)),0)&gt;=$AJ603, $AJ603-SUM($B603:T603), IFERROR($AJ603/$AK603, 0))))</f>
        <v>0.66055452114162416</v>
      </c>
      <c r="V603" s="82">
        <f>IF($AM603&gt;V$5,0,IF($AM603=V$5,IFERROR($AJ603/$AK603*$AL603, 0),IF(IFERROR((SUM($B603:U603)+$AJ603/$AK603*(1-$AL603)),0)&gt;=$AJ603, $AJ603-SUM($B603:U603), IFERROR($AJ603/$AK603, 0))))</f>
        <v>0.66055452114162416</v>
      </c>
      <c r="W603" s="82">
        <f>IF($AM603&gt;W$5,0,IF($AM603=W$5,IFERROR($AJ603/$AK603*$AL603, 0),IF(IFERROR((SUM($B603:V603)+$AJ603/$AK603*(1-$AL603)),0)&gt;=$AJ603, $AJ603-SUM($B603:V603), IFERROR($AJ603/$AK603, 0))))</f>
        <v>0.66055452114162416</v>
      </c>
      <c r="X603" s="82">
        <f>IF($AM603&gt;X$5,0,IF($AM603=X$5,IFERROR($AJ603/$AK603*$AL603, 0),IF(IFERROR((SUM($B603:W603)+$AJ603/$AK603*(1-$AL603)),0)&gt;=$AJ603, $AJ603-SUM($B603:W603), IFERROR($AJ603/$AK603, 0))))</f>
        <v>0.66055452114162416</v>
      </c>
      <c r="Y603" s="82">
        <f>IF($AM603&gt;Y$5,0,IF($AM603=Y$5,IFERROR($AJ603/$AK603*$AL603, 0),IF(IFERROR((SUM($B603:X603)+$AJ603/$AK603*(1-$AL603)),0)&gt;=$AJ603, $AJ603-SUM($B603:X603), IFERROR($AJ603/$AK603, 0))))</f>
        <v>0.66055452114162416</v>
      </c>
      <c r="Z603" s="82">
        <f>IF($AM603&gt;Z$5,0,IF($AM603=Z$5,IFERROR($AJ603/$AK603*$AL603, 0),IF(IFERROR((SUM($B603:Y603)+$AJ603/$AK603*(1-$AL603)),0)&gt;=$AJ603, $AJ603-SUM($B603:Y603), IFERROR($AJ603/$AK603, 0))))</f>
        <v>0.66055452114162416</v>
      </c>
      <c r="AA603" s="82">
        <f>IF($AM603&gt;AA$5,0,IF($AM603=AA$5,IFERROR($AJ603/$AK603*$AL603, 0),IF(IFERROR((SUM($B603:Z603)+$AJ603/$AK603*(1-$AL603)),0)&gt;=$AJ603, $AJ603-SUM($B603:Z603), IFERROR($AJ603/$AK603, 0))))</f>
        <v>0.66055452114162416</v>
      </c>
      <c r="AB603" s="82">
        <f>IF($AM603&gt;AB$5,0,IF($AM603=AB$5,IFERROR($AJ603/$AK603*$AL603, 0),IF(IFERROR((SUM($B603:AA603)+$AJ603/$AK603*(1-$AL603)),0)&gt;=$AJ603, $AJ603-SUM($B603:AA603), IFERROR($AJ603/$AK603, 0))))</f>
        <v>0.66055452114162416</v>
      </c>
      <c r="AC603" s="82">
        <f>IF($AM603&gt;AC$5,0,IF($AM603=AC$5,IFERROR($AJ603/$AK603*$AL603, 0),IF(IFERROR((SUM($B603:AB603)+$AJ603/$AK603*(1-$AL603)),0)&gt;=$AJ603, $AJ603-SUM($B603:AB603), IFERROR($AJ603/$AK603, 0))))</f>
        <v>0.66055452114162416</v>
      </c>
      <c r="AD603" s="82">
        <f>IF($AM603&gt;AD$5,0,IF($AM603=AD$5,IFERROR($AJ603/$AK603*$AL603, 0),IF(IFERROR((SUM($B603:AC603)+$AJ603/$AK603*(1-$AL603)),0)&gt;=$AJ603, $AJ603-SUM($B603:AC603), IFERROR($AJ603/$AK603, 0))))</f>
        <v>0.66055452114162416</v>
      </c>
      <c r="AE603" s="82">
        <f>IF($AM603&gt;AE$5,0,IF($AM603=AE$5,IFERROR($AJ603/$AK603*$AL603, 0),IF(IFERROR((SUM($B603:AD603)+$AJ603/$AK603*(1-$AL603)),0)&gt;=$AJ603, $AJ603-SUM($B603:AD603), IFERROR($AJ603/$AK603, 0))))</f>
        <v>0.66055452114162416</v>
      </c>
      <c r="AF603" s="82">
        <f>IF($AM603&gt;AF$5,0,IF($AM603=AF$5,IFERROR($AJ603/$AK603*$AL603, 0),IF(IFERROR((SUM($B603:AE603)+$AJ603/$AK603*(1-$AL603)),0)&gt;=$AJ603, $AJ603-SUM($B603:AE603), IFERROR($AJ603/$AK603, 0))))</f>
        <v>0.66055452114162416</v>
      </c>
      <c r="AG603" s="82">
        <f>IF($AM603&gt;AG$5,0,IF($AM603=AG$5,IFERROR($AJ603/$AK603*$AL603, 0),IF(IFERROR((SUM($B603:AF603)+$AJ603/$AK603*(1-$AL603)),0)&gt;=$AJ603, $AJ603-SUM($B603:AF603), IFERROR($AJ603/$AK603, 0))))</f>
        <v>0.66055452114162416</v>
      </c>
      <c r="AH603" s="82">
        <f>IF($AM603&gt;AH$5,0,IF($AM603=AH$5,IFERROR($AJ603/$AK603*$AL603, 0),IF(IFERROR((SUM($B603:AG603)+$AJ603/$AK603*(1-$AL603)),0)&gt;=$AJ603, $AJ603-SUM($B603:AG603), IFERROR($AJ603/$AK603, 0))))</f>
        <v>0.33027726057081175</v>
      </c>
      <c r="AI603" s="20"/>
      <c r="AJ603" s="140" cm="1">
        <f t="array" ref="AJ603">INDEX(Calculations!$B$835:$AN$835, 1, AN603)</f>
        <v>10.568872338265987</v>
      </c>
      <c r="AK603" s="84">
        <f>INDEX(Drivers!$B$134:$AI$134, 1, MATCH($B603, Drivers!$B$4:$AI$4, 0))</f>
        <v>16</v>
      </c>
      <c r="AL603" s="85">
        <f>INDEX(Drivers!$B$135:$AI$135, 1,  MATCH($B603, Drivers!$B$4:$AI$4, 0))</f>
        <v>0.5</v>
      </c>
      <c r="AM603" s="86" cm="1">
        <f t="array" ref="AM603">INDEX(Drivers!$B$12:$AI$12, 1, AN603)</f>
        <v>47483</v>
      </c>
      <c r="AN603" s="83">
        <f t="shared" si="613"/>
        <v>17</v>
      </c>
      <c r="AO603" s="147">
        <f t="shared" si="611"/>
        <v>0</v>
      </c>
      <c r="AP603" s="153">
        <f t="shared" si="612"/>
        <v>0</v>
      </c>
      <c r="AQ603" s="153">
        <f t="shared" si="612"/>
        <v>0</v>
      </c>
      <c r="AR603" s="153">
        <f t="shared" si="612"/>
        <v>0</v>
      </c>
      <c r="AS603" s="153">
        <f t="shared" si="612"/>
        <v>0.33027726057081208</v>
      </c>
      <c r="AT603" s="153">
        <f t="shared" si="612"/>
        <v>2.6422180845664966</v>
      </c>
      <c r="AU603" s="153">
        <f t="shared" si="612"/>
        <v>2.6422180845664966</v>
      </c>
      <c r="AV603" s="153">
        <f t="shared" si="612"/>
        <v>2.6422180845664966</v>
      </c>
      <c r="AW603" s="153">
        <f t="shared" si="612"/>
        <v>2.311940823995684</v>
      </c>
    </row>
    <row r="604" spans="2:49" hidden="1" outlineLevel="1" x14ac:dyDescent="0.2">
      <c r="B604" s="52" t="str" cm="1">
        <f t="array" ref="B604">INDEX($B$4:$AI$4, 1, AN604)</f>
        <v>FQ1'30E</v>
      </c>
      <c r="C604" s="82">
        <f>IF($AM604&gt;C$5,0,IF($AM604=C$5,IFERROR($AJ604/$AK604*$AL604, 0),IF(IFERROR((SUM($B604:B604)+$AJ604/$AK604*(1-$AL604)),0)&gt;=$AJ604, $AJ604-SUM($B604:B604), IFERROR($AJ604/$AK604, 0))))</f>
        <v>0</v>
      </c>
      <c r="D604" s="82">
        <f>IF($AM604&gt;D$5,0,IF($AM604=D$5,IFERROR($AJ604/$AK604*$AL604, 0),IF(IFERROR((SUM($B604:C604)+$AJ604/$AK604*(1-$AL604)),0)&gt;=$AJ604, $AJ604-SUM($B604:C604), IFERROR($AJ604/$AK604, 0))))</f>
        <v>0</v>
      </c>
      <c r="E604" s="82">
        <f>IF($AM604&gt;E$5,0,IF($AM604=E$5,IFERROR($AJ604/$AK604*$AL604, 0),IF(IFERROR((SUM($B604:D604)+$AJ604/$AK604*(1-$AL604)),0)&gt;=$AJ604, $AJ604-SUM($B604:D604), IFERROR($AJ604/$AK604, 0))))</f>
        <v>0</v>
      </c>
      <c r="F604" s="82">
        <f>IF($AM604&gt;F$5,0,IF($AM604=F$5,IFERROR($AJ604/$AK604*$AL604, 0),IF(IFERROR((SUM($B604:E604)+$AJ604/$AK604*(1-$AL604)),0)&gt;=$AJ604, $AJ604-SUM($B604:E604), IFERROR($AJ604/$AK604, 0))))</f>
        <v>0</v>
      </c>
      <c r="G604" s="82">
        <f>IF($AM604&gt;G$5,0,IF($AM604=G$5,IFERROR($AJ604/$AK604*$AL604, 0),IF(IFERROR((SUM($B604:F604)+$AJ604/$AK604*(1-$AL604)),0)&gt;=$AJ604, $AJ604-SUM($B604:F604), IFERROR($AJ604/$AK604, 0))))</f>
        <v>0</v>
      </c>
      <c r="H604" s="82">
        <f>IF($AM604&gt;H$5,0,IF($AM604=H$5,IFERROR($AJ604/$AK604*$AL604, 0),IF(IFERROR((SUM($B604:G604)+$AJ604/$AK604*(1-$AL604)),0)&gt;=$AJ604, $AJ604-SUM($B604:G604), IFERROR($AJ604/$AK604, 0))))</f>
        <v>0</v>
      </c>
      <c r="I604" s="82">
        <f>IF($AM604&gt;I$5,0,IF($AM604=I$5,IFERROR($AJ604/$AK604*$AL604, 0),IF(IFERROR((SUM($B604:H604)+$AJ604/$AK604*(1-$AL604)),0)&gt;=$AJ604, $AJ604-SUM($B604:H604), IFERROR($AJ604/$AK604, 0))))</f>
        <v>0</v>
      </c>
      <c r="J604" s="82">
        <f>IF($AM604&gt;J$5,0,IF($AM604=J$5,IFERROR($AJ604/$AK604*$AL604, 0),IF(IFERROR((SUM($B604:I604)+$AJ604/$AK604*(1-$AL604)),0)&gt;=$AJ604, $AJ604-SUM($B604:I604), IFERROR($AJ604/$AK604, 0))))</f>
        <v>0</v>
      </c>
      <c r="K604" s="82">
        <f>IF($AM604&gt;K$5,0,IF($AM604=K$5,IFERROR($AJ604/$AK604*$AL604, 0),IF(IFERROR((SUM($B604:J604)+$AJ604/$AK604*(1-$AL604)),0)&gt;=$AJ604, $AJ604-SUM($B604:J604), IFERROR($AJ604/$AK604, 0))))</f>
        <v>0</v>
      </c>
      <c r="L604" s="82">
        <f>IF($AM604&gt;L$5,0,IF($AM604=L$5,IFERROR($AJ604/$AK604*$AL604, 0),IF(IFERROR((SUM($B604:K604)+$AJ604/$AK604*(1-$AL604)),0)&gt;=$AJ604, $AJ604-SUM($B604:K604), IFERROR($AJ604/$AK604, 0))))</f>
        <v>0</v>
      </c>
      <c r="M604" s="82">
        <f>IF($AM604&gt;M$5,0,IF($AM604=M$5,IFERROR($AJ604/$AK604*$AL604, 0),IF(IFERROR((SUM($B604:L604)+$AJ604/$AK604*(1-$AL604)),0)&gt;=$AJ604, $AJ604-SUM($B604:L604), IFERROR($AJ604/$AK604, 0))))</f>
        <v>0</v>
      </c>
      <c r="N604" s="82">
        <f>IF($AM604&gt;N$5,0,IF($AM604=N$5,IFERROR($AJ604/$AK604*$AL604, 0),IF(IFERROR((SUM($B604:M604)+$AJ604/$AK604*(1-$AL604)),0)&gt;=$AJ604, $AJ604-SUM($B604:M604), IFERROR($AJ604/$AK604, 0))))</f>
        <v>0</v>
      </c>
      <c r="O604" s="82">
        <f>IF($AM604&gt;O$5,0,IF($AM604=O$5,IFERROR($AJ604/$AK604*$AL604, 0),IF(IFERROR((SUM($B604:N604)+$AJ604/$AK604*(1-$AL604)),0)&gt;=$AJ604, $AJ604-SUM($B604:N604), IFERROR($AJ604/$AK604, 0))))</f>
        <v>0</v>
      </c>
      <c r="P604" s="82">
        <f>IF($AM604&gt;P$5,0,IF($AM604=P$5,IFERROR($AJ604/$AK604*$AL604, 0),IF(IFERROR((SUM($B604:O604)+$AJ604/$AK604*(1-$AL604)),0)&gt;=$AJ604, $AJ604-SUM($B604:O604), IFERROR($AJ604/$AK604, 0))))</f>
        <v>0</v>
      </c>
      <c r="Q604" s="82">
        <f>IF($AM604&gt;Q$5,0,IF($AM604=Q$5,IFERROR($AJ604/$AK604*$AL604, 0),IF(IFERROR((SUM($B604:P604)+$AJ604/$AK604*(1-$AL604)),0)&gt;=$AJ604, $AJ604-SUM($B604:P604), IFERROR($AJ604/$AK604, 0))))</f>
        <v>0</v>
      </c>
      <c r="R604" s="82">
        <f>IF($AM604&gt;R$5,0,IF($AM604=R$5,IFERROR($AJ604/$AK604*$AL604, 0),IF(IFERROR((SUM($B604:Q604)+$AJ604/$AK604*(1-$AL604)),0)&gt;=$AJ604, $AJ604-SUM($B604:Q604), IFERROR($AJ604/$AK604, 0))))</f>
        <v>0</v>
      </c>
      <c r="S604" s="82">
        <f>IF($AM604&gt;S$5,0,IF($AM604=S$5,IFERROR($AJ604/$AK604*$AL604, 0),IF(IFERROR((SUM($B604:R604)+$AJ604/$AK604*(1-$AL604)),0)&gt;=$AJ604, $AJ604-SUM($B604:R604), IFERROR($AJ604/$AK604, 0))))</f>
        <v>0.33168330476239932</v>
      </c>
      <c r="T604" s="82">
        <f>IF($AM604&gt;T$5,0,IF($AM604=T$5,IFERROR($AJ604/$AK604*$AL604, 0),IF(IFERROR((SUM($B604:S604)+$AJ604/$AK604*(1-$AL604)),0)&gt;=$AJ604, $AJ604-SUM($B604:S604), IFERROR($AJ604/$AK604, 0))))</f>
        <v>0.66336660952479864</v>
      </c>
      <c r="U604" s="82">
        <f>IF($AM604&gt;U$5,0,IF($AM604=U$5,IFERROR($AJ604/$AK604*$AL604, 0),IF(IFERROR((SUM($B604:T604)+$AJ604/$AK604*(1-$AL604)),0)&gt;=$AJ604, $AJ604-SUM($B604:T604), IFERROR($AJ604/$AK604, 0))))</f>
        <v>0.66336660952479864</v>
      </c>
      <c r="V604" s="82">
        <f>IF($AM604&gt;V$5,0,IF($AM604=V$5,IFERROR($AJ604/$AK604*$AL604, 0),IF(IFERROR((SUM($B604:U604)+$AJ604/$AK604*(1-$AL604)),0)&gt;=$AJ604, $AJ604-SUM($B604:U604), IFERROR($AJ604/$AK604, 0))))</f>
        <v>0.66336660952479864</v>
      </c>
      <c r="W604" s="82">
        <f>IF($AM604&gt;W$5,0,IF($AM604=W$5,IFERROR($AJ604/$AK604*$AL604, 0),IF(IFERROR((SUM($B604:V604)+$AJ604/$AK604*(1-$AL604)),0)&gt;=$AJ604, $AJ604-SUM($B604:V604), IFERROR($AJ604/$AK604, 0))))</f>
        <v>0.66336660952479864</v>
      </c>
      <c r="X604" s="82">
        <f>IF($AM604&gt;X$5,0,IF($AM604=X$5,IFERROR($AJ604/$AK604*$AL604, 0),IF(IFERROR((SUM($B604:W604)+$AJ604/$AK604*(1-$AL604)),0)&gt;=$AJ604, $AJ604-SUM($B604:W604), IFERROR($AJ604/$AK604, 0))))</f>
        <v>0.66336660952479864</v>
      </c>
      <c r="Y604" s="82">
        <f>IF($AM604&gt;Y$5,0,IF($AM604=Y$5,IFERROR($AJ604/$AK604*$AL604, 0),IF(IFERROR((SUM($B604:X604)+$AJ604/$AK604*(1-$AL604)),0)&gt;=$AJ604, $AJ604-SUM($B604:X604), IFERROR($AJ604/$AK604, 0))))</f>
        <v>0.66336660952479864</v>
      </c>
      <c r="Z604" s="82">
        <f>IF($AM604&gt;Z$5,0,IF($AM604=Z$5,IFERROR($AJ604/$AK604*$AL604, 0),IF(IFERROR((SUM($B604:Y604)+$AJ604/$AK604*(1-$AL604)),0)&gt;=$AJ604, $AJ604-SUM($B604:Y604), IFERROR($AJ604/$AK604, 0))))</f>
        <v>0.66336660952479864</v>
      </c>
      <c r="AA604" s="82">
        <f>IF($AM604&gt;AA$5,0,IF($AM604=AA$5,IFERROR($AJ604/$AK604*$AL604, 0),IF(IFERROR((SUM($B604:Z604)+$AJ604/$AK604*(1-$AL604)),0)&gt;=$AJ604, $AJ604-SUM($B604:Z604), IFERROR($AJ604/$AK604, 0))))</f>
        <v>0.66336660952479864</v>
      </c>
      <c r="AB604" s="82">
        <f>IF($AM604&gt;AB$5,0,IF($AM604=AB$5,IFERROR($AJ604/$AK604*$AL604, 0),IF(IFERROR((SUM($B604:AA604)+$AJ604/$AK604*(1-$AL604)),0)&gt;=$AJ604, $AJ604-SUM($B604:AA604), IFERROR($AJ604/$AK604, 0))))</f>
        <v>0.66336660952479864</v>
      </c>
      <c r="AC604" s="82">
        <f>IF($AM604&gt;AC$5,0,IF($AM604=AC$5,IFERROR($AJ604/$AK604*$AL604, 0),IF(IFERROR((SUM($B604:AB604)+$AJ604/$AK604*(1-$AL604)),0)&gt;=$AJ604, $AJ604-SUM($B604:AB604), IFERROR($AJ604/$AK604, 0))))</f>
        <v>0.66336660952479864</v>
      </c>
      <c r="AD604" s="82">
        <f>IF($AM604&gt;AD$5,0,IF($AM604=AD$5,IFERROR($AJ604/$AK604*$AL604, 0),IF(IFERROR((SUM($B604:AC604)+$AJ604/$AK604*(1-$AL604)),0)&gt;=$AJ604, $AJ604-SUM($B604:AC604), IFERROR($AJ604/$AK604, 0))))</f>
        <v>0.66336660952479864</v>
      </c>
      <c r="AE604" s="82">
        <f>IF($AM604&gt;AE$5,0,IF($AM604=AE$5,IFERROR($AJ604/$AK604*$AL604, 0),IF(IFERROR((SUM($B604:AD604)+$AJ604/$AK604*(1-$AL604)),0)&gt;=$AJ604, $AJ604-SUM($B604:AD604), IFERROR($AJ604/$AK604, 0))))</f>
        <v>0.66336660952479864</v>
      </c>
      <c r="AF604" s="82">
        <f>IF($AM604&gt;AF$5,0,IF($AM604=AF$5,IFERROR($AJ604/$AK604*$AL604, 0),IF(IFERROR((SUM($B604:AE604)+$AJ604/$AK604*(1-$AL604)),0)&gt;=$AJ604, $AJ604-SUM($B604:AE604), IFERROR($AJ604/$AK604, 0))))</f>
        <v>0.66336660952479864</v>
      </c>
      <c r="AG604" s="82">
        <f>IF($AM604&gt;AG$5,0,IF($AM604=AG$5,IFERROR($AJ604/$AK604*$AL604, 0),IF(IFERROR((SUM($B604:AF604)+$AJ604/$AK604*(1-$AL604)),0)&gt;=$AJ604, $AJ604-SUM($B604:AF604), IFERROR($AJ604/$AK604, 0))))</f>
        <v>0.66336660952479864</v>
      </c>
      <c r="AH604" s="82">
        <f>IF($AM604&gt;AH$5,0,IF($AM604=AH$5,IFERROR($AJ604/$AK604*$AL604, 0),IF(IFERROR((SUM($B604:AG604)+$AJ604/$AK604*(1-$AL604)),0)&gt;=$AJ604, $AJ604-SUM($B604:AG604), IFERROR($AJ604/$AK604, 0))))</f>
        <v>0.66336660952479864</v>
      </c>
      <c r="AI604" s="20"/>
      <c r="AJ604" s="140" cm="1">
        <f t="array" ref="AJ604">INDEX(Calculations!$B$835:$AN$835, 1, AN604)</f>
        <v>10.613865752396778</v>
      </c>
      <c r="AK604" s="84">
        <f>INDEX(Drivers!$B$134:$AI$134, 1, MATCH($B604, Drivers!$B$4:$AI$4, 0))</f>
        <v>16</v>
      </c>
      <c r="AL604" s="85">
        <f>INDEX(Drivers!$B$135:$AI$135, 1,  MATCH($B604, Drivers!$B$4:$AI$4, 0))</f>
        <v>0.5</v>
      </c>
      <c r="AM604" s="86" cm="1">
        <f t="array" ref="AM604">INDEX(Drivers!$B$12:$AI$12, 1, AN604)</f>
        <v>47573</v>
      </c>
      <c r="AN604" s="83">
        <f t="shared" si="613"/>
        <v>18</v>
      </c>
      <c r="AO604" s="147">
        <f t="shared" si="611"/>
        <v>-0.33168330476240016</v>
      </c>
      <c r="AP604" s="153">
        <f t="shared" ref="AP604:AW619" si="614">SUMIFS($B604:$AI604, $B$6:$AI$6, AP$6)</f>
        <v>0</v>
      </c>
      <c r="AQ604" s="153">
        <f t="shared" si="614"/>
        <v>0</v>
      </c>
      <c r="AR604" s="153">
        <f t="shared" si="614"/>
        <v>0</v>
      </c>
      <c r="AS604" s="153">
        <f t="shared" si="614"/>
        <v>0</v>
      </c>
      <c r="AT604" s="153">
        <f t="shared" si="614"/>
        <v>2.3217831333367953</v>
      </c>
      <c r="AU604" s="153">
        <f t="shared" si="614"/>
        <v>2.6534664380991946</v>
      </c>
      <c r="AV604" s="153">
        <f t="shared" si="614"/>
        <v>2.6534664380991946</v>
      </c>
      <c r="AW604" s="153">
        <f t="shared" si="614"/>
        <v>2.6534664380991946</v>
      </c>
    </row>
    <row r="605" spans="2:49" hidden="1" outlineLevel="1" x14ac:dyDescent="0.2">
      <c r="B605" s="52" t="str" cm="1">
        <f t="array" ref="B605">INDEX($B$4:$AI$4, 1, AN605)</f>
        <v>FQ2'30E</v>
      </c>
      <c r="C605" s="82">
        <f>IF($AM605&gt;C$5,0,IF($AM605=C$5,IFERROR($AJ605/$AK605*$AL605, 0),IF(IFERROR((SUM($B605:B605)+$AJ605/$AK605*(1-$AL605)),0)&gt;=$AJ605, $AJ605-SUM($B605:B605), IFERROR($AJ605/$AK605, 0))))</f>
        <v>0</v>
      </c>
      <c r="D605" s="82">
        <f>IF($AM605&gt;D$5,0,IF($AM605=D$5,IFERROR($AJ605/$AK605*$AL605, 0),IF(IFERROR((SUM($B605:C605)+$AJ605/$AK605*(1-$AL605)),0)&gt;=$AJ605, $AJ605-SUM($B605:C605), IFERROR($AJ605/$AK605, 0))))</f>
        <v>0</v>
      </c>
      <c r="E605" s="82">
        <f>IF($AM605&gt;E$5,0,IF($AM605=E$5,IFERROR($AJ605/$AK605*$AL605, 0),IF(IFERROR((SUM($B605:D605)+$AJ605/$AK605*(1-$AL605)),0)&gt;=$AJ605, $AJ605-SUM($B605:D605), IFERROR($AJ605/$AK605, 0))))</f>
        <v>0</v>
      </c>
      <c r="F605" s="82">
        <f>IF($AM605&gt;F$5,0,IF($AM605=F$5,IFERROR($AJ605/$AK605*$AL605, 0),IF(IFERROR((SUM($B605:E605)+$AJ605/$AK605*(1-$AL605)),0)&gt;=$AJ605, $AJ605-SUM($B605:E605), IFERROR($AJ605/$AK605, 0))))</f>
        <v>0</v>
      </c>
      <c r="G605" s="82">
        <f>IF($AM605&gt;G$5,0,IF($AM605=G$5,IFERROR($AJ605/$AK605*$AL605, 0),IF(IFERROR((SUM($B605:F605)+$AJ605/$AK605*(1-$AL605)),0)&gt;=$AJ605, $AJ605-SUM($B605:F605), IFERROR($AJ605/$AK605, 0))))</f>
        <v>0</v>
      </c>
      <c r="H605" s="82">
        <f>IF($AM605&gt;H$5,0,IF($AM605=H$5,IFERROR($AJ605/$AK605*$AL605, 0),IF(IFERROR((SUM($B605:G605)+$AJ605/$AK605*(1-$AL605)),0)&gt;=$AJ605, $AJ605-SUM($B605:G605), IFERROR($AJ605/$AK605, 0))))</f>
        <v>0</v>
      </c>
      <c r="I605" s="82">
        <f>IF($AM605&gt;I$5,0,IF($AM605=I$5,IFERROR($AJ605/$AK605*$AL605, 0),IF(IFERROR((SUM($B605:H605)+$AJ605/$AK605*(1-$AL605)),0)&gt;=$AJ605, $AJ605-SUM($B605:H605), IFERROR($AJ605/$AK605, 0))))</f>
        <v>0</v>
      </c>
      <c r="J605" s="82">
        <f>IF($AM605&gt;J$5,0,IF($AM605=J$5,IFERROR($AJ605/$AK605*$AL605, 0),IF(IFERROR((SUM($B605:I605)+$AJ605/$AK605*(1-$AL605)),0)&gt;=$AJ605, $AJ605-SUM($B605:I605), IFERROR($AJ605/$AK605, 0))))</f>
        <v>0</v>
      </c>
      <c r="K605" s="82">
        <f>IF($AM605&gt;K$5,0,IF($AM605=K$5,IFERROR($AJ605/$AK605*$AL605, 0),IF(IFERROR((SUM($B605:J605)+$AJ605/$AK605*(1-$AL605)),0)&gt;=$AJ605, $AJ605-SUM($B605:J605), IFERROR($AJ605/$AK605, 0))))</f>
        <v>0</v>
      </c>
      <c r="L605" s="82">
        <f>IF($AM605&gt;L$5,0,IF($AM605=L$5,IFERROR($AJ605/$AK605*$AL605, 0),IF(IFERROR((SUM($B605:K605)+$AJ605/$AK605*(1-$AL605)),0)&gt;=$AJ605, $AJ605-SUM($B605:K605), IFERROR($AJ605/$AK605, 0))))</f>
        <v>0</v>
      </c>
      <c r="M605" s="82">
        <f>IF($AM605&gt;M$5,0,IF($AM605=M$5,IFERROR($AJ605/$AK605*$AL605, 0),IF(IFERROR((SUM($B605:L605)+$AJ605/$AK605*(1-$AL605)),0)&gt;=$AJ605, $AJ605-SUM($B605:L605), IFERROR($AJ605/$AK605, 0))))</f>
        <v>0</v>
      </c>
      <c r="N605" s="82">
        <f>IF($AM605&gt;N$5,0,IF($AM605=N$5,IFERROR($AJ605/$AK605*$AL605, 0),IF(IFERROR((SUM($B605:M605)+$AJ605/$AK605*(1-$AL605)),0)&gt;=$AJ605, $AJ605-SUM($B605:M605), IFERROR($AJ605/$AK605, 0))))</f>
        <v>0</v>
      </c>
      <c r="O605" s="82">
        <f>IF($AM605&gt;O$5,0,IF($AM605=O$5,IFERROR($AJ605/$AK605*$AL605, 0),IF(IFERROR((SUM($B605:N605)+$AJ605/$AK605*(1-$AL605)),0)&gt;=$AJ605, $AJ605-SUM($B605:N605), IFERROR($AJ605/$AK605, 0))))</f>
        <v>0</v>
      </c>
      <c r="P605" s="82">
        <f>IF($AM605&gt;P$5,0,IF($AM605=P$5,IFERROR($AJ605/$AK605*$AL605, 0),IF(IFERROR((SUM($B605:O605)+$AJ605/$AK605*(1-$AL605)),0)&gt;=$AJ605, $AJ605-SUM($B605:O605), IFERROR($AJ605/$AK605, 0))))</f>
        <v>0</v>
      </c>
      <c r="Q605" s="82">
        <f>IF($AM605&gt;Q$5,0,IF($AM605=Q$5,IFERROR($AJ605/$AK605*$AL605, 0),IF(IFERROR((SUM($B605:P605)+$AJ605/$AK605*(1-$AL605)),0)&gt;=$AJ605, $AJ605-SUM($B605:P605), IFERROR($AJ605/$AK605, 0))))</f>
        <v>0</v>
      </c>
      <c r="R605" s="82">
        <f>IF($AM605&gt;R$5,0,IF($AM605=R$5,IFERROR($AJ605/$AK605*$AL605, 0),IF(IFERROR((SUM($B605:Q605)+$AJ605/$AK605*(1-$AL605)),0)&gt;=$AJ605, $AJ605-SUM($B605:Q605), IFERROR($AJ605/$AK605, 0))))</f>
        <v>0</v>
      </c>
      <c r="S605" s="82">
        <f>IF($AM605&gt;S$5,0,IF($AM605=S$5,IFERROR($AJ605/$AK605*$AL605, 0),IF(IFERROR((SUM($B605:R605)+$AJ605/$AK605*(1-$AL605)),0)&gt;=$AJ605, $AJ605-SUM($B605:R605), IFERROR($AJ605/$AK605, 0))))</f>
        <v>0</v>
      </c>
      <c r="T605" s="82">
        <f>IF($AM605&gt;T$5,0,IF($AM605=T$5,IFERROR($AJ605/$AK605*$AL605, 0),IF(IFERROR((SUM($B605:S605)+$AJ605/$AK605*(1-$AL605)),0)&gt;=$AJ605, $AJ605-SUM($B605:S605), IFERROR($AJ605/$AK605, 0))))</f>
        <v>0.33331474824476537</v>
      </c>
      <c r="U605" s="82">
        <f>IF($AM605&gt;U$5,0,IF($AM605=U$5,IFERROR($AJ605/$AK605*$AL605, 0),IF(IFERROR((SUM($B605:T605)+$AJ605/$AK605*(1-$AL605)),0)&gt;=$AJ605, $AJ605-SUM($B605:T605), IFERROR($AJ605/$AK605, 0))))</f>
        <v>0.66662949648953074</v>
      </c>
      <c r="V605" s="82">
        <f>IF($AM605&gt;V$5,0,IF($AM605=V$5,IFERROR($AJ605/$AK605*$AL605, 0),IF(IFERROR((SUM($B605:U605)+$AJ605/$AK605*(1-$AL605)),0)&gt;=$AJ605, $AJ605-SUM($B605:U605), IFERROR($AJ605/$AK605, 0))))</f>
        <v>0.66662949648953074</v>
      </c>
      <c r="W605" s="82">
        <f>IF($AM605&gt;W$5,0,IF($AM605=W$5,IFERROR($AJ605/$AK605*$AL605, 0),IF(IFERROR((SUM($B605:V605)+$AJ605/$AK605*(1-$AL605)),0)&gt;=$AJ605, $AJ605-SUM($B605:V605), IFERROR($AJ605/$AK605, 0))))</f>
        <v>0.66662949648953074</v>
      </c>
      <c r="X605" s="82">
        <f>IF($AM605&gt;X$5,0,IF($AM605=X$5,IFERROR($AJ605/$AK605*$AL605, 0),IF(IFERROR((SUM($B605:W605)+$AJ605/$AK605*(1-$AL605)),0)&gt;=$AJ605, $AJ605-SUM($B605:W605), IFERROR($AJ605/$AK605, 0))))</f>
        <v>0.66662949648953074</v>
      </c>
      <c r="Y605" s="82">
        <f>IF($AM605&gt;Y$5,0,IF($AM605=Y$5,IFERROR($AJ605/$AK605*$AL605, 0),IF(IFERROR((SUM($B605:X605)+$AJ605/$AK605*(1-$AL605)),0)&gt;=$AJ605, $AJ605-SUM($B605:X605), IFERROR($AJ605/$AK605, 0))))</f>
        <v>0.66662949648953074</v>
      </c>
      <c r="Z605" s="82">
        <f>IF($AM605&gt;Z$5,0,IF($AM605=Z$5,IFERROR($AJ605/$AK605*$AL605, 0),IF(IFERROR((SUM($B605:Y605)+$AJ605/$AK605*(1-$AL605)),0)&gt;=$AJ605, $AJ605-SUM($B605:Y605), IFERROR($AJ605/$AK605, 0))))</f>
        <v>0.66662949648953074</v>
      </c>
      <c r="AA605" s="82">
        <f>IF($AM605&gt;AA$5,0,IF($AM605=AA$5,IFERROR($AJ605/$AK605*$AL605, 0),IF(IFERROR((SUM($B605:Z605)+$AJ605/$AK605*(1-$AL605)),0)&gt;=$AJ605, $AJ605-SUM($B605:Z605), IFERROR($AJ605/$AK605, 0))))</f>
        <v>0.66662949648953074</v>
      </c>
      <c r="AB605" s="82">
        <f>IF($AM605&gt;AB$5,0,IF($AM605=AB$5,IFERROR($AJ605/$AK605*$AL605, 0),IF(IFERROR((SUM($B605:AA605)+$AJ605/$AK605*(1-$AL605)),0)&gt;=$AJ605, $AJ605-SUM($B605:AA605), IFERROR($AJ605/$AK605, 0))))</f>
        <v>0.66662949648953074</v>
      </c>
      <c r="AC605" s="82">
        <f>IF($AM605&gt;AC$5,0,IF($AM605=AC$5,IFERROR($AJ605/$AK605*$AL605, 0),IF(IFERROR((SUM($B605:AB605)+$AJ605/$AK605*(1-$AL605)),0)&gt;=$AJ605, $AJ605-SUM($B605:AB605), IFERROR($AJ605/$AK605, 0))))</f>
        <v>0.66662949648953074</v>
      </c>
      <c r="AD605" s="82">
        <f>IF($AM605&gt;AD$5,0,IF($AM605=AD$5,IFERROR($AJ605/$AK605*$AL605, 0),IF(IFERROR((SUM($B605:AC605)+$AJ605/$AK605*(1-$AL605)),0)&gt;=$AJ605, $AJ605-SUM($B605:AC605), IFERROR($AJ605/$AK605, 0))))</f>
        <v>0.66662949648953074</v>
      </c>
      <c r="AE605" s="82">
        <f>IF($AM605&gt;AE$5,0,IF($AM605=AE$5,IFERROR($AJ605/$AK605*$AL605, 0),IF(IFERROR((SUM($B605:AD605)+$AJ605/$AK605*(1-$AL605)),0)&gt;=$AJ605, $AJ605-SUM($B605:AD605), IFERROR($AJ605/$AK605, 0))))</f>
        <v>0.66662949648953074</v>
      </c>
      <c r="AF605" s="82">
        <f>IF($AM605&gt;AF$5,0,IF($AM605=AF$5,IFERROR($AJ605/$AK605*$AL605, 0),IF(IFERROR((SUM($B605:AE605)+$AJ605/$AK605*(1-$AL605)),0)&gt;=$AJ605, $AJ605-SUM($B605:AE605), IFERROR($AJ605/$AK605, 0))))</f>
        <v>0.66662949648953074</v>
      </c>
      <c r="AG605" s="82">
        <f>IF($AM605&gt;AG$5,0,IF($AM605=AG$5,IFERROR($AJ605/$AK605*$AL605, 0),IF(IFERROR((SUM($B605:AF605)+$AJ605/$AK605*(1-$AL605)),0)&gt;=$AJ605, $AJ605-SUM($B605:AF605), IFERROR($AJ605/$AK605, 0))))</f>
        <v>0.66662949648953074</v>
      </c>
      <c r="AH605" s="82">
        <f>IF($AM605&gt;AH$5,0,IF($AM605=AH$5,IFERROR($AJ605/$AK605*$AL605, 0),IF(IFERROR((SUM($B605:AG605)+$AJ605/$AK605*(1-$AL605)),0)&gt;=$AJ605, $AJ605-SUM($B605:AG605), IFERROR($AJ605/$AK605, 0))))</f>
        <v>0.66662949648953074</v>
      </c>
      <c r="AI605" s="20"/>
      <c r="AJ605" s="140" cm="1">
        <f t="array" ref="AJ605">INDEX(Calculations!$B$835:$AN$835, 1, AN605)</f>
        <v>10.666071943832492</v>
      </c>
      <c r="AK605" s="84">
        <f>INDEX(Drivers!$B$134:$AI$134, 1, MATCH($B605, Drivers!$B$4:$AI$4, 0))</f>
        <v>16</v>
      </c>
      <c r="AL605" s="85">
        <f>INDEX(Drivers!$B$135:$AI$135, 1,  MATCH($B605, Drivers!$B$4:$AI$4, 0))</f>
        <v>0.5</v>
      </c>
      <c r="AM605" s="86" cm="1">
        <f t="array" ref="AM605">INDEX(Drivers!$B$12:$AI$12, 1, AN605)</f>
        <v>47664</v>
      </c>
      <c r="AN605" s="83">
        <f t="shared" si="613"/>
        <v>19</v>
      </c>
      <c r="AO605" s="147">
        <f t="shared" si="611"/>
        <v>-0.99994424473429611</v>
      </c>
      <c r="AP605" s="153">
        <f t="shared" si="614"/>
        <v>0</v>
      </c>
      <c r="AQ605" s="153">
        <f t="shared" si="614"/>
        <v>0</v>
      </c>
      <c r="AR605" s="153">
        <f t="shared" si="614"/>
        <v>0</v>
      </c>
      <c r="AS605" s="153">
        <f t="shared" si="614"/>
        <v>0</v>
      </c>
      <c r="AT605" s="153">
        <f t="shared" si="614"/>
        <v>1.6665737412238268</v>
      </c>
      <c r="AU605" s="153">
        <f t="shared" si="614"/>
        <v>2.6665179859581229</v>
      </c>
      <c r="AV605" s="153">
        <f t="shared" si="614"/>
        <v>2.6665179859581229</v>
      </c>
      <c r="AW605" s="153">
        <f t="shared" si="614"/>
        <v>2.6665179859581229</v>
      </c>
    </row>
    <row r="606" spans="2:49" hidden="1" outlineLevel="1" x14ac:dyDescent="0.2">
      <c r="B606" s="52" t="str" cm="1">
        <f t="array" ref="B606">INDEX($B$4:$AI$4, 1, AN606)</f>
        <v>FQ3'30E</v>
      </c>
      <c r="C606" s="82">
        <f>IF($AM606&gt;C$5,0,IF($AM606=C$5,IFERROR($AJ606/$AK606*$AL606, 0),IF(IFERROR((SUM($B606:B606)+$AJ606/$AK606*(1-$AL606)),0)&gt;=$AJ606, $AJ606-SUM($B606:B606), IFERROR($AJ606/$AK606, 0))))</f>
        <v>0</v>
      </c>
      <c r="D606" s="82">
        <f>IF($AM606&gt;D$5,0,IF($AM606=D$5,IFERROR($AJ606/$AK606*$AL606, 0),IF(IFERROR((SUM($B606:C606)+$AJ606/$AK606*(1-$AL606)),0)&gt;=$AJ606, $AJ606-SUM($B606:C606), IFERROR($AJ606/$AK606, 0))))</f>
        <v>0</v>
      </c>
      <c r="E606" s="82">
        <f>IF($AM606&gt;E$5,0,IF($AM606=E$5,IFERROR($AJ606/$AK606*$AL606, 0),IF(IFERROR((SUM($B606:D606)+$AJ606/$AK606*(1-$AL606)),0)&gt;=$AJ606, $AJ606-SUM($B606:D606), IFERROR($AJ606/$AK606, 0))))</f>
        <v>0</v>
      </c>
      <c r="F606" s="82">
        <f>IF($AM606&gt;F$5,0,IF($AM606=F$5,IFERROR($AJ606/$AK606*$AL606, 0),IF(IFERROR((SUM($B606:E606)+$AJ606/$AK606*(1-$AL606)),0)&gt;=$AJ606, $AJ606-SUM($B606:E606), IFERROR($AJ606/$AK606, 0))))</f>
        <v>0</v>
      </c>
      <c r="G606" s="82">
        <f>IF($AM606&gt;G$5,0,IF($AM606=G$5,IFERROR($AJ606/$AK606*$AL606, 0),IF(IFERROR((SUM($B606:F606)+$AJ606/$AK606*(1-$AL606)),0)&gt;=$AJ606, $AJ606-SUM($B606:F606), IFERROR($AJ606/$AK606, 0))))</f>
        <v>0</v>
      </c>
      <c r="H606" s="82">
        <f>IF($AM606&gt;H$5,0,IF($AM606=H$5,IFERROR($AJ606/$AK606*$AL606, 0),IF(IFERROR((SUM($B606:G606)+$AJ606/$AK606*(1-$AL606)),0)&gt;=$AJ606, $AJ606-SUM($B606:G606), IFERROR($AJ606/$AK606, 0))))</f>
        <v>0</v>
      </c>
      <c r="I606" s="82">
        <f>IF($AM606&gt;I$5,0,IF($AM606=I$5,IFERROR($AJ606/$AK606*$AL606, 0),IF(IFERROR((SUM($B606:H606)+$AJ606/$AK606*(1-$AL606)),0)&gt;=$AJ606, $AJ606-SUM($B606:H606), IFERROR($AJ606/$AK606, 0))))</f>
        <v>0</v>
      </c>
      <c r="J606" s="82">
        <f>IF($AM606&gt;J$5,0,IF($AM606=J$5,IFERROR($AJ606/$AK606*$AL606, 0),IF(IFERROR((SUM($B606:I606)+$AJ606/$AK606*(1-$AL606)),0)&gt;=$AJ606, $AJ606-SUM($B606:I606), IFERROR($AJ606/$AK606, 0))))</f>
        <v>0</v>
      </c>
      <c r="K606" s="82">
        <f>IF($AM606&gt;K$5,0,IF($AM606=K$5,IFERROR($AJ606/$AK606*$AL606, 0),IF(IFERROR((SUM($B606:J606)+$AJ606/$AK606*(1-$AL606)),0)&gt;=$AJ606, $AJ606-SUM($B606:J606), IFERROR($AJ606/$AK606, 0))))</f>
        <v>0</v>
      </c>
      <c r="L606" s="82">
        <f>IF($AM606&gt;L$5,0,IF($AM606=L$5,IFERROR($AJ606/$AK606*$AL606, 0),IF(IFERROR((SUM($B606:K606)+$AJ606/$AK606*(1-$AL606)),0)&gt;=$AJ606, $AJ606-SUM($B606:K606), IFERROR($AJ606/$AK606, 0))))</f>
        <v>0</v>
      </c>
      <c r="M606" s="82">
        <f>IF($AM606&gt;M$5,0,IF($AM606=M$5,IFERROR($AJ606/$AK606*$AL606, 0),IF(IFERROR((SUM($B606:L606)+$AJ606/$AK606*(1-$AL606)),0)&gt;=$AJ606, $AJ606-SUM($B606:L606), IFERROR($AJ606/$AK606, 0))))</f>
        <v>0</v>
      </c>
      <c r="N606" s="82">
        <f>IF($AM606&gt;N$5,0,IF($AM606=N$5,IFERROR($AJ606/$AK606*$AL606, 0),IF(IFERROR((SUM($B606:M606)+$AJ606/$AK606*(1-$AL606)),0)&gt;=$AJ606, $AJ606-SUM($B606:M606), IFERROR($AJ606/$AK606, 0))))</f>
        <v>0</v>
      </c>
      <c r="O606" s="82">
        <f>IF($AM606&gt;O$5,0,IF($AM606=O$5,IFERROR($AJ606/$AK606*$AL606, 0),IF(IFERROR((SUM($B606:N606)+$AJ606/$AK606*(1-$AL606)),0)&gt;=$AJ606, $AJ606-SUM($B606:N606), IFERROR($AJ606/$AK606, 0))))</f>
        <v>0</v>
      </c>
      <c r="P606" s="82">
        <f>IF($AM606&gt;P$5,0,IF($AM606=P$5,IFERROR($AJ606/$AK606*$AL606, 0),IF(IFERROR((SUM($B606:O606)+$AJ606/$AK606*(1-$AL606)),0)&gt;=$AJ606, $AJ606-SUM($B606:O606), IFERROR($AJ606/$AK606, 0))))</f>
        <v>0</v>
      </c>
      <c r="Q606" s="82">
        <f>IF($AM606&gt;Q$5,0,IF($AM606=Q$5,IFERROR($AJ606/$AK606*$AL606, 0),IF(IFERROR((SUM($B606:P606)+$AJ606/$AK606*(1-$AL606)),0)&gt;=$AJ606, $AJ606-SUM($B606:P606), IFERROR($AJ606/$AK606, 0))))</f>
        <v>0</v>
      </c>
      <c r="R606" s="82">
        <f>IF($AM606&gt;R$5,0,IF($AM606=R$5,IFERROR($AJ606/$AK606*$AL606, 0),IF(IFERROR((SUM($B606:Q606)+$AJ606/$AK606*(1-$AL606)),0)&gt;=$AJ606, $AJ606-SUM($B606:Q606), IFERROR($AJ606/$AK606, 0))))</f>
        <v>0</v>
      </c>
      <c r="S606" s="82">
        <f>IF($AM606&gt;S$5,0,IF($AM606=S$5,IFERROR($AJ606/$AK606*$AL606, 0),IF(IFERROR((SUM($B606:R606)+$AJ606/$AK606*(1-$AL606)),0)&gt;=$AJ606, $AJ606-SUM($B606:R606), IFERROR($AJ606/$AK606, 0))))</f>
        <v>0</v>
      </c>
      <c r="T606" s="82">
        <f>IF($AM606&gt;T$5,0,IF($AM606=T$5,IFERROR($AJ606/$AK606*$AL606, 0),IF(IFERROR((SUM($B606:S606)+$AJ606/$AK606*(1-$AL606)),0)&gt;=$AJ606, $AJ606-SUM($B606:S606), IFERROR($AJ606/$AK606, 0))))</f>
        <v>0</v>
      </c>
      <c r="U606" s="82">
        <f>IF($AM606&gt;U$5,0,IF($AM606=U$5,IFERROR($AJ606/$AK606*$AL606, 0),IF(IFERROR((SUM($B606:T606)+$AJ606/$AK606*(1-$AL606)),0)&gt;=$AJ606, $AJ606-SUM($B606:T606), IFERROR($AJ606/$AK606, 0))))</f>
        <v>0.33471572804465377</v>
      </c>
      <c r="V606" s="82">
        <f>IF($AM606&gt;V$5,0,IF($AM606=V$5,IFERROR($AJ606/$AK606*$AL606, 0),IF(IFERROR((SUM($B606:U606)+$AJ606/$AK606*(1-$AL606)),0)&gt;=$AJ606, $AJ606-SUM($B606:U606), IFERROR($AJ606/$AK606, 0))))</f>
        <v>0.66943145608930754</v>
      </c>
      <c r="W606" s="82">
        <f>IF($AM606&gt;W$5,0,IF($AM606=W$5,IFERROR($AJ606/$AK606*$AL606, 0),IF(IFERROR((SUM($B606:V606)+$AJ606/$AK606*(1-$AL606)),0)&gt;=$AJ606, $AJ606-SUM($B606:V606), IFERROR($AJ606/$AK606, 0))))</f>
        <v>0.66943145608930754</v>
      </c>
      <c r="X606" s="82">
        <f>IF($AM606&gt;X$5,0,IF($AM606=X$5,IFERROR($AJ606/$AK606*$AL606, 0),IF(IFERROR((SUM($B606:W606)+$AJ606/$AK606*(1-$AL606)),0)&gt;=$AJ606, $AJ606-SUM($B606:W606), IFERROR($AJ606/$AK606, 0))))</f>
        <v>0.66943145608930754</v>
      </c>
      <c r="Y606" s="82">
        <f>IF($AM606&gt;Y$5,0,IF($AM606=Y$5,IFERROR($AJ606/$AK606*$AL606, 0),IF(IFERROR((SUM($B606:X606)+$AJ606/$AK606*(1-$AL606)),0)&gt;=$AJ606, $AJ606-SUM($B606:X606), IFERROR($AJ606/$AK606, 0))))</f>
        <v>0.66943145608930754</v>
      </c>
      <c r="Z606" s="82">
        <f>IF($AM606&gt;Z$5,0,IF($AM606=Z$5,IFERROR($AJ606/$AK606*$AL606, 0),IF(IFERROR((SUM($B606:Y606)+$AJ606/$AK606*(1-$AL606)),0)&gt;=$AJ606, $AJ606-SUM($B606:Y606), IFERROR($AJ606/$AK606, 0))))</f>
        <v>0.66943145608930754</v>
      </c>
      <c r="AA606" s="82">
        <f>IF($AM606&gt;AA$5,0,IF($AM606=AA$5,IFERROR($AJ606/$AK606*$AL606, 0),IF(IFERROR((SUM($B606:Z606)+$AJ606/$AK606*(1-$AL606)),0)&gt;=$AJ606, $AJ606-SUM($B606:Z606), IFERROR($AJ606/$AK606, 0))))</f>
        <v>0.66943145608930754</v>
      </c>
      <c r="AB606" s="82">
        <f>IF($AM606&gt;AB$5,0,IF($AM606=AB$5,IFERROR($AJ606/$AK606*$AL606, 0),IF(IFERROR((SUM($B606:AA606)+$AJ606/$AK606*(1-$AL606)),0)&gt;=$AJ606, $AJ606-SUM($B606:AA606), IFERROR($AJ606/$AK606, 0))))</f>
        <v>0.66943145608930754</v>
      </c>
      <c r="AC606" s="82">
        <f>IF($AM606&gt;AC$5,0,IF($AM606=AC$5,IFERROR($AJ606/$AK606*$AL606, 0),IF(IFERROR((SUM($B606:AB606)+$AJ606/$AK606*(1-$AL606)),0)&gt;=$AJ606, $AJ606-SUM($B606:AB606), IFERROR($AJ606/$AK606, 0))))</f>
        <v>0.66943145608930754</v>
      </c>
      <c r="AD606" s="82">
        <f>IF($AM606&gt;AD$5,0,IF($AM606=AD$5,IFERROR($AJ606/$AK606*$AL606, 0),IF(IFERROR((SUM($B606:AC606)+$AJ606/$AK606*(1-$AL606)),0)&gt;=$AJ606, $AJ606-SUM($B606:AC606), IFERROR($AJ606/$AK606, 0))))</f>
        <v>0.66943145608930754</v>
      </c>
      <c r="AE606" s="82">
        <f>IF($AM606&gt;AE$5,0,IF($AM606=AE$5,IFERROR($AJ606/$AK606*$AL606, 0),IF(IFERROR((SUM($B606:AD606)+$AJ606/$AK606*(1-$AL606)),0)&gt;=$AJ606, $AJ606-SUM($B606:AD606), IFERROR($AJ606/$AK606, 0))))</f>
        <v>0.66943145608930754</v>
      </c>
      <c r="AF606" s="82">
        <f>IF($AM606&gt;AF$5,0,IF($AM606=AF$5,IFERROR($AJ606/$AK606*$AL606, 0),IF(IFERROR((SUM($B606:AE606)+$AJ606/$AK606*(1-$AL606)),0)&gt;=$AJ606, $AJ606-SUM($B606:AE606), IFERROR($AJ606/$AK606, 0))))</f>
        <v>0.66943145608930754</v>
      </c>
      <c r="AG606" s="82">
        <f>IF($AM606&gt;AG$5,0,IF($AM606=AG$5,IFERROR($AJ606/$AK606*$AL606, 0),IF(IFERROR((SUM($B606:AF606)+$AJ606/$AK606*(1-$AL606)),0)&gt;=$AJ606, $AJ606-SUM($B606:AF606), IFERROR($AJ606/$AK606, 0))))</f>
        <v>0.66943145608930754</v>
      </c>
      <c r="AH606" s="82">
        <f>IF($AM606&gt;AH$5,0,IF($AM606=AH$5,IFERROR($AJ606/$AK606*$AL606, 0),IF(IFERROR((SUM($B606:AG606)+$AJ606/$AK606*(1-$AL606)),0)&gt;=$AJ606, $AJ606-SUM($B606:AG606), IFERROR($AJ606/$AK606, 0))))</f>
        <v>0.66943145608930754</v>
      </c>
      <c r="AI606" s="20"/>
      <c r="AJ606" s="140" cm="1">
        <f t="array" ref="AJ606">INDEX(Calculations!$B$835:$AN$835, 1, AN606)</f>
        <v>10.710903297428921</v>
      </c>
      <c r="AK606" s="84">
        <f>INDEX(Drivers!$B$134:$AI$134, 1, MATCH($B606, Drivers!$B$4:$AI$4, 0))</f>
        <v>16</v>
      </c>
      <c r="AL606" s="85">
        <f>INDEX(Drivers!$B$135:$AI$135, 1,  MATCH($B606, Drivers!$B$4:$AI$4, 0))</f>
        <v>0.5</v>
      </c>
      <c r="AM606" s="86" cm="1">
        <f t="array" ref="AM606">INDEX(Drivers!$B$12:$AI$12, 1, AN606)</f>
        <v>47756</v>
      </c>
      <c r="AN606" s="83">
        <f t="shared" si="613"/>
        <v>20</v>
      </c>
      <c r="AO606" s="147">
        <f t="shared" si="611"/>
        <v>-1.6735786402232655</v>
      </c>
      <c r="AP606" s="153">
        <f t="shared" si="614"/>
        <v>0</v>
      </c>
      <c r="AQ606" s="153">
        <f t="shared" si="614"/>
        <v>0</v>
      </c>
      <c r="AR606" s="153">
        <f t="shared" si="614"/>
        <v>0</v>
      </c>
      <c r="AS606" s="153">
        <f t="shared" si="614"/>
        <v>0</v>
      </c>
      <c r="AT606" s="153">
        <f t="shared" si="614"/>
        <v>1.0041471841339613</v>
      </c>
      <c r="AU606" s="153">
        <f t="shared" si="614"/>
        <v>2.6777258243572302</v>
      </c>
      <c r="AV606" s="153">
        <f t="shared" si="614"/>
        <v>2.6777258243572302</v>
      </c>
      <c r="AW606" s="153">
        <f t="shared" si="614"/>
        <v>2.6777258243572302</v>
      </c>
    </row>
    <row r="607" spans="2:49" hidden="1" outlineLevel="1" x14ac:dyDescent="0.2">
      <c r="B607" s="52" t="str" cm="1">
        <f t="array" ref="B607">INDEX($B$4:$AI$4, 1, AN607)</f>
        <v>FQ4'30E</v>
      </c>
      <c r="C607" s="82">
        <f>IF($AM607&gt;C$5,0,IF($AM607=C$5,IFERROR($AJ607/$AK607*$AL607, 0),IF(IFERROR((SUM($B607:B607)+$AJ607/$AK607*(1-$AL607)),0)&gt;=$AJ607, $AJ607-SUM($B607:B607), IFERROR($AJ607/$AK607, 0))))</f>
        <v>0</v>
      </c>
      <c r="D607" s="82">
        <f>IF($AM607&gt;D$5,0,IF($AM607=D$5,IFERROR($AJ607/$AK607*$AL607, 0),IF(IFERROR((SUM($B607:C607)+$AJ607/$AK607*(1-$AL607)),0)&gt;=$AJ607, $AJ607-SUM($B607:C607), IFERROR($AJ607/$AK607, 0))))</f>
        <v>0</v>
      </c>
      <c r="E607" s="82">
        <f>IF($AM607&gt;E$5,0,IF($AM607=E$5,IFERROR($AJ607/$AK607*$AL607, 0),IF(IFERROR((SUM($B607:D607)+$AJ607/$AK607*(1-$AL607)),0)&gt;=$AJ607, $AJ607-SUM($B607:D607), IFERROR($AJ607/$AK607, 0))))</f>
        <v>0</v>
      </c>
      <c r="F607" s="82">
        <f>IF($AM607&gt;F$5,0,IF($AM607=F$5,IFERROR($AJ607/$AK607*$AL607, 0),IF(IFERROR((SUM($B607:E607)+$AJ607/$AK607*(1-$AL607)),0)&gt;=$AJ607, $AJ607-SUM($B607:E607), IFERROR($AJ607/$AK607, 0))))</f>
        <v>0</v>
      </c>
      <c r="G607" s="82">
        <f>IF($AM607&gt;G$5,0,IF($AM607=G$5,IFERROR($AJ607/$AK607*$AL607, 0),IF(IFERROR((SUM($B607:F607)+$AJ607/$AK607*(1-$AL607)),0)&gt;=$AJ607, $AJ607-SUM($B607:F607), IFERROR($AJ607/$AK607, 0))))</f>
        <v>0</v>
      </c>
      <c r="H607" s="82">
        <f>IF($AM607&gt;H$5,0,IF($AM607=H$5,IFERROR($AJ607/$AK607*$AL607, 0),IF(IFERROR((SUM($B607:G607)+$AJ607/$AK607*(1-$AL607)),0)&gt;=$AJ607, $AJ607-SUM($B607:G607), IFERROR($AJ607/$AK607, 0))))</f>
        <v>0</v>
      </c>
      <c r="I607" s="82">
        <f>IF($AM607&gt;I$5,0,IF($AM607=I$5,IFERROR($AJ607/$AK607*$AL607, 0),IF(IFERROR((SUM($B607:H607)+$AJ607/$AK607*(1-$AL607)),0)&gt;=$AJ607, $AJ607-SUM($B607:H607), IFERROR($AJ607/$AK607, 0))))</f>
        <v>0</v>
      </c>
      <c r="J607" s="82">
        <f>IF($AM607&gt;J$5,0,IF($AM607=J$5,IFERROR($AJ607/$AK607*$AL607, 0),IF(IFERROR((SUM($B607:I607)+$AJ607/$AK607*(1-$AL607)),0)&gt;=$AJ607, $AJ607-SUM($B607:I607), IFERROR($AJ607/$AK607, 0))))</f>
        <v>0</v>
      </c>
      <c r="K607" s="82">
        <f>IF($AM607&gt;K$5,0,IF($AM607=K$5,IFERROR($AJ607/$AK607*$AL607, 0),IF(IFERROR((SUM($B607:J607)+$AJ607/$AK607*(1-$AL607)),0)&gt;=$AJ607, $AJ607-SUM($B607:J607), IFERROR($AJ607/$AK607, 0))))</f>
        <v>0</v>
      </c>
      <c r="L607" s="82">
        <f>IF($AM607&gt;L$5,0,IF($AM607=L$5,IFERROR($AJ607/$AK607*$AL607, 0),IF(IFERROR((SUM($B607:K607)+$AJ607/$AK607*(1-$AL607)),0)&gt;=$AJ607, $AJ607-SUM($B607:K607), IFERROR($AJ607/$AK607, 0))))</f>
        <v>0</v>
      </c>
      <c r="M607" s="82">
        <f>IF($AM607&gt;M$5,0,IF($AM607=M$5,IFERROR($AJ607/$AK607*$AL607, 0),IF(IFERROR((SUM($B607:L607)+$AJ607/$AK607*(1-$AL607)),0)&gt;=$AJ607, $AJ607-SUM($B607:L607), IFERROR($AJ607/$AK607, 0))))</f>
        <v>0</v>
      </c>
      <c r="N607" s="82">
        <f>IF($AM607&gt;N$5,0,IF($AM607=N$5,IFERROR($AJ607/$AK607*$AL607, 0),IF(IFERROR((SUM($B607:M607)+$AJ607/$AK607*(1-$AL607)),0)&gt;=$AJ607, $AJ607-SUM($B607:M607), IFERROR($AJ607/$AK607, 0))))</f>
        <v>0</v>
      </c>
      <c r="O607" s="82">
        <f>IF($AM607&gt;O$5,0,IF($AM607=O$5,IFERROR($AJ607/$AK607*$AL607, 0),IF(IFERROR((SUM($B607:N607)+$AJ607/$AK607*(1-$AL607)),0)&gt;=$AJ607, $AJ607-SUM($B607:N607), IFERROR($AJ607/$AK607, 0))))</f>
        <v>0</v>
      </c>
      <c r="P607" s="82">
        <f>IF($AM607&gt;P$5,0,IF($AM607=P$5,IFERROR($AJ607/$AK607*$AL607, 0),IF(IFERROR((SUM($B607:O607)+$AJ607/$AK607*(1-$AL607)),0)&gt;=$AJ607, $AJ607-SUM($B607:O607), IFERROR($AJ607/$AK607, 0))))</f>
        <v>0</v>
      </c>
      <c r="Q607" s="82">
        <f>IF($AM607&gt;Q$5,0,IF($AM607=Q$5,IFERROR($AJ607/$AK607*$AL607, 0),IF(IFERROR((SUM($B607:P607)+$AJ607/$AK607*(1-$AL607)),0)&gt;=$AJ607, $AJ607-SUM($B607:P607), IFERROR($AJ607/$AK607, 0))))</f>
        <v>0</v>
      </c>
      <c r="R607" s="82">
        <f>IF($AM607&gt;R$5,0,IF($AM607=R$5,IFERROR($AJ607/$AK607*$AL607, 0),IF(IFERROR((SUM($B607:Q607)+$AJ607/$AK607*(1-$AL607)),0)&gt;=$AJ607, $AJ607-SUM($B607:Q607), IFERROR($AJ607/$AK607, 0))))</f>
        <v>0</v>
      </c>
      <c r="S607" s="82">
        <f>IF($AM607&gt;S$5,0,IF($AM607=S$5,IFERROR($AJ607/$AK607*$AL607, 0),IF(IFERROR((SUM($B607:R607)+$AJ607/$AK607*(1-$AL607)),0)&gt;=$AJ607, $AJ607-SUM($B607:R607), IFERROR($AJ607/$AK607, 0))))</f>
        <v>0</v>
      </c>
      <c r="T607" s="82">
        <f>IF($AM607&gt;T$5,0,IF($AM607=T$5,IFERROR($AJ607/$AK607*$AL607, 0),IF(IFERROR((SUM($B607:S607)+$AJ607/$AK607*(1-$AL607)),0)&gt;=$AJ607, $AJ607-SUM($B607:S607), IFERROR($AJ607/$AK607, 0))))</f>
        <v>0</v>
      </c>
      <c r="U607" s="82">
        <f>IF($AM607&gt;U$5,0,IF($AM607=U$5,IFERROR($AJ607/$AK607*$AL607, 0),IF(IFERROR((SUM($B607:T607)+$AJ607/$AK607*(1-$AL607)),0)&gt;=$AJ607, $AJ607-SUM($B607:T607), IFERROR($AJ607/$AK607, 0))))</f>
        <v>0</v>
      </c>
      <c r="V607" s="82">
        <f>IF($AM607&gt;V$5,0,IF($AM607=V$5,IFERROR($AJ607/$AK607*$AL607, 0),IF(IFERROR((SUM($B607:U607)+$AJ607/$AK607*(1-$AL607)),0)&gt;=$AJ607, $AJ607-SUM($B607:U607), IFERROR($AJ607/$AK607, 0))))</f>
        <v>0.33609965352548132</v>
      </c>
      <c r="W607" s="82">
        <f>IF($AM607&gt;W$5,0,IF($AM607=W$5,IFERROR($AJ607/$AK607*$AL607, 0),IF(IFERROR((SUM($B607:V607)+$AJ607/$AK607*(1-$AL607)),0)&gt;=$AJ607, $AJ607-SUM($B607:V607), IFERROR($AJ607/$AK607, 0))))</f>
        <v>0.67219930705096265</v>
      </c>
      <c r="X607" s="82">
        <f>IF($AM607&gt;X$5,0,IF($AM607=X$5,IFERROR($AJ607/$AK607*$AL607, 0),IF(IFERROR((SUM($B607:W607)+$AJ607/$AK607*(1-$AL607)),0)&gt;=$AJ607, $AJ607-SUM($B607:W607), IFERROR($AJ607/$AK607, 0))))</f>
        <v>0.67219930705096265</v>
      </c>
      <c r="Y607" s="82">
        <f>IF($AM607&gt;Y$5,0,IF($AM607=Y$5,IFERROR($AJ607/$AK607*$AL607, 0),IF(IFERROR((SUM($B607:X607)+$AJ607/$AK607*(1-$AL607)),0)&gt;=$AJ607, $AJ607-SUM($B607:X607), IFERROR($AJ607/$AK607, 0))))</f>
        <v>0.67219930705096265</v>
      </c>
      <c r="Z607" s="82">
        <f>IF($AM607&gt;Z$5,0,IF($AM607=Z$5,IFERROR($AJ607/$AK607*$AL607, 0),IF(IFERROR((SUM($B607:Y607)+$AJ607/$AK607*(1-$AL607)),0)&gt;=$AJ607, $AJ607-SUM($B607:Y607), IFERROR($AJ607/$AK607, 0))))</f>
        <v>0.67219930705096265</v>
      </c>
      <c r="AA607" s="82">
        <f>IF($AM607&gt;AA$5,0,IF($AM607=AA$5,IFERROR($AJ607/$AK607*$AL607, 0),IF(IFERROR((SUM($B607:Z607)+$AJ607/$AK607*(1-$AL607)),0)&gt;=$AJ607, $AJ607-SUM($B607:Z607), IFERROR($AJ607/$AK607, 0))))</f>
        <v>0.67219930705096265</v>
      </c>
      <c r="AB607" s="82">
        <f>IF($AM607&gt;AB$5,0,IF($AM607=AB$5,IFERROR($AJ607/$AK607*$AL607, 0),IF(IFERROR((SUM($B607:AA607)+$AJ607/$AK607*(1-$AL607)),0)&gt;=$AJ607, $AJ607-SUM($B607:AA607), IFERROR($AJ607/$AK607, 0))))</f>
        <v>0.67219930705096265</v>
      </c>
      <c r="AC607" s="82">
        <f>IF($AM607&gt;AC$5,0,IF($AM607=AC$5,IFERROR($AJ607/$AK607*$AL607, 0),IF(IFERROR((SUM($B607:AB607)+$AJ607/$AK607*(1-$AL607)),0)&gt;=$AJ607, $AJ607-SUM($B607:AB607), IFERROR($AJ607/$AK607, 0))))</f>
        <v>0.67219930705096265</v>
      </c>
      <c r="AD607" s="82">
        <f>IF($AM607&gt;AD$5,0,IF($AM607=AD$5,IFERROR($AJ607/$AK607*$AL607, 0),IF(IFERROR((SUM($B607:AC607)+$AJ607/$AK607*(1-$AL607)),0)&gt;=$AJ607, $AJ607-SUM($B607:AC607), IFERROR($AJ607/$AK607, 0))))</f>
        <v>0.67219930705096265</v>
      </c>
      <c r="AE607" s="82">
        <f>IF($AM607&gt;AE$5,0,IF($AM607=AE$5,IFERROR($AJ607/$AK607*$AL607, 0),IF(IFERROR((SUM($B607:AD607)+$AJ607/$AK607*(1-$AL607)),0)&gt;=$AJ607, $AJ607-SUM($B607:AD607), IFERROR($AJ607/$AK607, 0))))</f>
        <v>0.67219930705096265</v>
      </c>
      <c r="AF607" s="82">
        <f>IF($AM607&gt;AF$5,0,IF($AM607=AF$5,IFERROR($AJ607/$AK607*$AL607, 0),IF(IFERROR((SUM($B607:AE607)+$AJ607/$AK607*(1-$AL607)),0)&gt;=$AJ607, $AJ607-SUM($B607:AE607), IFERROR($AJ607/$AK607, 0))))</f>
        <v>0.67219930705096265</v>
      </c>
      <c r="AG607" s="82">
        <f>IF($AM607&gt;AG$5,0,IF($AM607=AG$5,IFERROR($AJ607/$AK607*$AL607, 0),IF(IFERROR((SUM($B607:AF607)+$AJ607/$AK607*(1-$AL607)),0)&gt;=$AJ607, $AJ607-SUM($B607:AF607), IFERROR($AJ607/$AK607, 0))))</f>
        <v>0.67219930705096265</v>
      </c>
      <c r="AH607" s="82">
        <f>IF($AM607&gt;AH$5,0,IF($AM607=AH$5,IFERROR($AJ607/$AK607*$AL607, 0),IF(IFERROR((SUM($B607:AG607)+$AJ607/$AK607*(1-$AL607)),0)&gt;=$AJ607, $AJ607-SUM($B607:AG607), IFERROR($AJ607/$AK607, 0))))</f>
        <v>0.67219930705096265</v>
      </c>
      <c r="AI607" s="20"/>
      <c r="AJ607" s="140" cm="1">
        <f t="array" ref="AJ607">INDEX(Calculations!$B$835:$AN$835, 1, AN607)</f>
        <v>10.755188912815402</v>
      </c>
      <c r="AK607" s="84">
        <f>INDEX(Drivers!$B$134:$AI$134, 1, MATCH($B607, Drivers!$B$4:$AI$4, 0))</f>
        <v>16</v>
      </c>
      <c r="AL607" s="85">
        <f>INDEX(Drivers!$B$135:$AI$135, 1,  MATCH($B607, Drivers!$B$4:$AI$4, 0))</f>
        <v>0.5</v>
      </c>
      <c r="AM607" s="86" cm="1">
        <f t="array" ref="AM607">INDEX(Drivers!$B$12:$AI$12, 1, AN607)</f>
        <v>47848</v>
      </c>
      <c r="AN607" s="83">
        <f t="shared" si="613"/>
        <v>21</v>
      </c>
      <c r="AO607" s="147">
        <f t="shared" si="611"/>
        <v>-2.3526975746783698</v>
      </c>
      <c r="AP607" s="153">
        <f t="shared" si="614"/>
        <v>0</v>
      </c>
      <c r="AQ607" s="153">
        <f t="shared" si="614"/>
        <v>0</v>
      </c>
      <c r="AR607" s="153">
        <f t="shared" si="614"/>
        <v>0</v>
      </c>
      <c r="AS607" s="153">
        <f t="shared" si="614"/>
        <v>0</v>
      </c>
      <c r="AT607" s="153">
        <f t="shared" si="614"/>
        <v>0.33609965352548132</v>
      </c>
      <c r="AU607" s="153">
        <f t="shared" si="614"/>
        <v>2.6887972282038506</v>
      </c>
      <c r="AV607" s="153">
        <f t="shared" si="614"/>
        <v>2.6887972282038506</v>
      </c>
      <c r="AW607" s="153">
        <f t="shared" si="614"/>
        <v>2.6887972282038506</v>
      </c>
    </row>
    <row r="608" spans="2:49" hidden="1" outlineLevel="1" x14ac:dyDescent="0.2">
      <c r="B608" s="52" t="str" cm="1">
        <f t="array" ref="B608">INDEX($B$4:$AI$4, 1, AN608)</f>
        <v>FQ1'31E</v>
      </c>
      <c r="C608" s="82">
        <f>IF($AM608&gt;C$5,0,IF($AM608=C$5,IFERROR($AJ608/$AK608*$AL608, 0),IF(IFERROR((SUM($B608:B608)+$AJ608/$AK608*(1-$AL608)),0)&gt;=$AJ608, $AJ608-SUM($B608:B608), IFERROR($AJ608/$AK608, 0))))</f>
        <v>0</v>
      </c>
      <c r="D608" s="82">
        <f>IF($AM608&gt;D$5,0,IF($AM608=D$5,IFERROR($AJ608/$AK608*$AL608, 0),IF(IFERROR((SUM($B608:C608)+$AJ608/$AK608*(1-$AL608)),0)&gt;=$AJ608, $AJ608-SUM($B608:C608), IFERROR($AJ608/$AK608, 0))))</f>
        <v>0</v>
      </c>
      <c r="E608" s="82">
        <f>IF($AM608&gt;E$5,0,IF($AM608=E$5,IFERROR($AJ608/$AK608*$AL608, 0),IF(IFERROR((SUM($B608:D608)+$AJ608/$AK608*(1-$AL608)),0)&gt;=$AJ608, $AJ608-SUM($B608:D608), IFERROR($AJ608/$AK608, 0))))</f>
        <v>0</v>
      </c>
      <c r="F608" s="82">
        <f>IF($AM608&gt;F$5,0,IF($AM608=F$5,IFERROR($AJ608/$AK608*$AL608, 0),IF(IFERROR((SUM($B608:E608)+$AJ608/$AK608*(1-$AL608)),0)&gt;=$AJ608, $AJ608-SUM($B608:E608), IFERROR($AJ608/$AK608, 0))))</f>
        <v>0</v>
      </c>
      <c r="G608" s="82">
        <f>IF($AM608&gt;G$5,0,IF($AM608=G$5,IFERROR($AJ608/$AK608*$AL608, 0),IF(IFERROR((SUM($B608:F608)+$AJ608/$AK608*(1-$AL608)),0)&gt;=$AJ608, $AJ608-SUM($B608:F608), IFERROR($AJ608/$AK608, 0))))</f>
        <v>0</v>
      </c>
      <c r="H608" s="82">
        <f>IF($AM608&gt;H$5,0,IF($AM608=H$5,IFERROR($AJ608/$AK608*$AL608, 0),IF(IFERROR((SUM($B608:G608)+$AJ608/$AK608*(1-$AL608)),0)&gt;=$AJ608, $AJ608-SUM($B608:G608), IFERROR($AJ608/$AK608, 0))))</f>
        <v>0</v>
      </c>
      <c r="I608" s="82">
        <f>IF($AM608&gt;I$5,0,IF($AM608=I$5,IFERROR($AJ608/$AK608*$AL608, 0),IF(IFERROR((SUM($B608:H608)+$AJ608/$AK608*(1-$AL608)),0)&gt;=$AJ608, $AJ608-SUM($B608:H608), IFERROR($AJ608/$AK608, 0))))</f>
        <v>0</v>
      </c>
      <c r="J608" s="82">
        <f>IF($AM608&gt;J$5,0,IF($AM608=J$5,IFERROR($AJ608/$AK608*$AL608, 0),IF(IFERROR((SUM($B608:I608)+$AJ608/$AK608*(1-$AL608)),0)&gt;=$AJ608, $AJ608-SUM($B608:I608), IFERROR($AJ608/$AK608, 0))))</f>
        <v>0</v>
      </c>
      <c r="K608" s="82">
        <f>IF($AM608&gt;K$5,0,IF($AM608=K$5,IFERROR($AJ608/$AK608*$AL608, 0),IF(IFERROR((SUM($B608:J608)+$AJ608/$AK608*(1-$AL608)),0)&gt;=$AJ608, $AJ608-SUM($B608:J608), IFERROR($AJ608/$AK608, 0))))</f>
        <v>0</v>
      </c>
      <c r="L608" s="82">
        <f>IF($AM608&gt;L$5,0,IF($AM608=L$5,IFERROR($AJ608/$AK608*$AL608, 0),IF(IFERROR((SUM($B608:K608)+$AJ608/$AK608*(1-$AL608)),0)&gt;=$AJ608, $AJ608-SUM($B608:K608), IFERROR($AJ608/$AK608, 0))))</f>
        <v>0</v>
      </c>
      <c r="M608" s="82">
        <f>IF($AM608&gt;M$5,0,IF($AM608=M$5,IFERROR($AJ608/$AK608*$AL608, 0),IF(IFERROR((SUM($B608:L608)+$AJ608/$AK608*(1-$AL608)),0)&gt;=$AJ608, $AJ608-SUM($B608:L608), IFERROR($AJ608/$AK608, 0))))</f>
        <v>0</v>
      </c>
      <c r="N608" s="82">
        <f>IF($AM608&gt;N$5,0,IF($AM608=N$5,IFERROR($AJ608/$AK608*$AL608, 0),IF(IFERROR((SUM($B608:M608)+$AJ608/$AK608*(1-$AL608)),0)&gt;=$AJ608, $AJ608-SUM($B608:M608), IFERROR($AJ608/$AK608, 0))))</f>
        <v>0</v>
      </c>
      <c r="O608" s="82">
        <f>IF($AM608&gt;O$5,0,IF($AM608=O$5,IFERROR($AJ608/$AK608*$AL608, 0),IF(IFERROR((SUM($B608:N608)+$AJ608/$AK608*(1-$AL608)),0)&gt;=$AJ608, $AJ608-SUM($B608:N608), IFERROR($AJ608/$AK608, 0))))</f>
        <v>0</v>
      </c>
      <c r="P608" s="82">
        <f>IF($AM608&gt;P$5,0,IF($AM608=P$5,IFERROR($AJ608/$AK608*$AL608, 0),IF(IFERROR((SUM($B608:O608)+$AJ608/$AK608*(1-$AL608)),0)&gt;=$AJ608, $AJ608-SUM($B608:O608), IFERROR($AJ608/$AK608, 0))))</f>
        <v>0</v>
      </c>
      <c r="Q608" s="82">
        <f>IF($AM608&gt;Q$5,0,IF($AM608=Q$5,IFERROR($AJ608/$AK608*$AL608, 0),IF(IFERROR((SUM($B608:P608)+$AJ608/$AK608*(1-$AL608)),0)&gt;=$AJ608, $AJ608-SUM($B608:P608), IFERROR($AJ608/$AK608, 0))))</f>
        <v>0</v>
      </c>
      <c r="R608" s="82">
        <f>IF($AM608&gt;R$5,0,IF($AM608=R$5,IFERROR($AJ608/$AK608*$AL608, 0),IF(IFERROR((SUM($B608:Q608)+$AJ608/$AK608*(1-$AL608)),0)&gt;=$AJ608, $AJ608-SUM($B608:Q608), IFERROR($AJ608/$AK608, 0))))</f>
        <v>0</v>
      </c>
      <c r="S608" s="82">
        <f>IF($AM608&gt;S$5,0,IF($AM608=S$5,IFERROR($AJ608/$AK608*$AL608, 0),IF(IFERROR((SUM($B608:R608)+$AJ608/$AK608*(1-$AL608)),0)&gt;=$AJ608, $AJ608-SUM($B608:R608), IFERROR($AJ608/$AK608, 0))))</f>
        <v>0</v>
      </c>
      <c r="T608" s="82">
        <f>IF($AM608&gt;T$5,0,IF($AM608=T$5,IFERROR($AJ608/$AK608*$AL608, 0),IF(IFERROR((SUM($B608:S608)+$AJ608/$AK608*(1-$AL608)),0)&gt;=$AJ608, $AJ608-SUM($B608:S608), IFERROR($AJ608/$AK608, 0))))</f>
        <v>0</v>
      </c>
      <c r="U608" s="82">
        <f>IF($AM608&gt;U$5,0,IF($AM608=U$5,IFERROR($AJ608/$AK608*$AL608, 0),IF(IFERROR((SUM($B608:T608)+$AJ608/$AK608*(1-$AL608)),0)&gt;=$AJ608, $AJ608-SUM($B608:T608), IFERROR($AJ608/$AK608, 0))))</f>
        <v>0</v>
      </c>
      <c r="V608" s="82">
        <f>IF($AM608&gt;V$5,0,IF($AM608=V$5,IFERROR($AJ608/$AK608*$AL608, 0),IF(IFERROR((SUM($B608:U608)+$AJ608/$AK608*(1-$AL608)),0)&gt;=$AJ608, $AJ608-SUM($B608:U608), IFERROR($AJ608/$AK608, 0))))</f>
        <v>0</v>
      </c>
      <c r="W608" s="82">
        <f>IF($AM608&gt;W$5,0,IF($AM608=W$5,IFERROR($AJ608/$AK608*$AL608, 0),IF(IFERROR((SUM($B608:V608)+$AJ608/$AK608*(1-$AL608)),0)&gt;=$AJ608, $AJ608-SUM($B608:V608), IFERROR($AJ608/$AK608, 0))))</f>
        <v>0</v>
      </c>
      <c r="X608" s="82">
        <f>IF($AM608&gt;X$5,0,IF($AM608=X$5,IFERROR($AJ608/$AK608*$AL608, 0),IF(IFERROR((SUM($B608:W608)+$AJ608/$AK608*(1-$AL608)),0)&gt;=$AJ608, $AJ608-SUM($B608:W608), IFERROR($AJ608/$AK608, 0))))</f>
        <v>0</v>
      </c>
      <c r="Y608" s="82">
        <f>IF($AM608&gt;Y$5,0,IF($AM608=Y$5,IFERROR($AJ608/$AK608*$AL608, 0),IF(IFERROR((SUM($B608:X608)+$AJ608/$AK608*(1-$AL608)),0)&gt;=$AJ608, $AJ608-SUM($B608:X608), IFERROR($AJ608/$AK608, 0))))</f>
        <v>0</v>
      </c>
      <c r="Z608" s="82">
        <f>IF($AM608&gt;Z$5,0,IF($AM608=Z$5,IFERROR($AJ608/$AK608*$AL608, 0),IF(IFERROR((SUM($B608:Y608)+$AJ608/$AK608*(1-$AL608)),0)&gt;=$AJ608, $AJ608-SUM($B608:Y608), IFERROR($AJ608/$AK608, 0))))</f>
        <v>0</v>
      </c>
      <c r="AA608" s="82">
        <f>IF($AM608&gt;AA$5,0,IF($AM608=AA$5,IFERROR($AJ608/$AK608*$AL608, 0),IF(IFERROR((SUM($B608:Z608)+$AJ608/$AK608*(1-$AL608)),0)&gt;=$AJ608, $AJ608-SUM($B608:Z608), IFERROR($AJ608/$AK608, 0))))</f>
        <v>0</v>
      </c>
      <c r="AB608" s="82">
        <f>IF($AM608&gt;AB$5,0,IF($AM608=AB$5,IFERROR($AJ608/$AK608*$AL608, 0),IF(IFERROR((SUM($B608:AA608)+$AJ608/$AK608*(1-$AL608)),0)&gt;=$AJ608, $AJ608-SUM($B608:AA608), IFERROR($AJ608/$AK608, 0))))</f>
        <v>0</v>
      </c>
      <c r="AC608" s="82">
        <f>IF($AM608&gt;AC$5,0,IF($AM608=AC$5,IFERROR($AJ608/$AK608*$AL608, 0),IF(IFERROR((SUM($B608:AB608)+$AJ608/$AK608*(1-$AL608)),0)&gt;=$AJ608, $AJ608-SUM($B608:AB608), IFERROR($AJ608/$AK608, 0))))</f>
        <v>0</v>
      </c>
      <c r="AD608" s="82">
        <f>IF($AM608&gt;AD$5,0,IF($AM608=AD$5,IFERROR($AJ608/$AK608*$AL608, 0),IF(IFERROR((SUM($B608:AC608)+$AJ608/$AK608*(1-$AL608)),0)&gt;=$AJ608, $AJ608-SUM($B608:AC608), IFERROR($AJ608/$AK608, 0))))</f>
        <v>0</v>
      </c>
      <c r="AE608" s="82">
        <f>IF($AM608&gt;AE$5,0,IF($AM608=AE$5,IFERROR($AJ608/$AK608*$AL608, 0),IF(IFERROR((SUM($B608:AD608)+$AJ608/$AK608*(1-$AL608)),0)&gt;=$AJ608, $AJ608-SUM($B608:AD608), IFERROR($AJ608/$AK608, 0))))</f>
        <v>0</v>
      </c>
      <c r="AF608" s="82">
        <f>IF($AM608&gt;AF$5,0,IF($AM608=AF$5,IFERROR($AJ608/$AK608*$AL608, 0),IF(IFERROR((SUM($B608:AE608)+$AJ608/$AK608*(1-$AL608)),0)&gt;=$AJ608, $AJ608-SUM($B608:AE608), IFERROR($AJ608/$AK608, 0))))</f>
        <v>0</v>
      </c>
      <c r="AG608" s="82">
        <f>IF($AM608&gt;AG$5,0,IF($AM608=AG$5,IFERROR($AJ608/$AK608*$AL608, 0),IF(IFERROR((SUM($B608:AF608)+$AJ608/$AK608*(1-$AL608)),0)&gt;=$AJ608, $AJ608-SUM($B608:AF608), IFERROR($AJ608/$AK608, 0))))</f>
        <v>0</v>
      </c>
      <c r="AH608" s="82">
        <f>IF($AM608&gt;AH$5,0,IF($AM608=AH$5,IFERROR($AJ608/$AK608*$AL608, 0),IF(IFERROR((SUM($B608:AG608)+$AJ608/$AK608*(1-$AL608)),0)&gt;=$AJ608, $AJ608-SUM($B608:AG608), IFERROR($AJ608/$AK608, 0))))</f>
        <v>0</v>
      </c>
      <c r="AI608" s="20"/>
      <c r="AJ608" s="140" cm="1">
        <f t="array" ref="AJ608">INDEX(Calculations!$B$835:$AN$835, 1, AN608)</f>
        <v>0</v>
      </c>
      <c r="AK608" s="84">
        <f>INDEX(Drivers!$B$134:$AI$134, 1, MATCH($B608, Drivers!$B$4:$AI$4, 0))</f>
        <v>0</v>
      </c>
      <c r="AL608" s="85">
        <f>INDEX(Drivers!$B$135:$AI$135, 1,  MATCH($B608, Drivers!$B$4:$AI$4, 0))</f>
        <v>0</v>
      </c>
      <c r="AM608" s="86" cm="1">
        <f t="array" ref="AM608">INDEX(Drivers!$B$12:$AI$12, 1, AN608)</f>
        <v>47938</v>
      </c>
      <c r="AN608" s="83">
        <f t="shared" si="613"/>
        <v>22</v>
      </c>
      <c r="AO608" s="147">
        <f t="shared" si="611"/>
        <v>0</v>
      </c>
      <c r="AP608" s="153">
        <f t="shared" si="614"/>
        <v>0</v>
      </c>
      <c r="AQ608" s="153">
        <f t="shared" si="614"/>
        <v>0</v>
      </c>
      <c r="AR608" s="153">
        <f t="shared" si="614"/>
        <v>0</v>
      </c>
      <c r="AS608" s="153">
        <f t="shared" si="614"/>
        <v>0</v>
      </c>
      <c r="AT608" s="153">
        <f t="shared" si="614"/>
        <v>0</v>
      </c>
      <c r="AU608" s="153">
        <f t="shared" si="614"/>
        <v>0</v>
      </c>
      <c r="AV608" s="153">
        <f t="shared" si="614"/>
        <v>0</v>
      </c>
      <c r="AW608" s="153">
        <f t="shared" si="614"/>
        <v>0</v>
      </c>
    </row>
    <row r="609" spans="1:49" hidden="1" outlineLevel="1" x14ac:dyDescent="0.2">
      <c r="B609" s="52" t="str" cm="1">
        <f t="array" ref="B609">INDEX($B$4:$AI$4, 1, AN609)</f>
        <v>FQ2'31E</v>
      </c>
      <c r="C609" s="82">
        <f>IF($AM609&gt;C$5,0,IF($AM609=C$5,IFERROR($AJ609/$AK609*$AL609, 0),IF(IFERROR((SUM($B609:B609)+$AJ609/$AK609*(1-$AL609)),0)&gt;=$AJ609, $AJ609-SUM($B609:B609), IFERROR($AJ609/$AK609, 0))))</f>
        <v>0</v>
      </c>
      <c r="D609" s="82">
        <f>IF($AM609&gt;D$5,0,IF($AM609=D$5,IFERROR($AJ609/$AK609*$AL609, 0),IF(IFERROR((SUM($B609:C609)+$AJ609/$AK609*(1-$AL609)),0)&gt;=$AJ609, $AJ609-SUM($B609:C609), IFERROR($AJ609/$AK609, 0))))</f>
        <v>0</v>
      </c>
      <c r="E609" s="82">
        <f>IF($AM609&gt;E$5,0,IF($AM609=E$5,IFERROR($AJ609/$AK609*$AL609, 0),IF(IFERROR((SUM($B609:D609)+$AJ609/$AK609*(1-$AL609)),0)&gt;=$AJ609, $AJ609-SUM($B609:D609), IFERROR($AJ609/$AK609, 0))))</f>
        <v>0</v>
      </c>
      <c r="F609" s="82">
        <f>IF($AM609&gt;F$5,0,IF($AM609=F$5,IFERROR($AJ609/$AK609*$AL609, 0),IF(IFERROR((SUM($B609:E609)+$AJ609/$AK609*(1-$AL609)),0)&gt;=$AJ609, $AJ609-SUM($B609:E609), IFERROR($AJ609/$AK609, 0))))</f>
        <v>0</v>
      </c>
      <c r="G609" s="82">
        <f>IF($AM609&gt;G$5,0,IF($AM609=G$5,IFERROR($AJ609/$AK609*$AL609, 0),IF(IFERROR((SUM($B609:F609)+$AJ609/$AK609*(1-$AL609)),0)&gt;=$AJ609, $AJ609-SUM($B609:F609), IFERROR($AJ609/$AK609, 0))))</f>
        <v>0</v>
      </c>
      <c r="H609" s="82">
        <f>IF($AM609&gt;H$5,0,IF($AM609=H$5,IFERROR($AJ609/$AK609*$AL609, 0),IF(IFERROR((SUM($B609:G609)+$AJ609/$AK609*(1-$AL609)),0)&gt;=$AJ609, $AJ609-SUM($B609:G609), IFERROR($AJ609/$AK609, 0))))</f>
        <v>0</v>
      </c>
      <c r="I609" s="82">
        <f>IF($AM609&gt;I$5,0,IF($AM609=I$5,IFERROR($AJ609/$AK609*$AL609, 0),IF(IFERROR((SUM($B609:H609)+$AJ609/$AK609*(1-$AL609)),0)&gt;=$AJ609, $AJ609-SUM($B609:H609), IFERROR($AJ609/$AK609, 0))))</f>
        <v>0</v>
      </c>
      <c r="J609" s="82">
        <f>IF($AM609&gt;J$5,0,IF($AM609=J$5,IFERROR($AJ609/$AK609*$AL609, 0),IF(IFERROR((SUM($B609:I609)+$AJ609/$AK609*(1-$AL609)),0)&gt;=$AJ609, $AJ609-SUM($B609:I609), IFERROR($AJ609/$AK609, 0))))</f>
        <v>0</v>
      </c>
      <c r="K609" s="82">
        <f>IF($AM609&gt;K$5,0,IF($AM609=K$5,IFERROR($AJ609/$AK609*$AL609, 0),IF(IFERROR((SUM($B609:J609)+$AJ609/$AK609*(1-$AL609)),0)&gt;=$AJ609, $AJ609-SUM($B609:J609), IFERROR($AJ609/$AK609, 0))))</f>
        <v>0</v>
      </c>
      <c r="L609" s="82">
        <f>IF($AM609&gt;L$5,0,IF($AM609=L$5,IFERROR($AJ609/$AK609*$AL609, 0),IF(IFERROR((SUM($B609:K609)+$AJ609/$AK609*(1-$AL609)),0)&gt;=$AJ609, $AJ609-SUM($B609:K609), IFERROR($AJ609/$AK609, 0))))</f>
        <v>0</v>
      </c>
      <c r="M609" s="82">
        <f>IF($AM609&gt;M$5,0,IF($AM609=M$5,IFERROR($AJ609/$AK609*$AL609, 0),IF(IFERROR((SUM($B609:L609)+$AJ609/$AK609*(1-$AL609)),0)&gt;=$AJ609, $AJ609-SUM($B609:L609), IFERROR($AJ609/$AK609, 0))))</f>
        <v>0</v>
      </c>
      <c r="N609" s="82">
        <f>IF($AM609&gt;N$5,0,IF($AM609=N$5,IFERROR($AJ609/$AK609*$AL609, 0),IF(IFERROR((SUM($B609:M609)+$AJ609/$AK609*(1-$AL609)),0)&gt;=$AJ609, $AJ609-SUM($B609:M609), IFERROR($AJ609/$AK609, 0))))</f>
        <v>0</v>
      </c>
      <c r="O609" s="82">
        <f>IF($AM609&gt;O$5,0,IF($AM609=O$5,IFERROR($AJ609/$AK609*$AL609, 0),IF(IFERROR((SUM($B609:N609)+$AJ609/$AK609*(1-$AL609)),0)&gt;=$AJ609, $AJ609-SUM($B609:N609), IFERROR($AJ609/$AK609, 0))))</f>
        <v>0</v>
      </c>
      <c r="P609" s="82">
        <f>IF($AM609&gt;P$5,0,IF($AM609=P$5,IFERROR($AJ609/$AK609*$AL609, 0),IF(IFERROR((SUM($B609:O609)+$AJ609/$AK609*(1-$AL609)),0)&gt;=$AJ609, $AJ609-SUM($B609:O609), IFERROR($AJ609/$AK609, 0))))</f>
        <v>0</v>
      </c>
      <c r="Q609" s="82">
        <f>IF($AM609&gt;Q$5,0,IF($AM609=Q$5,IFERROR($AJ609/$AK609*$AL609, 0),IF(IFERROR((SUM($B609:P609)+$AJ609/$AK609*(1-$AL609)),0)&gt;=$AJ609, $AJ609-SUM($B609:P609), IFERROR($AJ609/$AK609, 0))))</f>
        <v>0</v>
      </c>
      <c r="R609" s="82">
        <f>IF($AM609&gt;R$5,0,IF($AM609=R$5,IFERROR($AJ609/$AK609*$AL609, 0),IF(IFERROR((SUM($B609:Q609)+$AJ609/$AK609*(1-$AL609)),0)&gt;=$AJ609, $AJ609-SUM($B609:Q609), IFERROR($AJ609/$AK609, 0))))</f>
        <v>0</v>
      </c>
      <c r="S609" s="82">
        <f>IF($AM609&gt;S$5,0,IF($AM609=S$5,IFERROR($AJ609/$AK609*$AL609, 0),IF(IFERROR((SUM($B609:R609)+$AJ609/$AK609*(1-$AL609)),0)&gt;=$AJ609, $AJ609-SUM($B609:R609), IFERROR($AJ609/$AK609, 0))))</f>
        <v>0</v>
      </c>
      <c r="T609" s="82">
        <f>IF($AM609&gt;T$5,0,IF($AM609=T$5,IFERROR($AJ609/$AK609*$AL609, 0),IF(IFERROR((SUM($B609:S609)+$AJ609/$AK609*(1-$AL609)),0)&gt;=$AJ609, $AJ609-SUM($B609:S609), IFERROR($AJ609/$AK609, 0))))</f>
        <v>0</v>
      </c>
      <c r="U609" s="82">
        <f>IF($AM609&gt;U$5,0,IF($AM609=U$5,IFERROR($AJ609/$AK609*$AL609, 0),IF(IFERROR((SUM($B609:T609)+$AJ609/$AK609*(1-$AL609)),0)&gt;=$AJ609, $AJ609-SUM($B609:T609), IFERROR($AJ609/$AK609, 0))))</f>
        <v>0</v>
      </c>
      <c r="V609" s="82">
        <f>IF($AM609&gt;V$5,0,IF($AM609=V$5,IFERROR($AJ609/$AK609*$AL609, 0),IF(IFERROR((SUM($B609:U609)+$AJ609/$AK609*(1-$AL609)),0)&gt;=$AJ609, $AJ609-SUM($B609:U609), IFERROR($AJ609/$AK609, 0))))</f>
        <v>0</v>
      </c>
      <c r="W609" s="82">
        <f>IF($AM609&gt;W$5,0,IF($AM609=W$5,IFERROR($AJ609/$AK609*$AL609, 0),IF(IFERROR((SUM($B609:V609)+$AJ609/$AK609*(1-$AL609)),0)&gt;=$AJ609, $AJ609-SUM($B609:V609), IFERROR($AJ609/$AK609, 0))))</f>
        <v>0</v>
      </c>
      <c r="X609" s="82">
        <f>IF($AM609&gt;X$5,0,IF($AM609=X$5,IFERROR($AJ609/$AK609*$AL609, 0),IF(IFERROR((SUM($B609:W609)+$AJ609/$AK609*(1-$AL609)),0)&gt;=$AJ609, $AJ609-SUM($B609:W609), IFERROR($AJ609/$AK609, 0))))</f>
        <v>0</v>
      </c>
      <c r="Y609" s="82">
        <f>IF($AM609&gt;Y$5,0,IF($AM609=Y$5,IFERROR($AJ609/$AK609*$AL609, 0),IF(IFERROR((SUM($B609:X609)+$AJ609/$AK609*(1-$AL609)),0)&gt;=$AJ609, $AJ609-SUM($B609:X609), IFERROR($AJ609/$AK609, 0))))</f>
        <v>0</v>
      </c>
      <c r="Z609" s="82">
        <f>IF($AM609&gt;Z$5,0,IF($AM609=Z$5,IFERROR($AJ609/$AK609*$AL609, 0),IF(IFERROR((SUM($B609:Y609)+$AJ609/$AK609*(1-$AL609)),0)&gt;=$AJ609, $AJ609-SUM($B609:Y609), IFERROR($AJ609/$AK609, 0))))</f>
        <v>0</v>
      </c>
      <c r="AA609" s="82">
        <f>IF($AM609&gt;AA$5,0,IF($AM609=AA$5,IFERROR($AJ609/$AK609*$AL609, 0),IF(IFERROR((SUM($B609:Z609)+$AJ609/$AK609*(1-$AL609)),0)&gt;=$AJ609, $AJ609-SUM($B609:Z609), IFERROR($AJ609/$AK609, 0))))</f>
        <v>0</v>
      </c>
      <c r="AB609" s="82">
        <f>IF($AM609&gt;AB$5,0,IF($AM609=AB$5,IFERROR($AJ609/$AK609*$AL609, 0),IF(IFERROR((SUM($B609:AA609)+$AJ609/$AK609*(1-$AL609)),0)&gt;=$AJ609, $AJ609-SUM($B609:AA609), IFERROR($AJ609/$AK609, 0))))</f>
        <v>0</v>
      </c>
      <c r="AC609" s="82">
        <f>IF($AM609&gt;AC$5,0,IF($AM609=AC$5,IFERROR($AJ609/$AK609*$AL609, 0),IF(IFERROR((SUM($B609:AB609)+$AJ609/$AK609*(1-$AL609)),0)&gt;=$AJ609, $AJ609-SUM($B609:AB609), IFERROR($AJ609/$AK609, 0))))</f>
        <v>0</v>
      </c>
      <c r="AD609" s="82">
        <f>IF($AM609&gt;AD$5,0,IF($AM609=AD$5,IFERROR($AJ609/$AK609*$AL609, 0),IF(IFERROR((SUM($B609:AC609)+$AJ609/$AK609*(1-$AL609)),0)&gt;=$AJ609, $AJ609-SUM($B609:AC609), IFERROR($AJ609/$AK609, 0))))</f>
        <v>0</v>
      </c>
      <c r="AE609" s="82">
        <f>IF($AM609&gt;AE$5,0,IF($AM609=AE$5,IFERROR($AJ609/$AK609*$AL609, 0),IF(IFERROR((SUM($B609:AD609)+$AJ609/$AK609*(1-$AL609)),0)&gt;=$AJ609, $AJ609-SUM($B609:AD609), IFERROR($AJ609/$AK609, 0))))</f>
        <v>0</v>
      </c>
      <c r="AF609" s="82">
        <f>IF($AM609&gt;AF$5,0,IF($AM609=AF$5,IFERROR($AJ609/$AK609*$AL609, 0),IF(IFERROR((SUM($B609:AE609)+$AJ609/$AK609*(1-$AL609)),0)&gt;=$AJ609, $AJ609-SUM($B609:AE609), IFERROR($AJ609/$AK609, 0))))</f>
        <v>0</v>
      </c>
      <c r="AG609" s="82">
        <f>IF($AM609&gt;AG$5,0,IF($AM609=AG$5,IFERROR($AJ609/$AK609*$AL609, 0),IF(IFERROR((SUM($B609:AF609)+$AJ609/$AK609*(1-$AL609)),0)&gt;=$AJ609, $AJ609-SUM($B609:AF609), IFERROR($AJ609/$AK609, 0))))</f>
        <v>0</v>
      </c>
      <c r="AH609" s="82">
        <f>IF($AM609&gt;AH$5,0,IF($AM609=AH$5,IFERROR($AJ609/$AK609*$AL609, 0),IF(IFERROR((SUM($B609:AG609)+$AJ609/$AK609*(1-$AL609)),0)&gt;=$AJ609, $AJ609-SUM($B609:AG609), IFERROR($AJ609/$AK609, 0))))</f>
        <v>0</v>
      </c>
      <c r="AI609" s="20"/>
      <c r="AJ609" s="140" cm="1">
        <f t="array" ref="AJ609">INDEX(Calculations!$B$835:$AN$835, 1, AN609)</f>
        <v>0</v>
      </c>
      <c r="AK609" s="84">
        <f>INDEX(Drivers!$B$134:$AI$134, 1, MATCH($B609, Drivers!$B$4:$AI$4, 0))</f>
        <v>0</v>
      </c>
      <c r="AL609" s="85">
        <f>INDEX(Drivers!$B$135:$AI$135, 1,  MATCH($B609, Drivers!$B$4:$AI$4, 0))</f>
        <v>0</v>
      </c>
      <c r="AM609" s="86" cm="1">
        <f t="array" ref="AM609">INDEX(Drivers!$B$12:$AI$12, 1, AN609)</f>
        <v>48029</v>
      </c>
      <c r="AN609" s="83">
        <f t="shared" si="613"/>
        <v>23</v>
      </c>
      <c r="AO609" s="147">
        <f t="shared" si="611"/>
        <v>0</v>
      </c>
      <c r="AP609" s="153">
        <f t="shared" si="614"/>
        <v>0</v>
      </c>
      <c r="AQ609" s="153">
        <f t="shared" si="614"/>
        <v>0</v>
      </c>
      <c r="AR609" s="153">
        <f t="shared" si="614"/>
        <v>0</v>
      </c>
      <c r="AS609" s="153">
        <f t="shared" si="614"/>
        <v>0</v>
      </c>
      <c r="AT609" s="153">
        <f t="shared" si="614"/>
        <v>0</v>
      </c>
      <c r="AU609" s="153">
        <f t="shared" si="614"/>
        <v>0</v>
      </c>
      <c r="AV609" s="153">
        <f t="shared" si="614"/>
        <v>0</v>
      </c>
      <c r="AW609" s="153">
        <f t="shared" si="614"/>
        <v>0</v>
      </c>
    </row>
    <row r="610" spans="1:49" hidden="1" outlineLevel="1" x14ac:dyDescent="0.2">
      <c r="B610" s="52" t="str" cm="1">
        <f t="array" ref="B610">INDEX($B$4:$AI$4, 1, AN610)</f>
        <v>FQ3'31E</v>
      </c>
      <c r="C610" s="82">
        <f>IF($AM610&gt;C$5,0,IF($AM610=C$5,IFERROR($AJ610/$AK610*$AL610, 0),IF(IFERROR((SUM($B610:B610)+$AJ610/$AK610*(1-$AL610)),0)&gt;=$AJ610, $AJ610-SUM($B610:B610), IFERROR($AJ610/$AK610, 0))))</f>
        <v>0</v>
      </c>
      <c r="D610" s="82">
        <f>IF($AM610&gt;D$5,0,IF($AM610=D$5,IFERROR($AJ610/$AK610*$AL610, 0),IF(IFERROR((SUM($B610:C610)+$AJ610/$AK610*(1-$AL610)),0)&gt;=$AJ610, $AJ610-SUM($B610:C610), IFERROR($AJ610/$AK610, 0))))</f>
        <v>0</v>
      </c>
      <c r="E610" s="82">
        <f>IF($AM610&gt;E$5,0,IF($AM610=E$5,IFERROR($AJ610/$AK610*$AL610, 0),IF(IFERROR((SUM($B610:D610)+$AJ610/$AK610*(1-$AL610)),0)&gt;=$AJ610, $AJ610-SUM($B610:D610), IFERROR($AJ610/$AK610, 0))))</f>
        <v>0</v>
      </c>
      <c r="F610" s="82">
        <f>IF($AM610&gt;F$5,0,IF($AM610=F$5,IFERROR($AJ610/$AK610*$AL610, 0),IF(IFERROR((SUM($B610:E610)+$AJ610/$AK610*(1-$AL610)),0)&gt;=$AJ610, $AJ610-SUM($B610:E610), IFERROR($AJ610/$AK610, 0))))</f>
        <v>0</v>
      </c>
      <c r="G610" s="82">
        <f>IF($AM610&gt;G$5,0,IF($AM610=G$5,IFERROR($AJ610/$AK610*$AL610, 0),IF(IFERROR((SUM($B610:F610)+$AJ610/$AK610*(1-$AL610)),0)&gt;=$AJ610, $AJ610-SUM($B610:F610), IFERROR($AJ610/$AK610, 0))))</f>
        <v>0</v>
      </c>
      <c r="H610" s="82">
        <f>IF($AM610&gt;H$5,0,IF($AM610=H$5,IFERROR($AJ610/$AK610*$AL610, 0),IF(IFERROR((SUM($B610:G610)+$AJ610/$AK610*(1-$AL610)),0)&gt;=$AJ610, $AJ610-SUM($B610:G610), IFERROR($AJ610/$AK610, 0))))</f>
        <v>0</v>
      </c>
      <c r="I610" s="82">
        <f>IF($AM610&gt;I$5,0,IF($AM610=I$5,IFERROR($AJ610/$AK610*$AL610, 0),IF(IFERROR((SUM($B610:H610)+$AJ610/$AK610*(1-$AL610)),0)&gt;=$AJ610, $AJ610-SUM($B610:H610), IFERROR($AJ610/$AK610, 0))))</f>
        <v>0</v>
      </c>
      <c r="J610" s="82">
        <f>IF($AM610&gt;J$5,0,IF($AM610=J$5,IFERROR($AJ610/$AK610*$AL610, 0),IF(IFERROR((SUM($B610:I610)+$AJ610/$AK610*(1-$AL610)),0)&gt;=$AJ610, $AJ610-SUM($B610:I610), IFERROR($AJ610/$AK610, 0))))</f>
        <v>0</v>
      </c>
      <c r="K610" s="82">
        <f>IF($AM610&gt;K$5,0,IF($AM610=K$5,IFERROR($AJ610/$AK610*$AL610, 0),IF(IFERROR((SUM($B610:J610)+$AJ610/$AK610*(1-$AL610)),0)&gt;=$AJ610, $AJ610-SUM($B610:J610), IFERROR($AJ610/$AK610, 0))))</f>
        <v>0</v>
      </c>
      <c r="L610" s="82">
        <f>IF($AM610&gt;L$5,0,IF($AM610=L$5,IFERROR($AJ610/$AK610*$AL610, 0),IF(IFERROR((SUM($B610:K610)+$AJ610/$AK610*(1-$AL610)),0)&gt;=$AJ610, $AJ610-SUM($B610:K610), IFERROR($AJ610/$AK610, 0))))</f>
        <v>0</v>
      </c>
      <c r="M610" s="82">
        <f>IF($AM610&gt;M$5,0,IF($AM610=M$5,IFERROR($AJ610/$AK610*$AL610, 0),IF(IFERROR((SUM($B610:L610)+$AJ610/$AK610*(1-$AL610)),0)&gt;=$AJ610, $AJ610-SUM($B610:L610), IFERROR($AJ610/$AK610, 0))))</f>
        <v>0</v>
      </c>
      <c r="N610" s="82">
        <f>IF($AM610&gt;N$5,0,IF($AM610=N$5,IFERROR($AJ610/$AK610*$AL610, 0),IF(IFERROR((SUM($B610:M610)+$AJ610/$AK610*(1-$AL610)),0)&gt;=$AJ610, $AJ610-SUM($B610:M610), IFERROR($AJ610/$AK610, 0))))</f>
        <v>0</v>
      </c>
      <c r="O610" s="82">
        <f>IF($AM610&gt;O$5,0,IF($AM610=O$5,IFERROR($AJ610/$AK610*$AL610, 0),IF(IFERROR((SUM($B610:N610)+$AJ610/$AK610*(1-$AL610)),0)&gt;=$AJ610, $AJ610-SUM($B610:N610), IFERROR($AJ610/$AK610, 0))))</f>
        <v>0</v>
      </c>
      <c r="P610" s="82">
        <f>IF($AM610&gt;P$5,0,IF($AM610=P$5,IFERROR($AJ610/$AK610*$AL610, 0),IF(IFERROR((SUM($B610:O610)+$AJ610/$AK610*(1-$AL610)),0)&gt;=$AJ610, $AJ610-SUM($B610:O610), IFERROR($AJ610/$AK610, 0))))</f>
        <v>0</v>
      </c>
      <c r="Q610" s="82">
        <f>IF($AM610&gt;Q$5,0,IF($AM610=Q$5,IFERROR($AJ610/$AK610*$AL610, 0),IF(IFERROR((SUM($B610:P610)+$AJ610/$AK610*(1-$AL610)),0)&gt;=$AJ610, $AJ610-SUM($B610:P610), IFERROR($AJ610/$AK610, 0))))</f>
        <v>0</v>
      </c>
      <c r="R610" s="82">
        <f>IF($AM610&gt;R$5,0,IF($AM610=R$5,IFERROR($AJ610/$AK610*$AL610, 0),IF(IFERROR((SUM($B610:Q610)+$AJ610/$AK610*(1-$AL610)),0)&gt;=$AJ610, $AJ610-SUM($B610:Q610), IFERROR($AJ610/$AK610, 0))))</f>
        <v>0</v>
      </c>
      <c r="S610" s="82">
        <f>IF($AM610&gt;S$5,0,IF($AM610=S$5,IFERROR($AJ610/$AK610*$AL610, 0),IF(IFERROR((SUM($B610:R610)+$AJ610/$AK610*(1-$AL610)),0)&gt;=$AJ610, $AJ610-SUM($B610:R610), IFERROR($AJ610/$AK610, 0))))</f>
        <v>0</v>
      </c>
      <c r="T610" s="82">
        <f>IF($AM610&gt;T$5,0,IF($AM610=T$5,IFERROR($AJ610/$AK610*$AL610, 0),IF(IFERROR((SUM($B610:S610)+$AJ610/$AK610*(1-$AL610)),0)&gt;=$AJ610, $AJ610-SUM($B610:S610), IFERROR($AJ610/$AK610, 0))))</f>
        <v>0</v>
      </c>
      <c r="U610" s="82">
        <f>IF($AM610&gt;U$5,0,IF($AM610=U$5,IFERROR($AJ610/$AK610*$AL610, 0),IF(IFERROR((SUM($B610:T610)+$AJ610/$AK610*(1-$AL610)),0)&gt;=$AJ610, $AJ610-SUM($B610:T610), IFERROR($AJ610/$AK610, 0))))</f>
        <v>0</v>
      </c>
      <c r="V610" s="82">
        <f>IF($AM610&gt;V$5,0,IF($AM610=V$5,IFERROR($AJ610/$AK610*$AL610, 0),IF(IFERROR((SUM($B610:U610)+$AJ610/$AK610*(1-$AL610)),0)&gt;=$AJ610, $AJ610-SUM($B610:U610), IFERROR($AJ610/$AK610, 0))))</f>
        <v>0</v>
      </c>
      <c r="W610" s="82">
        <f>IF($AM610&gt;W$5,0,IF($AM610=W$5,IFERROR($AJ610/$AK610*$AL610, 0),IF(IFERROR((SUM($B610:V610)+$AJ610/$AK610*(1-$AL610)),0)&gt;=$AJ610, $AJ610-SUM($B610:V610), IFERROR($AJ610/$AK610, 0))))</f>
        <v>0</v>
      </c>
      <c r="X610" s="82">
        <f>IF($AM610&gt;X$5,0,IF($AM610=X$5,IFERROR($AJ610/$AK610*$AL610, 0),IF(IFERROR((SUM($B610:W610)+$AJ610/$AK610*(1-$AL610)),0)&gt;=$AJ610, $AJ610-SUM($B610:W610), IFERROR($AJ610/$AK610, 0))))</f>
        <v>0</v>
      </c>
      <c r="Y610" s="82">
        <f>IF($AM610&gt;Y$5,0,IF($AM610=Y$5,IFERROR($AJ610/$AK610*$AL610, 0),IF(IFERROR((SUM($B610:X610)+$AJ610/$AK610*(1-$AL610)),0)&gt;=$AJ610, $AJ610-SUM($B610:X610), IFERROR($AJ610/$AK610, 0))))</f>
        <v>0</v>
      </c>
      <c r="Z610" s="82">
        <f>IF($AM610&gt;Z$5,0,IF($AM610=Z$5,IFERROR($AJ610/$AK610*$AL610, 0),IF(IFERROR((SUM($B610:Y610)+$AJ610/$AK610*(1-$AL610)),0)&gt;=$AJ610, $AJ610-SUM($B610:Y610), IFERROR($AJ610/$AK610, 0))))</f>
        <v>0</v>
      </c>
      <c r="AA610" s="82">
        <f>IF($AM610&gt;AA$5,0,IF($AM610=AA$5,IFERROR($AJ610/$AK610*$AL610, 0),IF(IFERROR((SUM($B610:Z610)+$AJ610/$AK610*(1-$AL610)),0)&gt;=$AJ610, $AJ610-SUM($B610:Z610), IFERROR($AJ610/$AK610, 0))))</f>
        <v>0</v>
      </c>
      <c r="AB610" s="82">
        <f>IF($AM610&gt;AB$5,0,IF($AM610=AB$5,IFERROR($AJ610/$AK610*$AL610, 0),IF(IFERROR((SUM($B610:AA610)+$AJ610/$AK610*(1-$AL610)),0)&gt;=$AJ610, $AJ610-SUM($B610:AA610), IFERROR($AJ610/$AK610, 0))))</f>
        <v>0</v>
      </c>
      <c r="AC610" s="82">
        <f>IF($AM610&gt;AC$5,0,IF($AM610=AC$5,IFERROR($AJ610/$AK610*$AL610, 0),IF(IFERROR((SUM($B610:AB610)+$AJ610/$AK610*(1-$AL610)),0)&gt;=$AJ610, $AJ610-SUM($B610:AB610), IFERROR($AJ610/$AK610, 0))))</f>
        <v>0</v>
      </c>
      <c r="AD610" s="82">
        <f>IF($AM610&gt;AD$5,0,IF($AM610=AD$5,IFERROR($AJ610/$AK610*$AL610, 0),IF(IFERROR((SUM($B610:AC610)+$AJ610/$AK610*(1-$AL610)),0)&gt;=$AJ610, $AJ610-SUM($B610:AC610), IFERROR($AJ610/$AK610, 0))))</f>
        <v>0</v>
      </c>
      <c r="AE610" s="82">
        <f>IF($AM610&gt;AE$5,0,IF($AM610=AE$5,IFERROR($AJ610/$AK610*$AL610, 0),IF(IFERROR((SUM($B610:AD610)+$AJ610/$AK610*(1-$AL610)),0)&gt;=$AJ610, $AJ610-SUM($B610:AD610), IFERROR($AJ610/$AK610, 0))))</f>
        <v>0</v>
      </c>
      <c r="AF610" s="82">
        <f>IF($AM610&gt;AF$5,0,IF($AM610=AF$5,IFERROR($AJ610/$AK610*$AL610, 0),IF(IFERROR((SUM($B610:AE610)+$AJ610/$AK610*(1-$AL610)),0)&gt;=$AJ610, $AJ610-SUM($B610:AE610), IFERROR($AJ610/$AK610, 0))))</f>
        <v>0</v>
      </c>
      <c r="AG610" s="82">
        <f>IF($AM610&gt;AG$5,0,IF($AM610=AG$5,IFERROR($AJ610/$AK610*$AL610, 0),IF(IFERROR((SUM($B610:AF610)+$AJ610/$AK610*(1-$AL610)),0)&gt;=$AJ610, $AJ610-SUM($B610:AF610), IFERROR($AJ610/$AK610, 0))))</f>
        <v>0</v>
      </c>
      <c r="AH610" s="82">
        <f>IF($AM610&gt;AH$5,0,IF($AM610=AH$5,IFERROR($AJ610/$AK610*$AL610, 0),IF(IFERROR((SUM($B610:AG610)+$AJ610/$AK610*(1-$AL610)),0)&gt;=$AJ610, $AJ610-SUM($B610:AG610), IFERROR($AJ610/$AK610, 0))))</f>
        <v>0</v>
      </c>
      <c r="AI610" s="20"/>
      <c r="AJ610" s="140" cm="1">
        <f t="array" ref="AJ610">INDEX(Calculations!$B$835:$AN$835, 1, AN610)</f>
        <v>0</v>
      </c>
      <c r="AK610" s="84">
        <f>INDEX(Drivers!$B$134:$AI$134, 1, MATCH($B610, Drivers!$B$4:$AI$4, 0))</f>
        <v>0</v>
      </c>
      <c r="AL610" s="85">
        <f>INDEX(Drivers!$B$135:$AI$135, 1,  MATCH($B610, Drivers!$B$4:$AI$4, 0))</f>
        <v>0</v>
      </c>
      <c r="AM610" s="86" cm="1">
        <f t="array" ref="AM610">INDEX(Drivers!$B$12:$AI$12, 1, AN610)</f>
        <v>48121</v>
      </c>
      <c r="AN610" s="83">
        <f t="shared" si="613"/>
        <v>24</v>
      </c>
      <c r="AO610" s="147">
        <f t="shared" si="611"/>
        <v>0</v>
      </c>
      <c r="AP610" s="153">
        <f t="shared" si="614"/>
        <v>0</v>
      </c>
      <c r="AQ610" s="153">
        <f t="shared" si="614"/>
        <v>0</v>
      </c>
      <c r="AR610" s="153">
        <f t="shared" si="614"/>
        <v>0</v>
      </c>
      <c r="AS610" s="153">
        <f t="shared" si="614"/>
        <v>0</v>
      </c>
      <c r="AT610" s="153">
        <f t="shared" si="614"/>
        <v>0</v>
      </c>
      <c r="AU610" s="153">
        <f t="shared" si="614"/>
        <v>0</v>
      </c>
      <c r="AV610" s="153">
        <f t="shared" si="614"/>
        <v>0</v>
      </c>
      <c r="AW610" s="153">
        <f t="shared" si="614"/>
        <v>0</v>
      </c>
    </row>
    <row r="611" spans="1:49" hidden="1" outlineLevel="1" x14ac:dyDescent="0.2">
      <c r="B611" s="52" t="str" cm="1">
        <f t="array" ref="B611">INDEX($B$4:$AI$4, 1, AN611)</f>
        <v>FQ4'31E</v>
      </c>
      <c r="C611" s="82">
        <f>IF($AM611&gt;C$5,0,IF($AM611=C$5,IFERROR($AJ611/$AK611*$AL611, 0),IF(IFERROR((SUM($B611:B611)+$AJ611/$AK611*(1-$AL611)),0)&gt;=$AJ611, $AJ611-SUM($B611:B611), IFERROR($AJ611/$AK611, 0))))</f>
        <v>0</v>
      </c>
      <c r="D611" s="82">
        <f>IF($AM611&gt;D$5,0,IF($AM611=D$5,IFERROR($AJ611/$AK611*$AL611, 0),IF(IFERROR((SUM($B611:C611)+$AJ611/$AK611*(1-$AL611)),0)&gt;=$AJ611, $AJ611-SUM($B611:C611), IFERROR($AJ611/$AK611, 0))))</f>
        <v>0</v>
      </c>
      <c r="E611" s="82">
        <f>IF($AM611&gt;E$5,0,IF($AM611=E$5,IFERROR($AJ611/$AK611*$AL611, 0),IF(IFERROR((SUM($B611:D611)+$AJ611/$AK611*(1-$AL611)),0)&gt;=$AJ611, $AJ611-SUM($B611:D611), IFERROR($AJ611/$AK611, 0))))</f>
        <v>0</v>
      </c>
      <c r="F611" s="82">
        <f>IF($AM611&gt;F$5,0,IF($AM611=F$5,IFERROR($AJ611/$AK611*$AL611, 0),IF(IFERROR((SUM($B611:E611)+$AJ611/$AK611*(1-$AL611)),0)&gt;=$AJ611, $AJ611-SUM($B611:E611), IFERROR($AJ611/$AK611, 0))))</f>
        <v>0</v>
      </c>
      <c r="G611" s="82">
        <f>IF($AM611&gt;G$5,0,IF($AM611=G$5,IFERROR($AJ611/$AK611*$AL611, 0),IF(IFERROR((SUM($B611:F611)+$AJ611/$AK611*(1-$AL611)),0)&gt;=$AJ611, $AJ611-SUM($B611:F611), IFERROR($AJ611/$AK611, 0))))</f>
        <v>0</v>
      </c>
      <c r="H611" s="82">
        <f>IF($AM611&gt;H$5,0,IF($AM611=H$5,IFERROR($AJ611/$AK611*$AL611, 0),IF(IFERROR((SUM($B611:G611)+$AJ611/$AK611*(1-$AL611)),0)&gt;=$AJ611, $AJ611-SUM($B611:G611), IFERROR($AJ611/$AK611, 0))))</f>
        <v>0</v>
      </c>
      <c r="I611" s="82">
        <f>IF($AM611&gt;I$5,0,IF($AM611=I$5,IFERROR($AJ611/$AK611*$AL611, 0),IF(IFERROR((SUM($B611:H611)+$AJ611/$AK611*(1-$AL611)),0)&gt;=$AJ611, $AJ611-SUM($B611:H611), IFERROR($AJ611/$AK611, 0))))</f>
        <v>0</v>
      </c>
      <c r="J611" s="82">
        <f>IF($AM611&gt;J$5,0,IF($AM611=J$5,IFERROR($AJ611/$AK611*$AL611, 0),IF(IFERROR((SUM($B611:I611)+$AJ611/$AK611*(1-$AL611)),0)&gt;=$AJ611, $AJ611-SUM($B611:I611), IFERROR($AJ611/$AK611, 0))))</f>
        <v>0</v>
      </c>
      <c r="K611" s="82">
        <f>IF($AM611&gt;K$5,0,IF($AM611=K$5,IFERROR($AJ611/$AK611*$AL611, 0),IF(IFERROR((SUM($B611:J611)+$AJ611/$AK611*(1-$AL611)),0)&gt;=$AJ611, $AJ611-SUM($B611:J611), IFERROR($AJ611/$AK611, 0))))</f>
        <v>0</v>
      </c>
      <c r="L611" s="82">
        <f>IF($AM611&gt;L$5,0,IF($AM611=L$5,IFERROR($AJ611/$AK611*$AL611, 0),IF(IFERROR((SUM($B611:K611)+$AJ611/$AK611*(1-$AL611)),0)&gt;=$AJ611, $AJ611-SUM($B611:K611), IFERROR($AJ611/$AK611, 0))))</f>
        <v>0</v>
      </c>
      <c r="M611" s="82">
        <f>IF($AM611&gt;M$5,0,IF($AM611=M$5,IFERROR($AJ611/$AK611*$AL611, 0),IF(IFERROR((SUM($B611:L611)+$AJ611/$AK611*(1-$AL611)),0)&gt;=$AJ611, $AJ611-SUM($B611:L611), IFERROR($AJ611/$AK611, 0))))</f>
        <v>0</v>
      </c>
      <c r="N611" s="82">
        <f>IF($AM611&gt;N$5,0,IF($AM611=N$5,IFERROR($AJ611/$AK611*$AL611, 0),IF(IFERROR((SUM($B611:M611)+$AJ611/$AK611*(1-$AL611)),0)&gt;=$AJ611, $AJ611-SUM($B611:M611), IFERROR($AJ611/$AK611, 0))))</f>
        <v>0</v>
      </c>
      <c r="O611" s="82">
        <f>IF($AM611&gt;O$5,0,IF($AM611=O$5,IFERROR($AJ611/$AK611*$AL611, 0),IF(IFERROR((SUM($B611:N611)+$AJ611/$AK611*(1-$AL611)),0)&gt;=$AJ611, $AJ611-SUM($B611:N611), IFERROR($AJ611/$AK611, 0))))</f>
        <v>0</v>
      </c>
      <c r="P611" s="82">
        <f>IF($AM611&gt;P$5,0,IF($AM611=P$5,IFERROR($AJ611/$AK611*$AL611, 0),IF(IFERROR((SUM($B611:O611)+$AJ611/$AK611*(1-$AL611)),0)&gt;=$AJ611, $AJ611-SUM($B611:O611), IFERROR($AJ611/$AK611, 0))))</f>
        <v>0</v>
      </c>
      <c r="Q611" s="82">
        <f>IF($AM611&gt;Q$5,0,IF($AM611=Q$5,IFERROR($AJ611/$AK611*$AL611, 0),IF(IFERROR((SUM($B611:P611)+$AJ611/$AK611*(1-$AL611)),0)&gt;=$AJ611, $AJ611-SUM($B611:P611), IFERROR($AJ611/$AK611, 0))))</f>
        <v>0</v>
      </c>
      <c r="R611" s="82">
        <f>IF($AM611&gt;R$5,0,IF($AM611=R$5,IFERROR($AJ611/$AK611*$AL611, 0),IF(IFERROR((SUM($B611:Q611)+$AJ611/$AK611*(1-$AL611)),0)&gt;=$AJ611, $AJ611-SUM($B611:Q611), IFERROR($AJ611/$AK611, 0))))</f>
        <v>0</v>
      </c>
      <c r="S611" s="82">
        <f>IF($AM611&gt;S$5,0,IF($AM611=S$5,IFERROR($AJ611/$AK611*$AL611, 0),IF(IFERROR((SUM($B611:R611)+$AJ611/$AK611*(1-$AL611)),0)&gt;=$AJ611, $AJ611-SUM($B611:R611), IFERROR($AJ611/$AK611, 0))))</f>
        <v>0</v>
      </c>
      <c r="T611" s="82">
        <f>IF($AM611&gt;T$5,0,IF($AM611=T$5,IFERROR($AJ611/$AK611*$AL611, 0),IF(IFERROR((SUM($B611:S611)+$AJ611/$AK611*(1-$AL611)),0)&gt;=$AJ611, $AJ611-SUM($B611:S611), IFERROR($AJ611/$AK611, 0))))</f>
        <v>0</v>
      </c>
      <c r="U611" s="82">
        <f>IF($AM611&gt;U$5,0,IF($AM611=U$5,IFERROR($AJ611/$AK611*$AL611, 0),IF(IFERROR((SUM($B611:T611)+$AJ611/$AK611*(1-$AL611)),0)&gt;=$AJ611, $AJ611-SUM($B611:T611), IFERROR($AJ611/$AK611, 0))))</f>
        <v>0</v>
      </c>
      <c r="V611" s="82">
        <f>IF($AM611&gt;V$5,0,IF($AM611=V$5,IFERROR($AJ611/$AK611*$AL611, 0),IF(IFERROR((SUM($B611:U611)+$AJ611/$AK611*(1-$AL611)),0)&gt;=$AJ611, $AJ611-SUM($B611:U611), IFERROR($AJ611/$AK611, 0))))</f>
        <v>0</v>
      </c>
      <c r="W611" s="82">
        <f>IF($AM611&gt;W$5,0,IF($AM611=W$5,IFERROR($AJ611/$AK611*$AL611, 0),IF(IFERROR((SUM($B611:V611)+$AJ611/$AK611*(1-$AL611)),0)&gt;=$AJ611, $AJ611-SUM($B611:V611), IFERROR($AJ611/$AK611, 0))))</f>
        <v>0</v>
      </c>
      <c r="X611" s="82">
        <f>IF($AM611&gt;X$5,0,IF($AM611=X$5,IFERROR($AJ611/$AK611*$AL611, 0),IF(IFERROR((SUM($B611:W611)+$AJ611/$AK611*(1-$AL611)),0)&gt;=$AJ611, $AJ611-SUM($B611:W611), IFERROR($AJ611/$AK611, 0))))</f>
        <v>0</v>
      </c>
      <c r="Y611" s="82">
        <f>IF($AM611&gt;Y$5,0,IF($AM611=Y$5,IFERROR($AJ611/$AK611*$AL611, 0),IF(IFERROR((SUM($B611:X611)+$AJ611/$AK611*(1-$AL611)),0)&gt;=$AJ611, $AJ611-SUM($B611:X611), IFERROR($AJ611/$AK611, 0))))</f>
        <v>0</v>
      </c>
      <c r="Z611" s="82">
        <f>IF($AM611&gt;Z$5,0,IF($AM611=Z$5,IFERROR($AJ611/$AK611*$AL611, 0),IF(IFERROR((SUM($B611:Y611)+$AJ611/$AK611*(1-$AL611)),0)&gt;=$AJ611, $AJ611-SUM($B611:Y611), IFERROR($AJ611/$AK611, 0))))</f>
        <v>0</v>
      </c>
      <c r="AA611" s="82">
        <f>IF($AM611&gt;AA$5,0,IF($AM611=AA$5,IFERROR($AJ611/$AK611*$AL611, 0),IF(IFERROR((SUM($B611:Z611)+$AJ611/$AK611*(1-$AL611)),0)&gt;=$AJ611, $AJ611-SUM($B611:Z611), IFERROR($AJ611/$AK611, 0))))</f>
        <v>0</v>
      </c>
      <c r="AB611" s="82">
        <f>IF($AM611&gt;AB$5,0,IF($AM611=AB$5,IFERROR($AJ611/$AK611*$AL611, 0),IF(IFERROR((SUM($B611:AA611)+$AJ611/$AK611*(1-$AL611)),0)&gt;=$AJ611, $AJ611-SUM($B611:AA611), IFERROR($AJ611/$AK611, 0))))</f>
        <v>0</v>
      </c>
      <c r="AC611" s="82">
        <f>IF($AM611&gt;AC$5,0,IF($AM611=AC$5,IFERROR($AJ611/$AK611*$AL611, 0),IF(IFERROR((SUM($B611:AB611)+$AJ611/$AK611*(1-$AL611)),0)&gt;=$AJ611, $AJ611-SUM($B611:AB611), IFERROR($AJ611/$AK611, 0))))</f>
        <v>0</v>
      </c>
      <c r="AD611" s="82">
        <f>IF($AM611&gt;AD$5,0,IF($AM611=AD$5,IFERROR($AJ611/$AK611*$AL611, 0),IF(IFERROR((SUM($B611:AC611)+$AJ611/$AK611*(1-$AL611)),0)&gt;=$AJ611, $AJ611-SUM($B611:AC611), IFERROR($AJ611/$AK611, 0))))</f>
        <v>0</v>
      </c>
      <c r="AE611" s="82">
        <f>IF($AM611&gt;AE$5,0,IF($AM611=AE$5,IFERROR($AJ611/$AK611*$AL611, 0),IF(IFERROR((SUM($B611:AD611)+$AJ611/$AK611*(1-$AL611)),0)&gt;=$AJ611, $AJ611-SUM($B611:AD611), IFERROR($AJ611/$AK611, 0))))</f>
        <v>0</v>
      </c>
      <c r="AF611" s="82">
        <f>IF($AM611&gt;AF$5,0,IF($AM611=AF$5,IFERROR($AJ611/$AK611*$AL611, 0),IF(IFERROR((SUM($B611:AE611)+$AJ611/$AK611*(1-$AL611)),0)&gt;=$AJ611, $AJ611-SUM($B611:AE611), IFERROR($AJ611/$AK611, 0))))</f>
        <v>0</v>
      </c>
      <c r="AG611" s="82">
        <f>IF($AM611&gt;AG$5,0,IF($AM611=AG$5,IFERROR($AJ611/$AK611*$AL611, 0),IF(IFERROR((SUM($B611:AF611)+$AJ611/$AK611*(1-$AL611)),0)&gt;=$AJ611, $AJ611-SUM($B611:AF611), IFERROR($AJ611/$AK611, 0))))</f>
        <v>0</v>
      </c>
      <c r="AH611" s="82">
        <f>IF($AM611&gt;AH$5,0,IF($AM611=AH$5,IFERROR($AJ611/$AK611*$AL611, 0),IF(IFERROR((SUM($B611:AG611)+$AJ611/$AK611*(1-$AL611)),0)&gt;=$AJ611, $AJ611-SUM($B611:AG611), IFERROR($AJ611/$AK611, 0))))</f>
        <v>0</v>
      </c>
      <c r="AI611" s="20"/>
      <c r="AJ611" s="140" cm="1">
        <f t="array" ref="AJ611">INDEX(Calculations!$B$835:$AN$835, 1, AN611)</f>
        <v>0</v>
      </c>
      <c r="AK611" s="84">
        <f>INDEX(Drivers!$B$134:$AI$134, 1, MATCH($B611, Drivers!$B$4:$AI$4, 0))</f>
        <v>0</v>
      </c>
      <c r="AL611" s="85">
        <f>INDEX(Drivers!$B$135:$AI$135, 1,  MATCH($B611, Drivers!$B$4:$AI$4, 0))</f>
        <v>0</v>
      </c>
      <c r="AM611" s="86" cm="1">
        <f t="array" ref="AM611">INDEX(Drivers!$B$12:$AI$12, 1, AN611)</f>
        <v>48213</v>
      </c>
      <c r="AN611" s="83">
        <f t="shared" si="613"/>
        <v>25</v>
      </c>
      <c r="AO611" s="147">
        <f t="shared" si="611"/>
        <v>0</v>
      </c>
      <c r="AP611" s="153">
        <f t="shared" si="614"/>
        <v>0</v>
      </c>
      <c r="AQ611" s="153">
        <f t="shared" si="614"/>
        <v>0</v>
      </c>
      <c r="AR611" s="153">
        <f t="shared" si="614"/>
        <v>0</v>
      </c>
      <c r="AS611" s="153">
        <f t="shared" si="614"/>
        <v>0</v>
      </c>
      <c r="AT611" s="153">
        <f t="shared" si="614"/>
        <v>0</v>
      </c>
      <c r="AU611" s="153">
        <f t="shared" si="614"/>
        <v>0</v>
      </c>
      <c r="AV611" s="153">
        <f t="shared" si="614"/>
        <v>0</v>
      </c>
      <c r="AW611" s="153">
        <f t="shared" si="614"/>
        <v>0</v>
      </c>
    </row>
    <row r="612" spans="1:49" hidden="1" outlineLevel="1" x14ac:dyDescent="0.2">
      <c r="B612" s="52" t="str" cm="1">
        <f t="array" ref="B612">INDEX($B$4:$AI$4, 1, AN612)</f>
        <v>FQ1'32E</v>
      </c>
      <c r="C612" s="82">
        <f>IF($AM612&gt;C$5,0,IF($AM612=C$5,IFERROR($AJ612/$AK612*$AL612, 0),IF(IFERROR((SUM($B612:B612)+$AJ612/$AK612*(1-$AL612)),0)&gt;=$AJ612, $AJ612-SUM($B612:B612), IFERROR($AJ612/$AK612, 0))))</f>
        <v>0</v>
      </c>
      <c r="D612" s="82">
        <f>IF($AM612&gt;D$5,0,IF($AM612=D$5,IFERROR($AJ612/$AK612*$AL612, 0),IF(IFERROR((SUM($B612:C612)+$AJ612/$AK612*(1-$AL612)),0)&gt;=$AJ612, $AJ612-SUM($B612:C612), IFERROR($AJ612/$AK612, 0))))</f>
        <v>0</v>
      </c>
      <c r="E612" s="82">
        <f>IF($AM612&gt;E$5,0,IF($AM612=E$5,IFERROR($AJ612/$AK612*$AL612, 0),IF(IFERROR((SUM($B612:D612)+$AJ612/$AK612*(1-$AL612)),0)&gt;=$AJ612, $AJ612-SUM($B612:D612), IFERROR($AJ612/$AK612, 0))))</f>
        <v>0</v>
      </c>
      <c r="F612" s="82">
        <f>IF($AM612&gt;F$5,0,IF($AM612=F$5,IFERROR($AJ612/$AK612*$AL612, 0),IF(IFERROR((SUM($B612:E612)+$AJ612/$AK612*(1-$AL612)),0)&gt;=$AJ612, $AJ612-SUM($B612:E612), IFERROR($AJ612/$AK612, 0))))</f>
        <v>0</v>
      </c>
      <c r="G612" s="82">
        <f>IF($AM612&gt;G$5,0,IF($AM612=G$5,IFERROR($AJ612/$AK612*$AL612, 0),IF(IFERROR((SUM($B612:F612)+$AJ612/$AK612*(1-$AL612)),0)&gt;=$AJ612, $AJ612-SUM($B612:F612), IFERROR($AJ612/$AK612, 0))))</f>
        <v>0</v>
      </c>
      <c r="H612" s="82">
        <f>IF($AM612&gt;H$5,0,IF($AM612=H$5,IFERROR($AJ612/$AK612*$AL612, 0),IF(IFERROR((SUM($B612:G612)+$AJ612/$AK612*(1-$AL612)),0)&gt;=$AJ612, $AJ612-SUM($B612:G612), IFERROR($AJ612/$AK612, 0))))</f>
        <v>0</v>
      </c>
      <c r="I612" s="82">
        <f>IF($AM612&gt;I$5,0,IF($AM612=I$5,IFERROR($AJ612/$AK612*$AL612, 0),IF(IFERROR((SUM($B612:H612)+$AJ612/$AK612*(1-$AL612)),0)&gt;=$AJ612, $AJ612-SUM($B612:H612), IFERROR($AJ612/$AK612, 0))))</f>
        <v>0</v>
      </c>
      <c r="J612" s="82">
        <f>IF($AM612&gt;J$5,0,IF($AM612=J$5,IFERROR($AJ612/$AK612*$AL612, 0),IF(IFERROR((SUM($B612:I612)+$AJ612/$AK612*(1-$AL612)),0)&gt;=$AJ612, $AJ612-SUM($B612:I612), IFERROR($AJ612/$AK612, 0))))</f>
        <v>0</v>
      </c>
      <c r="K612" s="82">
        <f>IF($AM612&gt;K$5,0,IF($AM612=K$5,IFERROR($AJ612/$AK612*$AL612, 0),IF(IFERROR((SUM($B612:J612)+$AJ612/$AK612*(1-$AL612)),0)&gt;=$AJ612, $AJ612-SUM($B612:J612), IFERROR($AJ612/$AK612, 0))))</f>
        <v>0</v>
      </c>
      <c r="L612" s="82">
        <f>IF($AM612&gt;L$5,0,IF($AM612=L$5,IFERROR($AJ612/$AK612*$AL612, 0),IF(IFERROR((SUM($B612:K612)+$AJ612/$AK612*(1-$AL612)),0)&gt;=$AJ612, $AJ612-SUM($B612:K612), IFERROR($AJ612/$AK612, 0))))</f>
        <v>0</v>
      </c>
      <c r="M612" s="82">
        <f>IF($AM612&gt;M$5,0,IF($AM612=M$5,IFERROR($AJ612/$AK612*$AL612, 0),IF(IFERROR((SUM($B612:L612)+$AJ612/$AK612*(1-$AL612)),0)&gt;=$AJ612, $AJ612-SUM($B612:L612), IFERROR($AJ612/$AK612, 0))))</f>
        <v>0</v>
      </c>
      <c r="N612" s="82">
        <f>IF($AM612&gt;N$5,0,IF($AM612=N$5,IFERROR($AJ612/$AK612*$AL612, 0),IF(IFERROR((SUM($B612:M612)+$AJ612/$AK612*(1-$AL612)),0)&gt;=$AJ612, $AJ612-SUM($B612:M612), IFERROR($AJ612/$AK612, 0))))</f>
        <v>0</v>
      </c>
      <c r="O612" s="82">
        <f>IF($AM612&gt;O$5,0,IF($AM612=O$5,IFERROR($AJ612/$AK612*$AL612, 0),IF(IFERROR((SUM($B612:N612)+$AJ612/$AK612*(1-$AL612)),0)&gt;=$AJ612, $AJ612-SUM($B612:N612), IFERROR($AJ612/$AK612, 0))))</f>
        <v>0</v>
      </c>
      <c r="P612" s="82">
        <f>IF($AM612&gt;P$5,0,IF($AM612=P$5,IFERROR($AJ612/$AK612*$AL612, 0),IF(IFERROR((SUM($B612:O612)+$AJ612/$AK612*(1-$AL612)),0)&gt;=$AJ612, $AJ612-SUM($B612:O612), IFERROR($AJ612/$AK612, 0))))</f>
        <v>0</v>
      </c>
      <c r="Q612" s="82">
        <f>IF($AM612&gt;Q$5,0,IF($AM612=Q$5,IFERROR($AJ612/$AK612*$AL612, 0),IF(IFERROR((SUM($B612:P612)+$AJ612/$AK612*(1-$AL612)),0)&gt;=$AJ612, $AJ612-SUM($B612:P612), IFERROR($AJ612/$AK612, 0))))</f>
        <v>0</v>
      </c>
      <c r="R612" s="82">
        <f>IF($AM612&gt;R$5,0,IF($AM612=R$5,IFERROR($AJ612/$AK612*$AL612, 0),IF(IFERROR((SUM($B612:Q612)+$AJ612/$AK612*(1-$AL612)),0)&gt;=$AJ612, $AJ612-SUM($B612:Q612), IFERROR($AJ612/$AK612, 0))))</f>
        <v>0</v>
      </c>
      <c r="S612" s="82">
        <f>IF($AM612&gt;S$5,0,IF($AM612=S$5,IFERROR($AJ612/$AK612*$AL612, 0),IF(IFERROR((SUM($B612:R612)+$AJ612/$AK612*(1-$AL612)),0)&gt;=$AJ612, $AJ612-SUM($B612:R612), IFERROR($AJ612/$AK612, 0))))</f>
        <v>0</v>
      </c>
      <c r="T612" s="82">
        <f>IF($AM612&gt;T$5,0,IF($AM612=T$5,IFERROR($AJ612/$AK612*$AL612, 0),IF(IFERROR((SUM($B612:S612)+$AJ612/$AK612*(1-$AL612)),0)&gt;=$AJ612, $AJ612-SUM($B612:S612), IFERROR($AJ612/$AK612, 0))))</f>
        <v>0</v>
      </c>
      <c r="U612" s="82">
        <f>IF($AM612&gt;U$5,0,IF($AM612=U$5,IFERROR($AJ612/$AK612*$AL612, 0),IF(IFERROR((SUM($B612:T612)+$AJ612/$AK612*(1-$AL612)),0)&gt;=$AJ612, $AJ612-SUM($B612:T612), IFERROR($AJ612/$AK612, 0))))</f>
        <v>0</v>
      </c>
      <c r="V612" s="82">
        <f>IF($AM612&gt;V$5,0,IF($AM612=V$5,IFERROR($AJ612/$AK612*$AL612, 0),IF(IFERROR((SUM($B612:U612)+$AJ612/$AK612*(1-$AL612)),0)&gt;=$AJ612, $AJ612-SUM($B612:U612), IFERROR($AJ612/$AK612, 0))))</f>
        <v>0</v>
      </c>
      <c r="W612" s="82">
        <f>IF($AM612&gt;W$5,0,IF($AM612=W$5,IFERROR($AJ612/$AK612*$AL612, 0),IF(IFERROR((SUM($B612:V612)+$AJ612/$AK612*(1-$AL612)),0)&gt;=$AJ612, $AJ612-SUM($B612:V612), IFERROR($AJ612/$AK612, 0))))</f>
        <v>0</v>
      </c>
      <c r="X612" s="82">
        <f>IF($AM612&gt;X$5,0,IF($AM612=X$5,IFERROR($AJ612/$AK612*$AL612, 0),IF(IFERROR((SUM($B612:W612)+$AJ612/$AK612*(1-$AL612)),0)&gt;=$AJ612, $AJ612-SUM($B612:W612), IFERROR($AJ612/$AK612, 0))))</f>
        <v>0</v>
      </c>
      <c r="Y612" s="82">
        <f>IF($AM612&gt;Y$5,0,IF($AM612=Y$5,IFERROR($AJ612/$AK612*$AL612, 0),IF(IFERROR((SUM($B612:X612)+$AJ612/$AK612*(1-$AL612)),0)&gt;=$AJ612, $AJ612-SUM($B612:X612), IFERROR($AJ612/$AK612, 0))))</f>
        <v>0</v>
      </c>
      <c r="Z612" s="82">
        <f>IF($AM612&gt;Z$5,0,IF($AM612=Z$5,IFERROR($AJ612/$AK612*$AL612, 0),IF(IFERROR((SUM($B612:Y612)+$AJ612/$AK612*(1-$AL612)),0)&gt;=$AJ612, $AJ612-SUM($B612:Y612), IFERROR($AJ612/$AK612, 0))))</f>
        <v>0</v>
      </c>
      <c r="AA612" s="82">
        <f>IF($AM612&gt;AA$5,0,IF($AM612=AA$5,IFERROR($AJ612/$AK612*$AL612, 0),IF(IFERROR((SUM($B612:Z612)+$AJ612/$AK612*(1-$AL612)),0)&gt;=$AJ612, $AJ612-SUM($B612:Z612), IFERROR($AJ612/$AK612, 0))))</f>
        <v>0</v>
      </c>
      <c r="AB612" s="82">
        <f>IF($AM612&gt;AB$5,0,IF($AM612=AB$5,IFERROR($AJ612/$AK612*$AL612, 0),IF(IFERROR((SUM($B612:AA612)+$AJ612/$AK612*(1-$AL612)),0)&gt;=$AJ612, $AJ612-SUM($B612:AA612), IFERROR($AJ612/$AK612, 0))))</f>
        <v>0</v>
      </c>
      <c r="AC612" s="82">
        <f>IF($AM612&gt;AC$5,0,IF($AM612=AC$5,IFERROR($AJ612/$AK612*$AL612, 0),IF(IFERROR((SUM($B612:AB612)+$AJ612/$AK612*(1-$AL612)),0)&gt;=$AJ612, $AJ612-SUM($B612:AB612), IFERROR($AJ612/$AK612, 0))))</f>
        <v>0</v>
      </c>
      <c r="AD612" s="82">
        <f>IF($AM612&gt;AD$5,0,IF($AM612=AD$5,IFERROR($AJ612/$AK612*$AL612, 0),IF(IFERROR((SUM($B612:AC612)+$AJ612/$AK612*(1-$AL612)),0)&gt;=$AJ612, $AJ612-SUM($B612:AC612), IFERROR($AJ612/$AK612, 0))))</f>
        <v>0</v>
      </c>
      <c r="AE612" s="82">
        <f>IF($AM612&gt;AE$5,0,IF($AM612=AE$5,IFERROR($AJ612/$AK612*$AL612, 0),IF(IFERROR((SUM($B612:AD612)+$AJ612/$AK612*(1-$AL612)),0)&gt;=$AJ612, $AJ612-SUM($B612:AD612), IFERROR($AJ612/$AK612, 0))))</f>
        <v>0</v>
      </c>
      <c r="AF612" s="82">
        <f>IF($AM612&gt;AF$5,0,IF($AM612=AF$5,IFERROR($AJ612/$AK612*$AL612, 0),IF(IFERROR((SUM($B612:AE612)+$AJ612/$AK612*(1-$AL612)),0)&gt;=$AJ612, $AJ612-SUM($B612:AE612), IFERROR($AJ612/$AK612, 0))))</f>
        <v>0</v>
      </c>
      <c r="AG612" s="82">
        <f>IF($AM612&gt;AG$5,0,IF($AM612=AG$5,IFERROR($AJ612/$AK612*$AL612, 0),IF(IFERROR((SUM($B612:AF612)+$AJ612/$AK612*(1-$AL612)),0)&gt;=$AJ612, $AJ612-SUM($B612:AF612), IFERROR($AJ612/$AK612, 0))))</f>
        <v>0</v>
      </c>
      <c r="AH612" s="82">
        <f>IF($AM612&gt;AH$5,0,IF($AM612=AH$5,IFERROR($AJ612/$AK612*$AL612, 0),IF(IFERROR((SUM($B612:AG612)+$AJ612/$AK612*(1-$AL612)),0)&gt;=$AJ612, $AJ612-SUM($B612:AG612), IFERROR($AJ612/$AK612, 0))))</f>
        <v>0</v>
      </c>
      <c r="AI612" s="20"/>
      <c r="AJ612" s="140" cm="1">
        <f t="array" ref="AJ612">INDEX(Calculations!$B$835:$AN$835, 1, AN612)</f>
        <v>0</v>
      </c>
      <c r="AK612" s="84">
        <f>INDEX(Drivers!$B$134:$AI$134, 1, MATCH($B612, Drivers!$B$4:$AI$4, 0))</f>
        <v>0</v>
      </c>
      <c r="AL612" s="85">
        <f>INDEX(Drivers!$B$135:$AI$135, 1,  MATCH($B612, Drivers!$B$4:$AI$4, 0))</f>
        <v>0</v>
      </c>
      <c r="AM612" s="86" cm="1">
        <f t="array" ref="AM612">INDEX(Drivers!$B$12:$AI$12, 1, AN612)</f>
        <v>48304</v>
      </c>
      <c r="AN612" s="83">
        <f t="shared" si="613"/>
        <v>26</v>
      </c>
      <c r="AO612" s="147">
        <f t="shared" si="611"/>
        <v>0</v>
      </c>
      <c r="AP612" s="153">
        <f t="shared" si="614"/>
        <v>0</v>
      </c>
      <c r="AQ612" s="153">
        <f t="shared" si="614"/>
        <v>0</v>
      </c>
      <c r="AR612" s="153">
        <f t="shared" si="614"/>
        <v>0</v>
      </c>
      <c r="AS612" s="153">
        <f t="shared" si="614"/>
        <v>0</v>
      </c>
      <c r="AT612" s="153">
        <f t="shared" si="614"/>
        <v>0</v>
      </c>
      <c r="AU612" s="153">
        <f t="shared" si="614"/>
        <v>0</v>
      </c>
      <c r="AV612" s="153">
        <f t="shared" si="614"/>
        <v>0</v>
      </c>
      <c r="AW612" s="153">
        <f t="shared" si="614"/>
        <v>0</v>
      </c>
    </row>
    <row r="613" spans="1:49" hidden="1" outlineLevel="1" x14ac:dyDescent="0.2">
      <c r="B613" s="52" t="str" cm="1">
        <f t="array" ref="B613">INDEX($B$4:$AI$4, 1, AN613)</f>
        <v>FQ2'32E</v>
      </c>
      <c r="C613" s="82">
        <f>IF($AM613&gt;C$5,0,IF($AM613=C$5,IFERROR($AJ613/$AK613*$AL613, 0),IF(IFERROR((SUM($B613:B613)+$AJ613/$AK613*(1-$AL613)),0)&gt;=$AJ613, $AJ613-SUM($B613:B613), IFERROR($AJ613/$AK613, 0))))</f>
        <v>0</v>
      </c>
      <c r="D613" s="82">
        <f>IF($AM613&gt;D$5,0,IF($AM613=D$5,IFERROR($AJ613/$AK613*$AL613, 0),IF(IFERROR((SUM($B613:C613)+$AJ613/$AK613*(1-$AL613)),0)&gt;=$AJ613, $AJ613-SUM($B613:C613), IFERROR($AJ613/$AK613, 0))))</f>
        <v>0</v>
      </c>
      <c r="E613" s="82">
        <f>IF($AM613&gt;E$5,0,IF($AM613=E$5,IFERROR($AJ613/$AK613*$AL613, 0),IF(IFERROR((SUM($B613:D613)+$AJ613/$AK613*(1-$AL613)),0)&gt;=$AJ613, $AJ613-SUM($B613:D613), IFERROR($AJ613/$AK613, 0))))</f>
        <v>0</v>
      </c>
      <c r="F613" s="82">
        <f>IF($AM613&gt;F$5,0,IF($AM613=F$5,IFERROR($AJ613/$AK613*$AL613, 0),IF(IFERROR((SUM($B613:E613)+$AJ613/$AK613*(1-$AL613)),0)&gt;=$AJ613, $AJ613-SUM($B613:E613), IFERROR($AJ613/$AK613, 0))))</f>
        <v>0</v>
      </c>
      <c r="G613" s="82">
        <f>IF($AM613&gt;G$5,0,IF($AM613=G$5,IFERROR($AJ613/$AK613*$AL613, 0),IF(IFERROR((SUM($B613:F613)+$AJ613/$AK613*(1-$AL613)),0)&gt;=$AJ613, $AJ613-SUM($B613:F613), IFERROR($AJ613/$AK613, 0))))</f>
        <v>0</v>
      </c>
      <c r="H613" s="82">
        <f>IF($AM613&gt;H$5,0,IF($AM613=H$5,IFERROR($AJ613/$AK613*$AL613, 0),IF(IFERROR((SUM($B613:G613)+$AJ613/$AK613*(1-$AL613)),0)&gt;=$AJ613, $AJ613-SUM($B613:G613), IFERROR($AJ613/$AK613, 0))))</f>
        <v>0</v>
      </c>
      <c r="I613" s="82">
        <f>IF($AM613&gt;I$5,0,IF($AM613=I$5,IFERROR($AJ613/$AK613*$AL613, 0),IF(IFERROR((SUM($B613:H613)+$AJ613/$AK613*(1-$AL613)),0)&gt;=$AJ613, $AJ613-SUM($B613:H613), IFERROR($AJ613/$AK613, 0))))</f>
        <v>0</v>
      </c>
      <c r="J613" s="82">
        <f>IF($AM613&gt;J$5,0,IF($AM613=J$5,IFERROR($AJ613/$AK613*$AL613, 0),IF(IFERROR((SUM($B613:I613)+$AJ613/$AK613*(1-$AL613)),0)&gt;=$AJ613, $AJ613-SUM($B613:I613), IFERROR($AJ613/$AK613, 0))))</f>
        <v>0</v>
      </c>
      <c r="K613" s="82">
        <f>IF($AM613&gt;K$5,0,IF($AM613=K$5,IFERROR($AJ613/$AK613*$AL613, 0),IF(IFERROR((SUM($B613:J613)+$AJ613/$AK613*(1-$AL613)),0)&gt;=$AJ613, $AJ613-SUM($B613:J613), IFERROR($AJ613/$AK613, 0))))</f>
        <v>0</v>
      </c>
      <c r="L613" s="82">
        <f>IF($AM613&gt;L$5,0,IF($AM613=L$5,IFERROR($AJ613/$AK613*$AL613, 0),IF(IFERROR((SUM($B613:K613)+$AJ613/$AK613*(1-$AL613)),0)&gt;=$AJ613, $AJ613-SUM($B613:K613), IFERROR($AJ613/$AK613, 0))))</f>
        <v>0</v>
      </c>
      <c r="M613" s="82">
        <f>IF($AM613&gt;M$5,0,IF($AM613=M$5,IFERROR($AJ613/$AK613*$AL613, 0),IF(IFERROR((SUM($B613:L613)+$AJ613/$AK613*(1-$AL613)),0)&gt;=$AJ613, $AJ613-SUM($B613:L613), IFERROR($AJ613/$AK613, 0))))</f>
        <v>0</v>
      </c>
      <c r="N613" s="82">
        <f>IF($AM613&gt;N$5,0,IF($AM613=N$5,IFERROR($AJ613/$AK613*$AL613, 0),IF(IFERROR((SUM($B613:M613)+$AJ613/$AK613*(1-$AL613)),0)&gt;=$AJ613, $AJ613-SUM($B613:M613), IFERROR($AJ613/$AK613, 0))))</f>
        <v>0</v>
      </c>
      <c r="O613" s="82">
        <f>IF($AM613&gt;O$5,0,IF($AM613=O$5,IFERROR($AJ613/$AK613*$AL613, 0),IF(IFERROR((SUM($B613:N613)+$AJ613/$AK613*(1-$AL613)),0)&gt;=$AJ613, $AJ613-SUM($B613:N613), IFERROR($AJ613/$AK613, 0))))</f>
        <v>0</v>
      </c>
      <c r="P613" s="82">
        <f>IF($AM613&gt;P$5,0,IF($AM613=P$5,IFERROR($AJ613/$AK613*$AL613, 0),IF(IFERROR((SUM($B613:O613)+$AJ613/$AK613*(1-$AL613)),0)&gt;=$AJ613, $AJ613-SUM($B613:O613), IFERROR($AJ613/$AK613, 0))))</f>
        <v>0</v>
      </c>
      <c r="Q613" s="82">
        <f>IF($AM613&gt;Q$5,0,IF($AM613=Q$5,IFERROR($AJ613/$AK613*$AL613, 0),IF(IFERROR((SUM($B613:P613)+$AJ613/$AK613*(1-$AL613)),0)&gt;=$AJ613, $AJ613-SUM($B613:P613), IFERROR($AJ613/$AK613, 0))))</f>
        <v>0</v>
      </c>
      <c r="R613" s="82">
        <f>IF($AM613&gt;R$5,0,IF($AM613=R$5,IFERROR($AJ613/$AK613*$AL613, 0),IF(IFERROR((SUM($B613:Q613)+$AJ613/$AK613*(1-$AL613)),0)&gt;=$AJ613, $AJ613-SUM($B613:Q613), IFERROR($AJ613/$AK613, 0))))</f>
        <v>0</v>
      </c>
      <c r="S613" s="82">
        <f>IF($AM613&gt;S$5,0,IF($AM613=S$5,IFERROR($AJ613/$AK613*$AL613, 0),IF(IFERROR((SUM($B613:R613)+$AJ613/$AK613*(1-$AL613)),0)&gt;=$AJ613, $AJ613-SUM($B613:R613), IFERROR($AJ613/$AK613, 0))))</f>
        <v>0</v>
      </c>
      <c r="T613" s="82">
        <f>IF($AM613&gt;T$5,0,IF($AM613=T$5,IFERROR($AJ613/$AK613*$AL613, 0),IF(IFERROR((SUM($B613:S613)+$AJ613/$AK613*(1-$AL613)),0)&gt;=$AJ613, $AJ613-SUM($B613:S613), IFERROR($AJ613/$AK613, 0))))</f>
        <v>0</v>
      </c>
      <c r="U613" s="82">
        <f>IF($AM613&gt;U$5,0,IF($AM613=U$5,IFERROR($AJ613/$AK613*$AL613, 0),IF(IFERROR((SUM($B613:T613)+$AJ613/$AK613*(1-$AL613)),0)&gt;=$AJ613, $AJ613-SUM($B613:T613), IFERROR($AJ613/$AK613, 0))))</f>
        <v>0</v>
      </c>
      <c r="V613" s="82">
        <f>IF($AM613&gt;V$5,0,IF($AM613=V$5,IFERROR($AJ613/$AK613*$AL613, 0),IF(IFERROR((SUM($B613:U613)+$AJ613/$AK613*(1-$AL613)),0)&gt;=$AJ613, $AJ613-SUM($B613:U613), IFERROR($AJ613/$AK613, 0))))</f>
        <v>0</v>
      </c>
      <c r="W613" s="82">
        <f>IF($AM613&gt;W$5,0,IF($AM613=W$5,IFERROR($AJ613/$AK613*$AL613, 0),IF(IFERROR((SUM($B613:V613)+$AJ613/$AK613*(1-$AL613)),0)&gt;=$AJ613, $AJ613-SUM($B613:V613), IFERROR($AJ613/$AK613, 0))))</f>
        <v>0</v>
      </c>
      <c r="X613" s="82">
        <f>IF($AM613&gt;X$5,0,IF($AM613=X$5,IFERROR($AJ613/$AK613*$AL613, 0),IF(IFERROR((SUM($B613:W613)+$AJ613/$AK613*(1-$AL613)),0)&gt;=$AJ613, $AJ613-SUM($B613:W613), IFERROR($AJ613/$AK613, 0))))</f>
        <v>0</v>
      </c>
      <c r="Y613" s="82">
        <f>IF($AM613&gt;Y$5,0,IF($AM613=Y$5,IFERROR($AJ613/$AK613*$AL613, 0),IF(IFERROR((SUM($B613:X613)+$AJ613/$AK613*(1-$AL613)),0)&gt;=$AJ613, $AJ613-SUM($B613:X613), IFERROR($AJ613/$AK613, 0))))</f>
        <v>0</v>
      </c>
      <c r="Z613" s="82">
        <f>IF($AM613&gt;Z$5,0,IF($AM613=Z$5,IFERROR($AJ613/$AK613*$AL613, 0),IF(IFERROR((SUM($B613:Y613)+$AJ613/$AK613*(1-$AL613)),0)&gt;=$AJ613, $AJ613-SUM($B613:Y613), IFERROR($AJ613/$AK613, 0))))</f>
        <v>0</v>
      </c>
      <c r="AA613" s="82">
        <f>IF($AM613&gt;AA$5,0,IF($AM613=AA$5,IFERROR($AJ613/$AK613*$AL613, 0),IF(IFERROR((SUM($B613:Z613)+$AJ613/$AK613*(1-$AL613)),0)&gt;=$AJ613, $AJ613-SUM($B613:Z613), IFERROR($AJ613/$AK613, 0))))</f>
        <v>0</v>
      </c>
      <c r="AB613" s="82">
        <f>IF($AM613&gt;AB$5,0,IF($AM613=AB$5,IFERROR($AJ613/$AK613*$AL613, 0),IF(IFERROR((SUM($B613:AA613)+$AJ613/$AK613*(1-$AL613)),0)&gt;=$AJ613, $AJ613-SUM($B613:AA613), IFERROR($AJ613/$AK613, 0))))</f>
        <v>0</v>
      </c>
      <c r="AC613" s="82">
        <f>IF($AM613&gt;AC$5,0,IF($AM613=AC$5,IFERROR($AJ613/$AK613*$AL613, 0),IF(IFERROR((SUM($B613:AB613)+$AJ613/$AK613*(1-$AL613)),0)&gt;=$AJ613, $AJ613-SUM($B613:AB613), IFERROR($AJ613/$AK613, 0))))</f>
        <v>0</v>
      </c>
      <c r="AD613" s="82">
        <f>IF($AM613&gt;AD$5,0,IF($AM613=AD$5,IFERROR($AJ613/$AK613*$AL613, 0),IF(IFERROR((SUM($B613:AC613)+$AJ613/$AK613*(1-$AL613)),0)&gt;=$AJ613, $AJ613-SUM($B613:AC613), IFERROR($AJ613/$AK613, 0))))</f>
        <v>0</v>
      </c>
      <c r="AE613" s="82">
        <f>IF($AM613&gt;AE$5,0,IF($AM613=AE$5,IFERROR($AJ613/$AK613*$AL613, 0),IF(IFERROR((SUM($B613:AD613)+$AJ613/$AK613*(1-$AL613)),0)&gt;=$AJ613, $AJ613-SUM($B613:AD613), IFERROR($AJ613/$AK613, 0))))</f>
        <v>0</v>
      </c>
      <c r="AF613" s="82">
        <f>IF($AM613&gt;AF$5,0,IF($AM613=AF$5,IFERROR($AJ613/$AK613*$AL613, 0),IF(IFERROR((SUM($B613:AE613)+$AJ613/$AK613*(1-$AL613)),0)&gt;=$AJ613, $AJ613-SUM($B613:AE613), IFERROR($AJ613/$AK613, 0))))</f>
        <v>0</v>
      </c>
      <c r="AG613" s="82">
        <f>IF($AM613&gt;AG$5,0,IF($AM613=AG$5,IFERROR($AJ613/$AK613*$AL613, 0),IF(IFERROR((SUM($B613:AF613)+$AJ613/$AK613*(1-$AL613)),0)&gt;=$AJ613, $AJ613-SUM($B613:AF613), IFERROR($AJ613/$AK613, 0))))</f>
        <v>0</v>
      </c>
      <c r="AH613" s="82">
        <f>IF($AM613&gt;AH$5,0,IF($AM613=AH$5,IFERROR($AJ613/$AK613*$AL613, 0),IF(IFERROR((SUM($B613:AG613)+$AJ613/$AK613*(1-$AL613)),0)&gt;=$AJ613, $AJ613-SUM($B613:AG613), IFERROR($AJ613/$AK613, 0))))</f>
        <v>0</v>
      </c>
      <c r="AI613" s="20"/>
      <c r="AJ613" s="140" cm="1">
        <f t="array" ref="AJ613">INDEX(Calculations!$B$835:$AN$835, 1, AN613)</f>
        <v>0</v>
      </c>
      <c r="AK613" s="84">
        <f>INDEX(Drivers!$B$134:$AI$134, 1, MATCH($B613, Drivers!$B$4:$AI$4, 0))</f>
        <v>0</v>
      </c>
      <c r="AL613" s="85">
        <f>INDEX(Drivers!$B$135:$AI$135, 1,  MATCH($B613, Drivers!$B$4:$AI$4, 0))</f>
        <v>0</v>
      </c>
      <c r="AM613" s="86" cm="1">
        <f t="array" ref="AM613">INDEX(Drivers!$B$12:$AI$12, 1, AN613)</f>
        <v>48395</v>
      </c>
      <c r="AN613" s="83">
        <f t="shared" si="613"/>
        <v>27</v>
      </c>
      <c r="AO613" s="147">
        <f t="shared" si="611"/>
        <v>0</v>
      </c>
      <c r="AP613" s="153">
        <f t="shared" si="614"/>
        <v>0</v>
      </c>
      <c r="AQ613" s="153">
        <f t="shared" si="614"/>
        <v>0</v>
      </c>
      <c r="AR613" s="153">
        <f t="shared" si="614"/>
        <v>0</v>
      </c>
      <c r="AS613" s="153">
        <f t="shared" si="614"/>
        <v>0</v>
      </c>
      <c r="AT613" s="153">
        <f t="shared" si="614"/>
        <v>0</v>
      </c>
      <c r="AU613" s="153">
        <f t="shared" si="614"/>
        <v>0</v>
      </c>
      <c r="AV613" s="153">
        <f t="shared" si="614"/>
        <v>0</v>
      </c>
      <c r="AW613" s="153">
        <f t="shared" si="614"/>
        <v>0</v>
      </c>
    </row>
    <row r="614" spans="1:49" hidden="1" outlineLevel="1" x14ac:dyDescent="0.2">
      <c r="B614" s="52" t="str" cm="1">
        <f t="array" ref="B614">INDEX($B$4:$AI$4, 1, AN614)</f>
        <v>FQ3'32E</v>
      </c>
      <c r="C614" s="82">
        <f>IF($AM614&gt;C$5,0,IF($AM614=C$5,IFERROR($AJ614/$AK614*$AL614, 0),IF(IFERROR((SUM($B614:B614)+$AJ614/$AK614*(1-$AL614)),0)&gt;=$AJ614, $AJ614-SUM($B614:B614), IFERROR($AJ614/$AK614, 0))))</f>
        <v>0</v>
      </c>
      <c r="D614" s="82">
        <f>IF($AM614&gt;D$5,0,IF($AM614=D$5,IFERROR($AJ614/$AK614*$AL614, 0),IF(IFERROR((SUM($B614:C614)+$AJ614/$AK614*(1-$AL614)),0)&gt;=$AJ614, $AJ614-SUM($B614:C614), IFERROR($AJ614/$AK614, 0))))</f>
        <v>0</v>
      </c>
      <c r="E614" s="82">
        <f>IF($AM614&gt;E$5,0,IF($AM614=E$5,IFERROR($AJ614/$AK614*$AL614, 0),IF(IFERROR((SUM($B614:D614)+$AJ614/$AK614*(1-$AL614)),0)&gt;=$AJ614, $AJ614-SUM($B614:D614), IFERROR($AJ614/$AK614, 0))))</f>
        <v>0</v>
      </c>
      <c r="F614" s="82">
        <f>IF($AM614&gt;F$5,0,IF($AM614=F$5,IFERROR($AJ614/$AK614*$AL614, 0),IF(IFERROR((SUM($B614:E614)+$AJ614/$AK614*(1-$AL614)),0)&gt;=$AJ614, $AJ614-SUM($B614:E614), IFERROR($AJ614/$AK614, 0))))</f>
        <v>0</v>
      </c>
      <c r="G614" s="82">
        <f>IF($AM614&gt;G$5,0,IF($AM614=G$5,IFERROR($AJ614/$AK614*$AL614, 0),IF(IFERROR((SUM($B614:F614)+$AJ614/$AK614*(1-$AL614)),0)&gt;=$AJ614, $AJ614-SUM($B614:F614), IFERROR($AJ614/$AK614, 0))))</f>
        <v>0</v>
      </c>
      <c r="H614" s="82">
        <f>IF($AM614&gt;H$5,0,IF($AM614=H$5,IFERROR($AJ614/$AK614*$AL614, 0),IF(IFERROR((SUM($B614:G614)+$AJ614/$AK614*(1-$AL614)),0)&gt;=$AJ614, $AJ614-SUM($B614:G614), IFERROR($AJ614/$AK614, 0))))</f>
        <v>0</v>
      </c>
      <c r="I614" s="82">
        <f>IF($AM614&gt;I$5,0,IF($AM614=I$5,IFERROR($AJ614/$AK614*$AL614, 0),IF(IFERROR((SUM($B614:H614)+$AJ614/$AK614*(1-$AL614)),0)&gt;=$AJ614, $AJ614-SUM($B614:H614), IFERROR($AJ614/$AK614, 0))))</f>
        <v>0</v>
      </c>
      <c r="J614" s="82">
        <f>IF($AM614&gt;J$5,0,IF($AM614=J$5,IFERROR($AJ614/$AK614*$AL614, 0),IF(IFERROR((SUM($B614:I614)+$AJ614/$AK614*(1-$AL614)),0)&gt;=$AJ614, $AJ614-SUM($B614:I614), IFERROR($AJ614/$AK614, 0))))</f>
        <v>0</v>
      </c>
      <c r="K614" s="82">
        <f>IF($AM614&gt;K$5,0,IF($AM614=K$5,IFERROR($AJ614/$AK614*$AL614, 0),IF(IFERROR((SUM($B614:J614)+$AJ614/$AK614*(1-$AL614)),0)&gt;=$AJ614, $AJ614-SUM($B614:J614), IFERROR($AJ614/$AK614, 0))))</f>
        <v>0</v>
      </c>
      <c r="L614" s="82">
        <f>IF($AM614&gt;L$5,0,IF($AM614=L$5,IFERROR($AJ614/$AK614*$AL614, 0),IF(IFERROR((SUM($B614:K614)+$AJ614/$AK614*(1-$AL614)),0)&gt;=$AJ614, $AJ614-SUM($B614:K614), IFERROR($AJ614/$AK614, 0))))</f>
        <v>0</v>
      </c>
      <c r="M614" s="82">
        <f>IF($AM614&gt;M$5,0,IF($AM614=M$5,IFERROR($AJ614/$AK614*$AL614, 0),IF(IFERROR((SUM($B614:L614)+$AJ614/$AK614*(1-$AL614)),0)&gt;=$AJ614, $AJ614-SUM($B614:L614), IFERROR($AJ614/$AK614, 0))))</f>
        <v>0</v>
      </c>
      <c r="N614" s="82">
        <f>IF($AM614&gt;N$5,0,IF($AM614=N$5,IFERROR($AJ614/$AK614*$AL614, 0),IF(IFERROR((SUM($B614:M614)+$AJ614/$AK614*(1-$AL614)),0)&gt;=$AJ614, $AJ614-SUM($B614:M614), IFERROR($AJ614/$AK614, 0))))</f>
        <v>0</v>
      </c>
      <c r="O614" s="82">
        <f>IF($AM614&gt;O$5,0,IF($AM614=O$5,IFERROR($AJ614/$AK614*$AL614, 0),IF(IFERROR((SUM($B614:N614)+$AJ614/$AK614*(1-$AL614)),0)&gt;=$AJ614, $AJ614-SUM($B614:N614), IFERROR($AJ614/$AK614, 0))))</f>
        <v>0</v>
      </c>
      <c r="P614" s="82">
        <f>IF($AM614&gt;P$5,0,IF($AM614=P$5,IFERROR($AJ614/$AK614*$AL614, 0),IF(IFERROR((SUM($B614:O614)+$AJ614/$AK614*(1-$AL614)),0)&gt;=$AJ614, $AJ614-SUM($B614:O614), IFERROR($AJ614/$AK614, 0))))</f>
        <v>0</v>
      </c>
      <c r="Q614" s="82">
        <f>IF($AM614&gt;Q$5,0,IF($AM614=Q$5,IFERROR($AJ614/$AK614*$AL614, 0),IF(IFERROR((SUM($B614:P614)+$AJ614/$AK614*(1-$AL614)),0)&gt;=$AJ614, $AJ614-SUM($B614:P614), IFERROR($AJ614/$AK614, 0))))</f>
        <v>0</v>
      </c>
      <c r="R614" s="82">
        <f>IF($AM614&gt;R$5,0,IF($AM614=R$5,IFERROR($AJ614/$AK614*$AL614, 0),IF(IFERROR((SUM($B614:Q614)+$AJ614/$AK614*(1-$AL614)),0)&gt;=$AJ614, $AJ614-SUM($B614:Q614), IFERROR($AJ614/$AK614, 0))))</f>
        <v>0</v>
      </c>
      <c r="S614" s="82">
        <f>IF($AM614&gt;S$5,0,IF($AM614=S$5,IFERROR($AJ614/$AK614*$AL614, 0),IF(IFERROR((SUM($B614:R614)+$AJ614/$AK614*(1-$AL614)),0)&gt;=$AJ614, $AJ614-SUM($B614:R614), IFERROR($AJ614/$AK614, 0))))</f>
        <v>0</v>
      </c>
      <c r="T614" s="82">
        <f>IF($AM614&gt;T$5,0,IF($AM614=T$5,IFERROR($AJ614/$AK614*$AL614, 0),IF(IFERROR((SUM($B614:S614)+$AJ614/$AK614*(1-$AL614)),0)&gt;=$AJ614, $AJ614-SUM($B614:S614), IFERROR($AJ614/$AK614, 0))))</f>
        <v>0</v>
      </c>
      <c r="U614" s="82">
        <f>IF($AM614&gt;U$5,0,IF($AM614=U$5,IFERROR($AJ614/$AK614*$AL614, 0),IF(IFERROR((SUM($B614:T614)+$AJ614/$AK614*(1-$AL614)),0)&gt;=$AJ614, $AJ614-SUM($B614:T614), IFERROR($AJ614/$AK614, 0))))</f>
        <v>0</v>
      </c>
      <c r="V614" s="82">
        <f>IF($AM614&gt;V$5,0,IF($AM614=V$5,IFERROR($AJ614/$AK614*$AL614, 0),IF(IFERROR((SUM($B614:U614)+$AJ614/$AK614*(1-$AL614)),0)&gt;=$AJ614, $AJ614-SUM($B614:U614), IFERROR($AJ614/$AK614, 0))))</f>
        <v>0</v>
      </c>
      <c r="W614" s="82">
        <f>IF($AM614&gt;W$5,0,IF($AM614=W$5,IFERROR($AJ614/$AK614*$AL614, 0),IF(IFERROR((SUM($B614:V614)+$AJ614/$AK614*(1-$AL614)),0)&gt;=$AJ614, $AJ614-SUM($B614:V614), IFERROR($AJ614/$AK614, 0))))</f>
        <v>0</v>
      </c>
      <c r="X614" s="82">
        <f>IF($AM614&gt;X$5,0,IF($AM614=X$5,IFERROR($AJ614/$AK614*$AL614, 0),IF(IFERROR((SUM($B614:W614)+$AJ614/$AK614*(1-$AL614)),0)&gt;=$AJ614, $AJ614-SUM($B614:W614), IFERROR($AJ614/$AK614, 0))))</f>
        <v>0</v>
      </c>
      <c r="Y614" s="82">
        <f>IF($AM614&gt;Y$5,0,IF($AM614=Y$5,IFERROR($AJ614/$AK614*$AL614, 0),IF(IFERROR((SUM($B614:X614)+$AJ614/$AK614*(1-$AL614)),0)&gt;=$AJ614, $AJ614-SUM($B614:X614), IFERROR($AJ614/$AK614, 0))))</f>
        <v>0</v>
      </c>
      <c r="Z614" s="82">
        <f>IF($AM614&gt;Z$5,0,IF($AM614=Z$5,IFERROR($AJ614/$AK614*$AL614, 0),IF(IFERROR((SUM($B614:Y614)+$AJ614/$AK614*(1-$AL614)),0)&gt;=$AJ614, $AJ614-SUM($B614:Y614), IFERROR($AJ614/$AK614, 0))))</f>
        <v>0</v>
      </c>
      <c r="AA614" s="82">
        <f>IF($AM614&gt;AA$5,0,IF($AM614=AA$5,IFERROR($AJ614/$AK614*$AL614, 0),IF(IFERROR((SUM($B614:Z614)+$AJ614/$AK614*(1-$AL614)),0)&gt;=$AJ614, $AJ614-SUM($B614:Z614), IFERROR($AJ614/$AK614, 0))))</f>
        <v>0</v>
      </c>
      <c r="AB614" s="82">
        <f>IF($AM614&gt;AB$5,0,IF($AM614=AB$5,IFERROR($AJ614/$AK614*$AL614, 0),IF(IFERROR((SUM($B614:AA614)+$AJ614/$AK614*(1-$AL614)),0)&gt;=$AJ614, $AJ614-SUM($B614:AA614), IFERROR($AJ614/$AK614, 0))))</f>
        <v>0</v>
      </c>
      <c r="AC614" s="82">
        <f>IF($AM614&gt;AC$5,0,IF($AM614=AC$5,IFERROR($AJ614/$AK614*$AL614, 0),IF(IFERROR((SUM($B614:AB614)+$AJ614/$AK614*(1-$AL614)),0)&gt;=$AJ614, $AJ614-SUM($B614:AB614), IFERROR($AJ614/$AK614, 0))))</f>
        <v>0</v>
      </c>
      <c r="AD614" s="82">
        <f>IF($AM614&gt;AD$5,0,IF($AM614=AD$5,IFERROR($AJ614/$AK614*$AL614, 0),IF(IFERROR((SUM($B614:AC614)+$AJ614/$AK614*(1-$AL614)),0)&gt;=$AJ614, $AJ614-SUM($B614:AC614), IFERROR($AJ614/$AK614, 0))))</f>
        <v>0</v>
      </c>
      <c r="AE614" s="82">
        <f>IF($AM614&gt;AE$5,0,IF($AM614=AE$5,IFERROR($AJ614/$AK614*$AL614, 0),IF(IFERROR((SUM($B614:AD614)+$AJ614/$AK614*(1-$AL614)),0)&gt;=$AJ614, $AJ614-SUM($B614:AD614), IFERROR($AJ614/$AK614, 0))))</f>
        <v>0</v>
      </c>
      <c r="AF614" s="82">
        <f>IF($AM614&gt;AF$5,0,IF($AM614=AF$5,IFERROR($AJ614/$AK614*$AL614, 0),IF(IFERROR((SUM($B614:AE614)+$AJ614/$AK614*(1-$AL614)),0)&gt;=$AJ614, $AJ614-SUM($B614:AE614), IFERROR($AJ614/$AK614, 0))))</f>
        <v>0</v>
      </c>
      <c r="AG614" s="82">
        <f>IF($AM614&gt;AG$5,0,IF($AM614=AG$5,IFERROR($AJ614/$AK614*$AL614, 0),IF(IFERROR((SUM($B614:AF614)+$AJ614/$AK614*(1-$AL614)),0)&gt;=$AJ614, $AJ614-SUM($B614:AF614), IFERROR($AJ614/$AK614, 0))))</f>
        <v>0</v>
      </c>
      <c r="AH614" s="82">
        <f>IF($AM614&gt;AH$5,0,IF($AM614=AH$5,IFERROR($AJ614/$AK614*$AL614, 0),IF(IFERROR((SUM($B614:AG614)+$AJ614/$AK614*(1-$AL614)),0)&gt;=$AJ614, $AJ614-SUM($B614:AG614), IFERROR($AJ614/$AK614, 0))))</f>
        <v>0</v>
      </c>
      <c r="AI614" s="20"/>
      <c r="AJ614" s="140" cm="1">
        <f t="array" ref="AJ614">INDEX(Calculations!$B$835:$AN$835, 1, AN614)</f>
        <v>0</v>
      </c>
      <c r="AK614" s="84">
        <f>INDEX(Drivers!$B$134:$AI$134, 1, MATCH($B614, Drivers!$B$4:$AI$4, 0))</f>
        <v>0</v>
      </c>
      <c r="AL614" s="85">
        <f>INDEX(Drivers!$B$135:$AI$135, 1,  MATCH($B614, Drivers!$B$4:$AI$4, 0))</f>
        <v>0</v>
      </c>
      <c r="AM614" s="86" cm="1">
        <f t="array" ref="AM614">INDEX(Drivers!$B$12:$AI$12, 1, AN614)</f>
        <v>48487</v>
      </c>
      <c r="AN614" s="83">
        <f t="shared" si="613"/>
        <v>28</v>
      </c>
      <c r="AO614" s="147">
        <f t="shared" si="611"/>
        <v>0</v>
      </c>
      <c r="AP614" s="153">
        <f t="shared" si="614"/>
        <v>0</v>
      </c>
      <c r="AQ614" s="153">
        <f t="shared" si="614"/>
        <v>0</v>
      </c>
      <c r="AR614" s="153">
        <f t="shared" si="614"/>
        <v>0</v>
      </c>
      <c r="AS614" s="153">
        <f t="shared" si="614"/>
        <v>0</v>
      </c>
      <c r="AT614" s="153">
        <f t="shared" si="614"/>
        <v>0</v>
      </c>
      <c r="AU614" s="153">
        <f t="shared" si="614"/>
        <v>0</v>
      </c>
      <c r="AV614" s="153">
        <f t="shared" si="614"/>
        <v>0</v>
      </c>
      <c r="AW614" s="153">
        <f t="shared" si="614"/>
        <v>0</v>
      </c>
    </row>
    <row r="615" spans="1:49" hidden="1" outlineLevel="1" x14ac:dyDescent="0.2">
      <c r="B615" s="52" t="str" cm="1">
        <f t="array" ref="B615">INDEX($B$4:$AI$4, 1, AN615)</f>
        <v>FQ4'32E</v>
      </c>
      <c r="C615" s="82">
        <f>IF($AM615&gt;C$5,0,IF($AM615=C$5,IFERROR($AJ615/$AK615*$AL615, 0),IF(IFERROR((SUM($B615:B615)+$AJ615/$AK615*(1-$AL615)),0)&gt;=$AJ615, $AJ615-SUM($B615:B615), IFERROR($AJ615/$AK615, 0))))</f>
        <v>0</v>
      </c>
      <c r="D615" s="82">
        <f>IF($AM615&gt;D$5,0,IF($AM615=D$5,IFERROR($AJ615/$AK615*$AL615, 0),IF(IFERROR((SUM($B615:C615)+$AJ615/$AK615*(1-$AL615)),0)&gt;=$AJ615, $AJ615-SUM($B615:C615), IFERROR($AJ615/$AK615, 0))))</f>
        <v>0</v>
      </c>
      <c r="E615" s="82">
        <f>IF($AM615&gt;E$5,0,IF($AM615=E$5,IFERROR($AJ615/$AK615*$AL615, 0),IF(IFERROR((SUM($B615:D615)+$AJ615/$AK615*(1-$AL615)),0)&gt;=$AJ615, $AJ615-SUM($B615:D615), IFERROR($AJ615/$AK615, 0))))</f>
        <v>0</v>
      </c>
      <c r="F615" s="82">
        <f>IF($AM615&gt;F$5,0,IF($AM615=F$5,IFERROR($AJ615/$AK615*$AL615, 0),IF(IFERROR((SUM($B615:E615)+$AJ615/$AK615*(1-$AL615)),0)&gt;=$AJ615, $AJ615-SUM($B615:E615), IFERROR($AJ615/$AK615, 0))))</f>
        <v>0</v>
      </c>
      <c r="G615" s="82">
        <f>IF($AM615&gt;G$5,0,IF($AM615=G$5,IFERROR($AJ615/$AK615*$AL615, 0),IF(IFERROR((SUM($B615:F615)+$AJ615/$AK615*(1-$AL615)),0)&gt;=$AJ615, $AJ615-SUM($B615:F615), IFERROR($AJ615/$AK615, 0))))</f>
        <v>0</v>
      </c>
      <c r="H615" s="82">
        <f>IF($AM615&gt;H$5,0,IF($AM615=H$5,IFERROR($AJ615/$AK615*$AL615, 0),IF(IFERROR((SUM($B615:G615)+$AJ615/$AK615*(1-$AL615)),0)&gt;=$AJ615, $AJ615-SUM($B615:G615), IFERROR($AJ615/$AK615, 0))))</f>
        <v>0</v>
      </c>
      <c r="I615" s="82">
        <f>IF($AM615&gt;I$5,0,IF($AM615=I$5,IFERROR($AJ615/$AK615*$AL615, 0),IF(IFERROR((SUM($B615:H615)+$AJ615/$AK615*(1-$AL615)),0)&gt;=$AJ615, $AJ615-SUM($B615:H615), IFERROR($AJ615/$AK615, 0))))</f>
        <v>0</v>
      </c>
      <c r="J615" s="82">
        <f>IF($AM615&gt;J$5,0,IF($AM615=J$5,IFERROR($AJ615/$AK615*$AL615, 0),IF(IFERROR((SUM($B615:I615)+$AJ615/$AK615*(1-$AL615)),0)&gt;=$AJ615, $AJ615-SUM($B615:I615), IFERROR($AJ615/$AK615, 0))))</f>
        <v>0</v>
      </c>
      <c r="K615" s="82">
        <f>IF($AM615&gt;K$5,0,IF($AM615=K$5,IFERROR($AJ615/$AK615*$AL615, 0),IF(IFERROR((SUM($B615:J615)+$AJ615/$AK615*(1-$AL615)),0)&gt;=$AJ615, $AJ615-SUM($B615:J615), IFERROR($AJ615/$AK615, 0))))</f>
        <v>0</v>
      </c>
      <c r="L615" s="82">
        <f>IF($AM615&gt;L$5,0,IF($AM615=L$5,IFERROR($AJ615/$AK615*$AL615, 0),IF(IFERROR((SUM($B615:K615)+$AJ615/$AK615*(1-$AL615)),0)&gt;=$AJ615, $AJ615-SUM($B615:K615), IFERROR($AJ615/$AK615, 0))))</f>
        <v>0</v>
      </c>
      <c r="M615" s="82">
        <f>IF($AM615&gt;M$5,0,IF($AM615=M$5,IFERROR($AJ615/$AK615*$AL615, 0),IF(IFERROR((SUM($B615:L615)+$AJ615/$AK615*(1-$AL615)),0)&gt;=$AJ615, $AJ615-SUM($B615:L615), IFERROR($AJ615/$AK615, 0))))</f>
        <v>0</v>
      </c>
      <c r="N615" s="82">
        <f>IF($AM615&gt;N$5,0,IF($AM615=N$5,IFERROR($AJ615/$AK615*$AL615, 0),IF(IFERROR((SUM($B615:M615)+$AJ615/$AK615*(1-$AL615)),0)&gt;=$AJ615, $AJ615-SUM($B615:M615), IFERROR($AJ615/$AK615, 0))))</f>
        <v>0</v>
      </c>
      <c r="O615" s="82">
        <f>IF($AM615&gt;O$5,0,IF($AM615=O$5,IFERROR($AJ615/$AK615*$AL615, 0),IF(IFERROR((SUM($B615:N615)+$AJ615/$AK615*(1-$AL615)),0)&gt;=$AJ615, $AJ615-SUM($B615:N615), IFERROR($AJ615/$AK615, 0))))</f>
        <v>0</v>
      </c>
      <c r="P615" s="82">
        <f>IF($AM615&gt;P$5,0,IF($AM615=P$5,IFERROR($AJ615/$AK615*$AL615, 0),IF(IFERROR((SUM($B615:O615)+$AJ615/$AK615*(1-$AL615)),0)&gt;=$AJ615, $AJ615-SUM($B615:O615), IFERROR($AJ615/$AK615, 0))))</f>
        <v>0</v>
      </c>
      <c r="Q615" s="82">
        <f>IF($AM615&gt;Q$5,0,IF($AM615=Q$5,IFERROR($AJ615/$AK615*$AL615, 0),IF(IFERROR((SUM($B615:P615)+$AJ615/$AK615*(1-$AL615)),0)&gt;=$AJ615, $AJ615-SUM($B615:P615), IFERROR($AJ615/$AK615, 0))))</f>
        <v>0</v>
      </c>
      <c r="R615" s="82">
        <f>IF($AM615&gt;R$5,0,IF($AM615=R$5,IFERROR($AJ615/$AK615*$AL615, 0),IF(IFERROR((SUM($B615:Q615)+$AJ615/$AK615*(1-$AL615)),0)&gt;=$AJ615, $AJ615-SUM($B615:Q615), IFERROR($AJ615/$AK615, 0))))</f>
        <v>0</v>
      </c>
      <c r="S615" s="82">
        <f>IF($AM615&gt;S$5,0,IF($AM615=S$5,IFERROR($AJ615/$AK615*$AL615, 0),IF(IFERROR((SUM($B615:R615)+$AJ615/$AK615*(1-$AL615)),0)&gt;=$AJ615, $AJ615-SUM($B615:R615), IFERROR($AJ615/$AK615, 0))))</f>
        <v>0</v>
      </c>
      <c r="T615" s="82">
        <f>IF($AM615&gt;T$5,0,IF($AM615=T$5,IFERROR($AJ615/$AK615*$AL615, 0),IF(IFERROR((SUM($B615:S615)+$AJ615/$AK615*(1-$AL615)),0)&gt;=$AJ615, $AJ615-SUM($B615:S615), IFERROR($AJ615/$AK615, 0))))</f>
        <v>0</v>
      </c>
      <c r="U615" s="82">
        <f>IF($AM615&gt;U$5,0,IF($AM615=U$5,IFERROR($AJ615/$AK615*$AL615, 0),IF(IFERROR((SUM($B615:T615)+$AJ615/$AK615*(1-$AL615)),0)&gt;=$AJ615, $AJ615-SUM($B615:T615), IFERROR($AJ615/$AK615, 0))))</f>
        <v>0</v>
      </c>
      <c r="V615" s="82">
        <f>IF($AM615&gt;V$5,0,IF($AM615=V$5,IFERROR($AJ615/$AK615*$AL615, 0),IF(IFERROR((SUM($B615:U615)+$AJ615/$AK615*(1-$AL615)),0)&gt;=$AJ615, $AJ615-SUM($B615:U615), IFERROR($AJ615/$AK615, 0))))</f>
        <v>0</v>
      </c>
      <c r="W615" s="82">
        <f>IF($AM615&gt;W$5,0,IF($AM615=W$5,IFERROR($AJ615/$AK615*$AL615, 0),IF(IFERROR((SUM($B615:V615)+$AJ615/$AK615*(1-$AL615)),0)&gt;=$AJ615, $AJ615-SUM($B615:V615), IFERROR($AJ615/$AK615, 0))))</f>
        <v>0</v>
      </c>
      <c r="X615" s="82">
        <f>IF($AM615&gt;X$5,0,IF($AM615=X$5,IFERROR($AJ615/$AK615*$AL615, 0),IF(IFERROR((SUM($B615:W615)+$AJ615/$AK615*(1-$AL615)),0)&gt;=$AJ615, $AJ615-SUM($B615:W615), IFERROR($AJ615/$AK615, 0))))</f>
        <v>0</v>
      </c>
      <c r="Y615" s="82">
        <f>IF($AM615&gt;Y$5,0,IF($AM615=Y$5,IFERROR($AJ615/$AK615*$AL615, 0),IF(IFERROR((SUM($B615:X615)+$AJ615/$AK615*(1-$AL615)),0)&gt;=$AJ615, $AJ615-SUM($B615:X615), IFERROR($AJ615/$AK615, 0))))</f>
        <v>0</v>
      </c>
      <c r="Z615" s="82">
        <f>IF($AM615&gt;Z$5,0,IF($AM615=Z$5,IFERROR($AJ615/$AK615*$AL615, 0),IF(IFERROR((SUM($B615:Y615)+$AJ615/$AK615*(1-$AL615)),0)&gt;=$AJ615, $AJ615-SUM($B615:Y615), IFERROR($AJ615/$AK615, 0))))</f>
        <v>0</v>
      </c>
      <c r="AA615" s="82">
        <f>IF($AM615&gt;AA$5,0,IF($AM615=AA$5,IFERROR($AJ615/$AK615*$AL615, 0),IF(IFERROR((SUM($B615:Z615)+$AJ615/$AK615*(1-$AL615)),0)&gt;=$AJ615, $AJ615-SUM($B615:Z615), IFERROR($AJ615/$AK615, 0))))</f>
        <v>0</v>
      </c>
      <c r="AB615" s="82">
        <f>IF($AM615&gt;AB$5,0,IF($AM615=AB$5,IFERROR($AJ615/$AK615*$AL615, 0),IF(IFERROR((SUM($B615:AA615)+$AJ615/$AK615*(1-$AL615)),0)&gt;=$AJ615, $AJ615-SUM($B615:AA615), IFERROR($AJ615/$AK615, 0))))</f>
        <v>0</v>
      </c>
      <c r="AC615" s="82">
        <f>IF($AM615&gt;AC$5,0,IF($AM615=AC$5,IFERROR($AJ615/$AK615*$AL615, 0),IF(IFERROR((SUM($B615:AB615)+$AJ615/$AK615*(1-$AL615)),0)&gt;=$AJ615, $AJ615-SUM($B615:AB615), IFERROR($AJ615/$AK615, 0))))</f>
        <v>0</v>
      </c>
      <c r="AD615" s="82">
        <f>IF($AM615&gt;AD$5,0,IF($AM615=AD$5,IFERROR($AJ615/$AK615*$AL615, 0),IF(IFERROR((SUM($B615:AC615)+$AJ615/$AK615*(1-$AL615)),0)&gt;=$AJ615, $AJ615-SUM($B615:AC615), IFERROR($AJ615/$AK615, 0))))</f>
        <v>0</v>
      </c>
      <c r="AE615" s="82">
        <f>IF($AM615&gt;AE$5,0,IF($AM615=AE$5,IFERROR($AJ615/$AK615*$AL615, 0),IF(IFERROR((SUM($B615:AD615)+$AJ615/$AK615*(1-$AL615)),0)&gt;=$AJ615, $AJ615-SUM($B615:AD615), IFERROR($AJ615/$AK615, 0))))</f>
        <v>0</v>
      </c>
      <c r="AF615" s="82">
        <f>IF($AM615&gt;AF$5,0,IF($AM615=AF$5,IFERROR($AJ615/$AK615*$AL615, 0),IF(IFERROR((SUM($B615:AE615)+$AJ615/$AK615*(1-$AL615)),0)&gt;=$AJ615, $AJ615-SUM($B615:AE615), IFERROR($AJ615/$AK615, 0))))</f>
        <v>0</v>
      </c>
      <c r="AG615" s="82">
        <f>IF($AM615&gt;AG$5,0,IF($AM615=AG$5,IFERROR($AJ615/$AK615*$AL615, 0),IF(IFERROR((SUM($B615:AF615)+$AJ615/$AK615*(1-$AL615)),0)&gt;=$AJ615, $AJ615-SUM($B615:AF615), IFERROR($AJ615/$AK615, 0))))</f>
        <v>0</v>
      </c>
      <c r="AH615" s="82">
        <f>IF($AM615&gt;AH$5,0,IF($AM615=AH$5,IFERROR($AJ615/$AK615*$AL615, 0),IF(IFERROR((SUM($B615:AG615)+$AJ615/$AK615*(1-$AL615)),0)&gt;=$AJ615, $AJ615-SUM($B615:AG615), IFERROR($AJ615/$AK615, 0))))</f>
        <v>0</v>
      </c>
      <c r="AI615" s="20"/>
      <c r="AJ615" s="140" cm="1">
        <f t="array" ref="AJ615">INDEX(Calculations!$B$835:$AN$835, 1, AN615)</f>
        <v>0</v>
      </c>
      <c r="AK615" s="84">
        <f>INDEX(Drivers!$B$134:$AI$134, 1, MATCH($B615, Drivers!$B$4:$AI$4, 0))</f>
        <v>0</v>
      </c>
      <c r="AL615" s="85">
        <f>INDEX(Drivers!$B$135:$AI$135, 1,  MATCH($B615, Drivers!$B$4:$AI$4, 0))</f>
        <v>0</v>
      </c>
      <c r="AM615" s="86" cm="1">
        <f t="array" ref="AM615">INDEX(Drivers!$B$12:$AI$12, 1, AN615)</f>
        <v>48579</v>
      </c>
      <c r="AN615" s="83">
        <f t="shared" si="613"/>
        <v>29</v>
      </c>
      <c r="AO615" s="147">
        <f t="shared" si="611"/>
        <v>0</v>
      </c>
      <c r="AP615" s="153">
        <f t="shared" si="614"/>
        <v>0</v>
      </c>
      <c r="AQ615" s="153">
        <f t="shared" si="614"/>
        <v>0</v>
      </c>
      <c r="AR615" s="153">
        <f t="shared" si="614"/>
        <v>0</v>
      </c>
      <c r="AS615" s="153">
        <f t="shared" si="614"/>
        <v>0</v>
      </c>
      <c r="AT615" s="153">
        <f t="shared" si="614"/>
        <v>0</v>
      </c>
      <c r="AU615" s="153">
        <f t="shared" si="614"/>
        <v>0</v>
      </c>
      <c r="AV615" s="153">
        <f t="shared" si="614"/>
        <v>0</v>
      </c>
      <c r="AW615" s="153">
        <f t="shared" si="614"/>
        <v>0</v>
      </c>
    </row>
    <row r="616" spans="1:49" hidden="1" outlineLevel="1" x14ac:dyDescent="0.2">
      <c r="B616" s="52" t="str" cm="1">
        <f t="array" ref="B616">INDEX($B$4:$AI$4, 1, AN616)</f>
        <v>FQ1'33E</v>
      </c>
      <c r="C616" s="82">
        <f>IF($AM616&gt;C$5,0,IF($AM616=C$5,IFERROR($AJ616/$AK616*$AL616, 0),IF(IFERROR((SUM($B616:B616)+$AJ616/$AK616*(1-$AL616)),0)&gt;=$AJ616, $AJ616-SUM($B616:B616), IFERROR($AJ616/$AK616, 0))))</f>
        <v>0</v>
      </c>
      <c r="D616" s="82">
        <f>IF($AM616&gt;D$5,0,IF($AM616=D$5,IFERROR($AJ616/$AK616*$AL616, 0),IF(IFERROR((SUM($B616:C616)+$AJ616/$AK616*(1-$AL616)),0)&gt;=$AJ616, $AJ616-SUM($B616:C616), IFERROR($AJ616/$AK616, 0))))</f>
        <v>0</v>
      </c>
      <c r="E616" s="82">
        <f>IF($AM616&gt;E$5,0,IF($AM616=E$5,IFERROR($AJ616/$AK616*$AL616, 0),IF(IFERROR((SUM($B616:D616)+$AJ616/$AK616*(1-$AL616)),0)&gt;=$AJ616, $AJ616-SUM($B616:D616), IFERROR($AJ616/$AK616, 0))))</f>
        <v>0</v>
      </c>
      <c r="F616" s="82">
        <f>IF($AM616&gt;F$5,0,IF($AM616=F$5,IFERROR($AJ616/$AK616*$AL616, 0),IF(IFERROR((SUM($B616:E616)+$AJ616/$AK616*(1-$AL616)),0)&gt;=$AJ616, $AJ616-SUM($B616:E616), IFERROR($AJ616/$AK616, 0))))</f>
        <v>0</v>
      </c>
      <c r="G616" s="82">
        <f>IF($AM616&gt;G$5,0,IF($AM616=G$5,IFERROR($AJ616/$AK616*$AL616, 0),IF(IFERROR((SUM($B616:F616)+$AJ616/$AK616*(1-$AL616)),0)&gt;=$AJ616, $AJ616-SUM($B616:F616), IFERROR($AJ616/$AK616, 0))))</f>
        <v>0</v>
      </c>
      <c r="H616" s="82">
        <f>IF($AM616&gt;H$5,0,IF($AM616=H$5,IFERROR($AJ616/$AK616*$AL616, 0),IF(IFERROR((SUM($B616:G616)+$AJ616/$AK616*(1-$AL616)),0)&gt;=$AJ616, $AJ616-SUM($B616:G616), IFERROR($AJ616/$AK616, 0))))</f>
        <v>0</v>
      </c>
      <c r="I616" s="82">
        <f>IF($AM616&gt;I$5,0,IF($AM616=I$5,IFERROR($AJ616/$AK616*$AL616, 0),IF(IFERROR((SUM($B616:H616)+$AJ616/$AK616*(1-$AL616)),0)&gt;=$AJ616, $AJ616-SUM($B616:H616), IFERROR($AJ616/$AK616, 0))))</f>
        <v>0</v>
      </c>
      <c r="J616" s="82">
        <f>IF($AM616&gt;J$5,0,IF($AM616=J$5,IFERROR($AJ616/$AK616*$AL616, 0),IF(IFERROR((SUM($B616:I616)+$AJ616/$AK616*(1-$AL616)),0)&gt;=$AJ616, $AJ616-SUM($B616:I616), IFERROR($AJ616/$AK616, 0))))</f>
        <v>0</v>
      </c>
      <c r="K616" s="82">
        <f>IF($AM616&gt;K$5,0,IF($AM616=K$5,IFERROR($AJ616/$AK616*$AL616, 0),IF(IFERROR((SUM($B616:J616)+$AJ616/$AK616*(1-$AL616)),0)&gt;=$AJ616, $AJ616-SUM($B616:J616), IFERROR($AJ616/$AK616, 0))))</f>
        <v>0</v>
      </c>
      <c r="L616" s="82">
        <f>IF($AM616&gt;L$5,0,IF($AM616=L$5,IFERROR($AJ616/$AK616*$AL616, 0),IF(IFERROR((SUM($B616:K616)+$AJ616/$AK616*(1-$AL616)),0)&gt;=$AJ616, $AJ616-SUM($B616:K616), IFERROR($AJ616/$AK616, 0))))</f>
        <v>0</v>
      </c>
      <c r="M616" s="82">
        <f>IF($AM616&gt;M$5,0,IF($AM616=M$5,IFERROR($AJ616/$AK616*$AL616, 0),IF(IFERROR((SUM($B616:L616)+$AJ616/$AK616*(1-$AL616)),0)&gt;=$AJ616, $AJ616-SUM($B616:L616), IFERROR($AJ616/$AK616, 0))))</f>
        <v>0</v>
      </c>
      <c r="N616" s="82">
        <f>IF($AM616&gt;N$5,0,IF($AM616=N$5,IFERROR($AJ616/$AK616*$AL616, 0),IF(IFERROR((SUM($B616:M616)+$AJ616/$AK616*(1-$AL616)),0)&gt;=$AJ616, $AJ616-SUM($B616:M616), IFERROR($AJ616/$AK616, 0))))</f>
        <v>0</v>
      </c>
      <c r="O616" s="82">
        <f>IF($AM616&gt;O$5,0,IF($AM616=O$5,IFERROR($AJ616/$AK616*$AL616, 0),IF(IFERROR((SUM($B616:N616)+$AJ616/$AK616*(1-$AL616)),0)&gt;=$AJ616, $AJ616-SUM($B616:N616), IFERROR($AJ616/$AK616, 0))))</f>
        <v>0</v>
      </c>
      <c r="P616" s="82">
        <f>IF($AM616&gt;P$5,0,IF($AM616=P$5,IFERROR($AJ616/$AK616*$AL616, 0),IF(IFERROR((SUM($B616:O616)+$AJ616/$AK616*(1-$AL616)),0)&gt;=$AJ616, $AJ616-SUM($B616:O616), IFERROR($AJ616/$AK616, 0))))</f>
        <v>0</v>
      </c>
      <c r="Q616" s="82">
        <f>IF($AM616&gt;Q$5,0,IF($AM616=Q$5,IFERROR($AJ616/$AK616*$AL616, 0),IF(IFERROR((SUM($B616:P616)+$AJ616/$AK616*(1-$AL616)),0)&gt;=$AJ616, $AJ616-SUM($B616:P616), IFERROR($AJ616/$AK616, 0))))</f>
        <v>0</v>
      </c>
      <c r="R616" s="82">
        <f>IF($AM616&gt;R$5,0,IF($AM616=R$5,IFERROR($AJ616/$AK616*$AL616, 0),IF(IFERROR((SUM($B616:Q616)+$AJ616/$AK616*(1-$AL616)),0)&gt;=$AJ616, $AJ616-SUM($B616:Q616), IFERROR($AJ616/$AK616, 0))))</f>
        <v>0</v>
      </c>
      <c r="S616" s="82">
        <f>IF($AM616&gt;S$5,0,IF($AM616=S$5,IFERROR($AJ616/$AK616*$AL616, 0),IF(IFERROR((SUM($B616:R616)+$AJ616/$AK616*(1-$AL616)),0)&gt;=$AJ616, $AJ616-SUM($B616:R616), IFERROR($AJ616/$AK616, 0))))</f>
        <v>0</v>
      </c>
      <c r="T616" s="82">
        <f>IF($AM616&gt;T$5,0,IF($AM616=T$5,IFERROR($AJ616/$AK616*$AL616, 0),IF(IFERROR((SUM($B616:S616)+$AJ616/$AK616*(1-$AL616)),0)&gt;=$AJ616, $AJ616-SUM($B616:S616), IFERROR($AJ616/$AK616, 0))))</f>
        <v>0</v>
      </c>
      <c r="U616" s="82">
        <f>IF($AM616&gt;U$5,0,IF($AM616=U$5,IFERROR($AJ616/$AK616*$AL616, 0),IF(IFERROR((SUM($B616:T616)+$AJ616/$AK616*(1-$AL616)),0)&gt;=$AJ616, $AJ616-SUM($B616:T616), IFERROR($AJ616/$AK616, 0))))</f>
        <v>0</v>
      </c>
      <c r="V616" s="82">
        <f>IF($AM616&gt;V$5,0,IF($AM616=V$5,IFERROR($AJ616/$AK616*$AL616, 0),IF(IFERROR((SUM($B616:U616)+$AJ616/$AK616*(1-$AL616)),0)&gt;=$AJ616, $AJ616-SUM($B616:U616), IFERROR($AJ616/$AK616, 0))))</f>
        <v>0</v>
      </c>
      <c r="W616" s="82">
        <f>IF($AM616&gt;W$5,0,IF($AM616=W$5,IFERROR($AJ616/$AK616*$AL616, 0),IF(IFERROR((SUM($B616:V616)+$AJ616/$AK616*(1-$AL616)),0)&gt;=$AJ616, $AJ616-SUM($B616:V616), IFERROR($AJ616/$AK616, 0))))</f>
        <v>0</v>
      </c>
      <c r="X616" s="82">
        <f>IF($AM616&gt;X$5,0,IF($AM616=X$5,IFERROR($AJ616/$AK616*$AL616, 0),IF(IFERROR((SUM($B616:W616)+$AJ616/$AK616*(1-$AL616)),0)&gt;=$AJ616, $AJ616-SUM($B616:W616), IFERROR($AJ616/$AK616, 0))))</f>
        <v>0</v>
      </c>
      <c r="Y616" s="82">
        <f>IF($AM616&gt;Y$5,0,IF($AM616=Y$5,IFERROR($AJ616/$AK616*$AL616, 0),IF(IFERROR((SUM($B616:X616)+$AJ616/$AK616*(1-$AL616)),0)&gt;=$AJ616, $AJ616-SUM($B616:X616), IFERROR($AJ616/$AK616, 0))))</f>
        <v>0</v>
      </c>
      <c r="Z616" s="82">
        <f>IF($AM616&gt;Z$5,0,IF($AM616=Z$5,IFERROR($AJ616/$AK616*$AL616, 0),IF(IFERROR((SUM($B616:Y616)+$AJ616/$AK616*(1-$AL616)),0)&gt;=$AJ616, $AJ616-SUM($B616:Y616), IFERROR($AJ616/$AK616, 0))))</f>
        <v>0</v>
      </c>
      <c r="AA616" s="82">
        <f>IF($AM616&gt;AA$5,0,IF($AM616=AA$5,IFERROR($AJ616/$AK616*$AL616, 0),IF(IFERROR((SUM($B616:Z616)+$AJ616/$AK616*(1-$AL616)),0)&gt;=$AJ616, $AJ616-SUM($B616:Z616), IFERROR($AJ616/$AK616, 0))))</f>
        <v>0</v>
      </c>
      <c r="AB616" s="82">
        <f>IF($AM616&gt;AB$5,0,IF($AM616=AB$5,IFERROR($AJ616/$AK616*$AL616, 0),IF(IFERROR((SUM($B616:AA616)+$AJ616/$AK616*(1-$AL616)),0)&gt;=$AJ616, $AJ616-SUM($B616:AA616), IFERROR($AJ616/$AK616, 0))))</f>
        <v>0</v>
      </c>
      <c r="AC616" s="82">
        <f>IF($AM616&gt;AC$5,0,IF($AM616=AC$5,IFERROR($AJ616/$AK616*$AL616, 0),IF(IFERROR((SUM($B616:AB616)+$AJ616/$AK616*(1-$AL616)),0)&gt;=$AJ616, $AJ616-SUM($B616:AB616), IFERROR($AJ616/$AK616, 0))))</f>
        <v>0</v>
      </c>
      <c r="AD616" s="82">
        <f>IF($AM616&gt;AD$5,0,IF($AM616=AD$5,IFERROR($AJ616/$AK616*$AL616, 0),IF(IFERROR((SUM($B616:AC616)+$AJ616/$AK616*(1-$AL616)),0)&gt;=$AJ616, $AJ616-SUM($B616:AC616), IFERROR($AJ616/$AK616, 0))))</f>
        <v>0</v>
      </c>
      <c r="AE616" s="82">
        <f>IF($AM616&gt;AE$5,0,IF($AM616=AE$5,IFERROR($AJ616/$AK616*$AL616, 0),IF(IFERROR((SUM($B616:AD616)+$AJ616/$AK616*(1-$AL616)),0)&gt;=$AJ616, $AJ616-SUM($B616:AD616), IFERROR($AJ616/$AK616, 0))))</f>
        <v>0</v>
      </c>
      <c r="AF616" s="82">
        <f>IF($AM616&gt;AF$5,0,IF($AM616=AF$5,IFERROR($AJ616/$AK616*$AL616, 0),IF(IFERROR((SUM($B616:AE616)+$AJ616/$AK616*(1-$AL616)),0)&gt;=$AJ616, $AJ616-SUM($B616:AE616), IFERROR($AJ616/$AK616, 0))))</f>
        <v>0</v>
      </c>
      <c r="AG616" s="82">
        <f>IF($AM616&gt;AG$5,0,IF($AM616=AG$5,IFERROR($AJ616/$AK616*$AL616, 0),IF(IFERROR((SUM($B616:AF616)+$AJ616/$AK616*(1-$AL616)),0)&gt;=$AJ616, $AJ616-SUM($B616:AF616), IFERROR($AJ616/$AK616, 0))))</f>
        <v>0</v>
      </c>
      <c r="AH616" s="82">
        <f>IF($AM616&gt;AH$5,0,IF($AM616=AH$5,IFERROR($AJ616/$AK616*$AL616, 0),IF(IFERROR((SUM($B616:AG616)+$AJ616/$AK616*(1-$AL616)),0)&gt;=$AJ616, $AJ616-SUM($B616:AG616), IFERROR($AJ616/$AK616, 0))))</f>
        <v>0</v>
      </c>
      <c r="AI616" s="20"/>
      <c r="AJ616" s="140" cm="1">
        <f t="array" ref="AJ616">INDEX(Calculations!$B$835:$AN$835, 1, AN616)</f>
        <v>0</v>
      </c>
      <c r="AK616" s="84">
        <f>INDEX(Drivers!$B$134:$AI$134, 1, MATCH($B616, Drivers!$B$4:$AI$4, 0))</f>
        <v>0</v>
      </c>
      <c r="AL616" s="85">
        <f>INDEX(Drivers!$B$135:$AI$135, 1,  MATCH($B616, Drivers!$B$4:$AI$4, 0))</f>
        <v>0</v>
      </c>
      <c r="AM616" s="86" cm="1">
        <f t="array" ref="AM616">INDEX(Drivers!$B$12:$AI$12, 1, AN616)</f>
        <v>48669</v>
      </c>
      <c r="AN616" s="83">
        <f t="shared" si="613"/>
        <v>30</v>
      </c>
      <c r="AO616" s="147">
        <f t="shared" si="611"/>
        <v>0</v>
      </c>
      <c r="AP616" s="153">
        <f t="shared" si="614"/>
        <v>0</v>
      </c>
      <c r="AQ616" s="153">
        <f t="shared" si="614"/>
        <v>0</v>
      </c>
      <c r="AR616" s="153">
        <f t="shared" si="614"/>
        <v>0</v>
      </c>
      <c r="AS616" s="153">
        <f t="shared" si="614"/>
        <v>0</v>
      </c>
      <c r="AT616" s="153">
        <f t="shared" si="614"/>
        <v>0</v>
      </c>
      <c r="AU616" s="153">
        <f t="shared" si="614"/>
        <v>0</v>
      </c>
      <c r="AV616" s="153">
        <f t="shared" si="614"/>
        <v>0</v>
      </c>
      <c r="AW616" s="153">
        <f t="shared" si="614"/>
        <v>0</v>
      </c>
    </row>
    <row r="617" spans="1:49" hidden="1" outlineLevel="1" x14ac:dyDescent="0.2">
      <c r="B617" s="52" t="str" cm="1">
        <f t="array" ref="B617">INDEX($B$4:$AI$4, 1, AN617)</f>
        <v>FQ2'33E</v>
      </c>
      <c r="C617" s="82">
        <f>IF($AM617&gt;C$5,0,IF($AM617=C$5,IFERROR($AJ617/$AK617*$AL617, 0),IF(IFERROR((SUM($B617:B617)+$AJ617/$AK617*(1-$AL617)),0)&gt;=$AJ617, $AJ617-SUM($B617:B617), IFERROR($AJ617/$AK617, 0))))</f>
        <v>0</v>
      </c>
      <c r="D617" s="82">
        <f>IF($AM617&gt;D$5,0,IF($AM617=D$5,IFERROR($AJ617/$AK617*$AL617, 0),IF(IFERROR((SUM($B617:C617)+$AJ617/$AK617*(1-$AL617)),0)&gt;=$AJ617, $AJ617-SUM($B617:C617), IFERROR($AJ617/$AK617, 0))))</f>
        <v>0</v>
      </c>
      <c r="E617" s="82">
        <f>IF($AM617&gt;E$5,0,IF($AM617=E$5,IFERROR($AJ617/$AK617*$AL617, 0),IF(IFERROR((SUM($B617:D617)+$AJ617/$AK617*(1-$AL617)),0)&gt;=$AJ617, $AJ617-SUM($B617:D617), IFERROR($AJ617/$AK617, 0))))</f>
        <v>0</v>
      </c>
      <c r="F617" s="82">
        <f>IF($AM617&gt;F$5,0,IF($AM617=F$5,IFERROR($AJ617/$AK617*$AL617, 0),IF(IFERROR((SUM($B617:E617)+$AJ617/$AK617*(1-$AL617)),0)&gt;=$AJ617, $AJ617-SUM($B617:E617), IFERROR($AJ617/$AK617, 0))))</f>
        <v>0</v>
      </c>
      <c r="G617" s="82">
        <f>IF($AM617&gt;G$5,0,IF($AM617=G$5,IFERROR($AJ617/$AK617*$AL617, 0),IF(IFERROR((SUM($B617:F617)+$AJ617/$AK617*(1-$AL617)),0)&gt;=$AJ617, $AJ617-SUM($B617:F617), IFERROR($AJ617/$AK617, 0))))</f>
        <v>0</v>
      </c>
      <c r="H617" s="82">
        <f>IF($AM617&gt;H$5,0,IF($AM617=H$5,IFERROR($AJ617/$AK617*$AL617, 0),IF(IFERROR((SUM($B617:G617)+$AJ617/$AK617*(1-$AL617)),0)&gt;=$AJ617, $AJ617-SUM($B617:G617), IFERROR($AJ617/$AK617, 0))))</f>
        <v>0</v>
      </c>
      <c r="I617" s="82">
        <f>IF($AM617&gt;I$5,0,IF($AM617=I$5,IFERROR($AJ617/$AK617*$AL617, 0),IF(IFERROR((SUM($B617:H617)+$AJ617/$AK617*(1-$AL617)),0)&gt;=$AJ617, $AJ617-SUM($B617:H617), IFERROR($AJ617/$AK617, 0))))</f>
        <v>0</v>
      </c>
      <c r="J617" s="82">
        <f>IF($AM617&gt;J$5,0,IF($AM617=J$5,IFERROR($AJ617/$AK617*$AL617, 0),IF(IFERROR((SUM($B617:I617)+$AJ617/$AK617*(1-$AL617)),0)&gt;=$AJ617, $AJ617-SUM($B617:I617), IFERROR($AJ617/$AK617, 0))))</f>
        <v>0</v>
      </c>
      <c r="K617" s="82">
        <f>IF($AM617&gt;K$5,0,IF($AM617=K$5,IFERROR($AJ617/$AK617*$AL617, 0),IF(IFERROR((SUM($B617:J617)+$AJ617/$AK617*(1-$AL617)),0)&gt;=$AJ617, $AJ617-SUM($B617:J617), IFERROR($AJ617/$AK617, 0))))</f>
        <v>0</v>
      </c>
      <c r="L617" s="82">
        <f>IF($AM617&gt;L$5,0,IF($AM617=L$5,IFERROR($AJ617/$AK617*$AL617, 0),IF(IFERROR((SUM($B617:K617)+$AJ617/$AK617*(1-$AL617)),0)&gt;=$AJ617, $AJ617-SUM($B617:K617), IFERROR($AJ617/$AK617, 0))))</f>
        <v>0</v>
      </c>
      <c r="M617" s="82">
        <f>IF($AM617&gt;M$5,0,IF($AM617=M$5,IFERROR($AJ617/$AK617*$AL617, 0),IF(IFERROR((SUM($B617:L617)+$AJ617/$AK617*(1-$AL617)),0)&gt;=$AJ617, $AJ617-SUM($B617:L617), IFERROR($AJ617/$AK617, 0))))</f>
        <v>0</v>
      </c>
      <c r="N617" s="82">
        <f>IF($AM617&gt;N$5,0,IF($AM617=N$5,IFERROR($AJ617/$AK617*$AL617, 0),IF(IFERROR((SUM($B617:M617)+$AJ617/$AK617*(1-$AL617)),0)&gt;=$AJ617, $AJ617-SUM($B617:M617), IFERROR($AJ617/$AK617, 0))))</f>
        <v>0</v>
      </c>
      <c r="O617" s="82">
        <f>IF($AM617&gt;O$5,0,IF($AM617=O$5,IFERROR($AJ617/$AK617*$AL617, 0),IF(IFERROR((SUM($B617:N617)+$AJ617/$AK617*(1-$AL617)),0)&gt;=$AJ617, $AJ617-SUM($B617:N617), IFERROR($AJ617/$AK617, 0))))</f>
        <v>0</v>
      </c>
      <c r="P617" s="82">
        <f>IF($AM617&gt;P$5,0,IF($AM617=P$5,IFERROR($AJ617/$AK617*$AL617, 0),IF(IFERROR((SUM($B617:O617)+$AJ617/$AK617*(1-$AL617)),0)&gt;=$AJ617, $AJ617-SUM($B617:O617), IFERROR($AJ617/$AK617, 0))))</f>
        <v>0</v>
      </c>
      <c r="Q617" s="82">
        <f>IF($AM617&gt;Q$5,0,IF($AM617=Q$5,IFERROR($AJ617/$AK617*$AL617, 0),IF(IFERROR((SUM($B617:P617)+$AJ617/$AK617*(1-$AL617)),0)&gt;=$AJ617, $AJ617-SUM($B617:P617), IFERROR($AJ617/$AK617, 0))))</f>
        <v>0</v>
      </c>
      <c r="R617" s="82">
        <f>IF($AM617&gt;R$5,0,IF($AM617=R$5,IFERROR($AJ617/$AK617*$AL617, 0),IF(IFERROR((SUM($B617:Q617)+$AJ617/$AK617*(1-$AL617)),0)&gt;=$AJ617, $AJ617-SUM($B617:Q617), IFERROR($AJ617/$AK617, 0))))</f>
        <v>0</v>
      </c>
      <c r="S617" s="82">
        <f>IF($AM617&gt;S$5,0,IF($AM617=S$5,IFERROR($AJ617/$AK617*$AL617, 0),IF(IFERROR((SUM($B617:R617)+$AJ617/$AK617*(1-$AL617)),0)&gt;=$AJ617, $AJ617-SUM($B617:R617), IFERROR($AJ617/$AK617, 0))))</f>
        <v>0</v>
      </c>
      <c r="T617" s="82">
        <f>IF($AM617&gt;T$5,0,IF($AM617=T$5,IFERROR($AJ617/$AK617*$AL617, 0),IF(IFERROR((SUM($B617:S617)+$AJ617/$AK617*(1-$AL617)),0)&gt;=$AJ617, $AJ617-SUM($B617:S617), IFERROR($AJ617/$AK617, 0))))</f>
        <v>0</v>
      </c>
      <c r="U617" s="82">
        <f>IF($AM617&gt;U$5,0,IF($AM617=U$5,IFERROR($AJ617/$AK617*$AL617, 0),IF(IFERROR((SUM($B617:T617)+$AJ617/$AK617*(1-$AL617)),0)&gt;=$AJ617, $AJ617-SUM($B617:T617), IFERROR($AJ617/$AK617, 0))))</f>
        <v>0</v>
      </c>
      <c r="V617" s="82">
        <f>IF($AM617&gt;V$5,0,IF($AM617=V$5,IFERROR($AJ617/$AK617*$AL617, 0),IF(IFERROR((SUM($B617:U617)+$AJ617/$AK617*(1-$AL617)),0)&gt;=$AJ617, $AJ617-SUM($B617:U617), IFERROR($AJ617/$AK617, 0))))</f>
        <v>0</v>
      </c>
      <c r="W617" s="82">
        <f>IF($AM617&gt;W$5,0,IF($AM617=W$5,IFERROR($AJ617/$AK617*$AL617, 0),IF(IFERROR((SUM($B617:V617)+$AJ617/$AK617*(1-$AL617)),0)&gt;=$AJ617, $AJ617-SUM($B617:V617), IFERROR($AJ617/$AK617, 0))))</f>
        <v>0</v>
      </c>
      <c r="X617" s="82">
        <f>IF($AM617&gt;X$5,0,IF($AM617=X$5,IFERROR($AJ617/$AK617*$AL617, 0),IF(IFERROR((SUM($B617:W617)+$AJ617/$AK617*(1-$AL617)),0)&gt;=$AJ617, $AJ617-SUM($B617:W617), IFERROR($AJ617/$AK617, 0))))</f>
        <v>0</v>
      </c>
      <c r="Y617" s="82">
        <f>IF($AM617&gt;Y$5,0,IF($AM617=Y$5,IFERROR($AJ617/$AK617*$AL617, 0),IF(IFERROR((SUM($B617:X617)+$AJ617/$AK617*(1-$AL617)),0)&gt;=$AJ617, $AJ617-SUM($B617:X617), IFERROR($AJ617/$AK617, 0))))</f>
        <v>0</v>
      </c>
      <c r="Z617" s="82">
        <f>IF($AM617&gt;Z$5,0,IF($AM617=Z$5,IFERROR($AJ617/$AK617*$AL617, 0),IF(IFERROR((SUM($B617:Y617)+$AJ617/$AK617*(1-$AL617)),0)&gt;=$AJ617, $AJ617-SUM($B617:Y617), IFERROR($AJ617/$AK617, 0))))</f>
        <v>0</v>
      </c>
      <c r="AA617" s="82">
        <f>IF($AM617&gt;AA$5,0,IF($AM617=AA$5,IFERROR($AJ617/$AK617*$AL617, 0),IF(IFERROR((SUM($B617:Z617)+$AJ617/$AK617*(1-$AL617)),0)&gt;=$AJ617, $AJ617-SUM($B617:Z617), IFERROR($AJ617/$AK617, 0))))</f>
        <v>0</v>
      </c>
      <c r="AB617" s="82">
        <f>IF($AM617&gt;AB$5,0,IF($AM617=AB$5,IFERROR($AJ617/$AK617*$AL617, 0),IF(IFERROR((SUM($B617:AA617)+$AJ617/$AK617*(1-$AL617)),0)&gt;=$AJ617, $AJ617-SUM($B617:AA617), IFERROR($AJ617/$AK617, 0))))</f>
        <v>0</v>
      </c>
      <c r="AC617" s="82">
        <f>IF($AM617&gt;AC$5,0,IF($AM617=AC$5,IFERROR($AJ617/$AK617*$AL617, 0),IF(IFERROR((SUM($B617:AB617)+$AJ617/$AK617*(1-$AL617)),0)&gt;=$AJ617, $AJ617-SUM($B617:AB617), IFERROR($AJ617/$AK617, 0))))</f>
        <v>0</v>
      </c>
      <c r="AD617" s="82">
        <f>IF($AM617&gt;AD$5,0,IF($AM617=AD$5,IFERROR($AJ617/$AK617*$AL617, 0),IF(IFERROR((SUM($B617:AC617)+$AJ617/$AK617*(1-$AL617)),0)&gt;=$AJ617, $AJ617-SUM($B617:AC617), IFERROR($AJ617/$AK617, 0))))</f>
        <v>0</v>
      </c>
      <c r="AE617" s="82">
        <f>IF($AM617&gt;AE$5,0,IF($AM617=AE$5,IFERROR($AJ617/$AK617*$AL617, 0),IF(IFERROR((SUM($B617:AD617)+$AJ617/$AK617*(1-$AL617)),0)&gt;=$AJ617, $AJ617-SUM($B617:AD617), IFERROR($AJ617/$AK617, 0))))</f>
        <v>0</v>
      </c>
      <c r="AF617" s="82">
        <f>IF($AM617&gt;AF$5,0,IF($AM617=AF$5,IFERROR($AJ617/$AK617*$AL617, 0),IF(IFERROR((SUM($B617:AE617)+$AJ617/$AK617*(1-$AL617)),0)&gt;=$AJ617, $AJ617-SUM($B617:AE617), IFERROR($AJ617/$AK617, 0))))</f>
        <v>0</v>
      </c>
      <c r="AG617" s="82">
        <f>IF($AM617&gt;AG$5,0,IF($AM617=AG$5,IFERROR($AJ617/$AK617*$AL617, 0),IF(IFERROR((SUM($B617:AF617)+$AJ617/$AK617*(1-$AL617)),0)&gt;=$AJ617, $AJ617-SUM($B617:AF617), IFERROR($AJ617/$AK617, 0))))</f>
        <v>0</v>
      </c>
      <c r="AH617" s="82">
        <f>IF($AM617&gt;AH$5,0,IF($AM617=AH$5,IFERROR($AJ617/$AK617*$AL617, 0),IF(IFERROR((SUM($B617:AG617)+$AJ617/$AK617*(1-$AL617)),0)&gt;=$AJ617, $AJ617-SUM($B617:AG617), IFERROR($AJ617/$AK617, 0))))</f>
        <v>0</v>
      </c>
      <c r="AI617" s="20"/>
      <c r="AJ617" s="140" cm="1">
        <f t="array" ref="AJ617">INDEX(Calculations!$B$835:$AN$835, 1, AN617)</f>
        <v>0</v>
      </c>
      <c r="AK617" s="84">
        <f>INDEX(Drivers!$B$134:$AI$134, 1, MATCH($B617, Drivers!$B$4:$AI$4, 0))</f>
        <v>0</v>
      </c>
      <c r="AL617" s="85">
        <f>INDEX(Drivers!$B$135:$AI$135, 1,  MATCH($B617, Drivers!$B$4:$AI$4, 0))</f>
        <v>0</v>
      </c>
      <c r="AM617" s="86" cm="1">
        <f t="array" ref="AM617">INDEX(Drivers!$B$12:$AI$12, 1, AN617)</f>
        <v>48760</v>
      </c>
      <c r="AN617" s="83">
        <f t="shared" si="613"/>
        <v>31</v>
      </c>
      <c r="AO617" s="147">
        <f t="shared" si="611"/>
        <v>0</v>
      </c>
      <c r="AP617" s="153">
        <f t="shared" si="614"/>
        <v>0</v>
      </c>
      <c r="AQ617" s="153">
        <f t="shared" si="614"/>
        <v>0</v>
      </c>
      <c r="AR617" s="153">
        <f t="shared" si="614"/>
        <v>0</v>
      </c>
      <c r="AS617" s="153">
        <f t="shared" si="614"/>
        <v>0</v>
      </c>
      <c r="AT617" s="153">
        <f t="shared" si="614"/>
        <v>0</v>
      </c>
      <c r="AU617" s="153">
        <f t="shared" si="614"/>
        <v>0</v>
      </c>
      <c r="AV617" s="153">
        <f t="shared" si="614"/>
        <v>0</v>
      </c>
      <c r="AW617" s="153">
        <f t="shared" si="614"/>
        <v>0</v>
      </c>
    </row>
    <row r="618" spans="1:49" hidden="1" outlineLevel="1" x14ac:dyDescent="0.2">
      <c r="B618" s="52" t="str" cm="1">
        <f t="array" ref="B618">INDEX($B$4:$AI$4, 1, AN618)</f>
        <v>FQ3'33E</v>
      </c>
      <c r="C618" s="82">
        <f>IF($AM618&gt;C$5,0,IF($AM618=C$5,IFERROR($AJ618/$AK618*$AL618, 0),IF(IFERROR((SUM($B618:B618)+$AJ618/$AK618*(1-$AL618)),0)&gt;=$AJ618, $AJ618-SUM($B618:B618), IFERROR($AJ618/$AK618, 0))))</f>
        <v>0</v>
      </c>
      <c r="D618" s="82">
        <f>IF($AM618&gt;D$5,0,IF($AM618=D$5,IFERROR($AJ618/$AK618*$AL618, 0),IF(IFERROR((SUM($B618:C618)+$AJ618/$AK618*(1-$AL618)),0)&gt;=$AJ618, $AJ618-SUM($B618:C618), IFERROR($AJ618/$AK618, 0))))</f>
        <v>0</v>
      </c>
      <c r="E618" s="82">
        <f>IF($AM618&gt;E$5,0,IF($AM618=E$5,IFERROR($AJ618/$AK618*$AL618, 0),IF(IFERROR((SUM($B618:D618)+$AJ618/$AK618*(1-$AL618)),0)&gt;=$AJ618, $AJ618-SUM($B618:D618), IFERROR($AJ618/$AK618, 0))))</f>
        <v>0</v>
      </c>
      <c r="F618" s="82">
        <f>IF($AM618&gt;F$5,0,IF($AM618=F$5,IFERROR($AJ618/$AK618*$AL618, 0),IF(IFERROR((SUM($B618:E618)+$AJ618/$AK618*(1-$AL618)),0)&gt;=$AJ618, $AJ618-SUM($B618:E618), IFERROR($AJ618/$AK618, 0))))</f>
        <v>0</v>
      </c>
      <c r="G618" s="82">
        <f>IF($AM618&gt;G$5,0,IF($AM618=G$5,IFERROR($AJ618/$AK618*$AL618, 0),IF(IFERROR((SUM($B618:F618)+$AJ618/$AK618*(1-$AL618)),0)&gt;=$AJ618, $AJ618-SUM($B618:F618), IFERROR($AJ618/$AK618, 0))))</f>
        <v>0</v>
      </c>
      <c r="H618" s="82">
        <f>IF($AM618&gt;H$5,0,IF($AM618=H$5,IFERROR($AJ618/$AK618*$AL618, 0),IF(IFERROR((SUM($B618:G618)+$AJ618/$AK618*(1-$AL618)),0)&gt;=$AJ618, $AJ618-SUM($B618:G618), IFERROR($AJ618/$AK618, 0))))</f>
        <v>0</v>
      </c>
      <c r="I618" s="82">
        <f>IF($AM618&gt;I$5,0,IF($AM618=I$5,IFERROR($AJ618/$AK618*$AL618, 0),IF(IFERROR((SUM($B618:H618)+$AJ618/$AK618*(1-$AL618)),0)&gt;=$AJ618, $AJ618-SUM($B618:H618), IFERROR($AJ618/$AK618, 0))))</f>
        <v>0</v>
      </c>
      <c r="J618" s="82">
        <f>IF($AM618&gt;J$5,0,IF($AM618=J$5,IFERROR($AJ618/$AK618*$AL618, 0),IF(IFERROR((SUM($B618:I618)+$AJ618/$AK618*(1-$AL618)),0)&gt;=$AJ618, $AJ618-SUM($B618:I618), IFERROR($AJ618/$AK618, 0))))</f>
        <v>0</v>
      </c>
      <c r="K618" s="82">
        <f>IF($AM618&gt;K$5,0,IF($AM618=K$5,IFERROR($AJ618/$AK618*$AL618, 0),IF(IFERROR((SUM($B618:J618)+$AJ618/$AK618*(1-$AL618)),0)&gt;=$AJ618, $AJ618-SUM($B618:J618), IFERROR($AJ618/$AK618, 0))))</f>
        <v>0</v>
      </c>
      <c r="L618" s="82">
        <f>IF($AM618&gt;L$5,0,IF($AM618=L$5,IFERROR($AJ618/$AK618*$AL618, 0),IF(IFERROR((SUM($B618:K618)+$AJ618/$AK618*(1-$AL618)),0)&gt;=$AJ618, $AJ618-SUM($B618:K618), IFERROR($AJ618/$AK618, 0))))</f>
        <v>0</v>
      </c>
      <c r="M618" s="82">
        <f>IF($AM618&gt;M$5,0,IF($AM618=M$5,IFERROR($AJ618/$AK618*$AL618, 0),IF(IFERROR((SUM($B618:L618)+$AJ618/$AK618*(1-$AL618)),0)&gt;=$AJ618, $AJ618-SUM($B618:L618), IFERROR($AJ618/$AK618, 0))))</f>
        <v>0</v>
      </c>
      <c r="N618" s="82">
        <f>IF($AM618&gt;N$5,0,IF($AM618=N$5,IFERROR($AJ618/$AK618*$AL618, 0),IF(IFERROR((SUM($B618:M618)+$AJ618/$AK618*(1-$AL618)),0)&gt;=$AJ618, $AJ618-SUM($B618:M618), IFERROR($AJ618/$AK618, 0))))</f>
        <v>0</v>
      </c>
      <c r="O618" s="82">
        <f>IF($AM618&gt;O$5,0,IF($AM618=O$5,IFERROR($AJ618/$AK618*$AL618, 0),IF(IFERROR((SUM($B618:N618)+$AJ618/$AK618*(1-$AL618)),0)&gt;=$AJ618, $AJ618-SUM($B618:N618), IFERROR($AJ618/$AK618, 0))))</f>
        <v>0</v>
      </c>
      <c r="P618" s="82">
        <f>IF($AM618&gt;P$5,0,IF($AM618=P$5,IFERROR($AJ618/$AK618*$AL618, 0),IF(IFERROR((SUM($B618:O618)+$AJ618/$AK618*(1-$AL618)),0)&gt;=$AJ618, $AJ618-SUM($B618:O618), IFERROR($AJ618/$AK618, 0))))</f>
        <v>0</v>
      </c>
      <c r="Q618" s="82">
        <f>IF($AM618&gt;Q$5,0,IF($AM618=Q$5,IFERROR($AJ618/$AK618*$AL618, 0),IF(IFERROR((SUM($B618:P618)+$AJ618/$AK618*(1-$AL618)),0)&gt;=$AJ618, $AJ618-SUM($B618:P618), IFERROR($AJ618/$AK618, 0))))</f>
        <v>0</v>
      </c>
      <c r="R618" s="82">
        <f>IF($AM618&gt;R$5,0,IF($AM618=R$5,IFERROR($AJ618/$AK618*$AL618, 0),IF(IFERROR((SUM($B618:Q618)+$AJ618/$AK618*(1-$AL618)),0)&gt;=$AJ618, $AJ618-SUM($B618:Q618), IFERROR($AJ618/$AK618, 0))))</f>
        <v>0</v>
      </c>
      <c r="S618" s="82">
        <f>IF($AM618&gt;S$5,0,IF($AM618=S$5,IFERROR($AJ618/$AK618*$AL618, 0),IF(IFERROR((SUM($B618:R618)+$AJ618/$AK618*(1-$AL618)),0)&gt;=$AJ618, $AJ618-SUM($B618:R618), IFERROR($AJ618/$AK618, 0))))</f>
        <v>0</v>
      </c>
      <c r="T618" s="82">
        <f>IF($AM618&gt;T$5,0,IF($AM618=T$5,IFERROR($AJ618/$AK618*$AL618, 0),IF(IFERROR((SUM($B618:S618)+$AJ618/$AK618*(1-$AL618)),0)&gt;=$AJ618, $AJ618-SUM($B618:S618), IFERROR($AJ618/$AK618, 0))))</f>
        <v>0</v>
      </c>
      <c r="U618" s="82">
        <f>IF($AM618&gt;U$5,0,IF($AM618=U$5,IFERROR($AJ618/$AK618*$AL618, 0),IF(IFERROR((SUM($B618:T618)+$AJ618/$AK618*(1-$AL618)),0)&gt;=$AJ618, $AJ618-SUM($B618:T618), IFERROR($AJ618/$AK618, 0))))</f>
        <v>0</v>
      </c>
      <c r="V618" s="82">
        <f>IF($AM618&gt;V$5,0,IF($AM618=V$5,IFERROR($AJ618/$AK618*$AL618, 0),IF(IFERROR((SUM($B618:U618)+$AJ618/$AK618*(1-$AL618)),0)&gt;=$AJ618, $AJ618-SUM($B618:U618), IFERROR($AJ618/$AK618, 0))))</f>
        <v>0</v>
      </c>
      <c r="W618" s="82">
        <f>IF($AM618&gt;W$5,0,IF($AM618=W$5,IFERROR($AJ618/$AK618*$AL618, 0),IF(IFERROR((SUM($B618:V618)+$AJ618/$AK618*(1-$AL618)),0)&gt;=$AJ618, $AJ618-SUM($B618:V618), IFERROR($AJ618/$AK618, 0))))</f>
        <v>0</v>
      </c>
      <c r="X618" s="82">
        <f>IF($AM618&gt;X$5,0,IF($AM618=X$5,IFERROR($AJ618/$AK618*$AL618, 0),IF(IFERROR((SUM($B618:W618)+$AJ618/$AK618*(1-$AL618)),0)&gt;=$AJ618, $AJ618-SUM($B618:W618), IFERROR($AJ618/$AK618, 0))))</f>
        <v>0</v>
      </c>
      <c r="Y618" s="82">
        <f>IF($AM618&gt;Y$5,0,IF($AM618=Y$5,IFERROR($AJ618/$AK618*$AL618, 0),IF(IFERROR((SUM($B618:X618)+$AJ618/$AK618*(1-$AL618)),0)&gt;=$AJ618, $AJ618-SUM($B618:X618), IFERROR($AJ618/$AK618, 0))))</f>
        <v>0</v>
      </c>
      <c r="Z618" s="82">
        <f>IF($AM618&gt;Z$5,0,IF($AM618=Z$5,IFERROR($AJ618/$AK618*$AL618, 0),IF(IFERROR((SUM($B618:Y618)+$AJ618/$AK618*(1-$AL618)),0)&gt;=$AJ618, $AJ618-SUM($B618:Y618), IFERROR($AJ618/$AK618, 0))))</f>
        <v>0</v>
      </c>
      <c r="AA618" s="82">
        <f>IF($AM618&gt;AA$5,0,IF($AM618=AA$5,IFERROR($AJ618/$AK618*$AL618, 0),IF(IFERROR((SUM($B618:Z618)+$AJ618/$AK618*(1-$AL618)),0)&gt;=$AJ618, $AJ618-SUM($B618:Z618), IFERROR($AJ618/$AK618, 0))))</f>
        <v>0</v>
      </c>
      <c r="AB618" s="82">
        <f>IF($AM618&gt;AB$5,0,IF($AM618=AB$5,IFERROR($AJ618/$AK618*$AL618, 0),IF(IFERROR((SUM($B618:AA618)+$AJ618/$AK618*(1-$AL618)),0)&gt;=$AJ618, $AJ618-SUM($B618:AA618), IFERROR($AJ618/$AK618, 0))))</f>
        <v>0</v>
      </c>
      <c r="AC618" s="82">
        <f>IF($AM618&gt;AC$5,0,IF($AM618=AC$5,IFERROR($AJ618/$AK618*$AL618, 0),IF(IFERROR((SUM($B618:AB618)+$AJ618/$AK618*(1-$AL618)),0)&gt;=$AJ618, $AJ618-SUM($B618:AB618), IFERROR($AJ618/$AK618, 0))))</f>
        <v>0</v>
      </c>
      <c r="AD618" s="82">
        <f>IF($AM618&gt;AD$5,0,IF($AM618=AD$5,IFERROR($AJ618/$AK618*$AL618, 0),IF(IFERROR((SUM($B618:AC618)+$AJ618/$AK618*(1-$AL618)),0)&gt;=$AJ618, $AJ618-SUM($B618:AC618), IFERROR($AJ618/$AK618, 0))))</f>
        <v>0</v>
      </c>
      <c r="AE618" s="82">
        <f>IF($AM618&gt;AE$5,0,IF($AM618=AE$5,IFERROR($AJ618/$AK618*$AL618, 0),IF(IFERROR((SUM($B618:AD618)+$AJ618/$AK618*(1-$AL618)),0)&gt;=$AJ618, $AJ618-SUM($B618:AD618), IFERROR($AJ618/$AK618, 0))))</f>
        <v>0</v>
      </c>
      <c r="AF618" s="82">
        <f>IF($AM618&gt;AF$5,0,IF($AM618=AF$5,IFERROR($AJ618/$AK618*$AL618, 0),IF(IFERROR((SUM($B618:AE618)+$AJ618/$AK618*(1-$AL618)),0)&gt;=$AJ618, $AJ618-SUM($B618:AE618), IFERROR($AJ618/$AK618, 0))))</f>
        <v>0</v>
      </c>
      <c r="AG618" s="82">
        <f>IF($AM618&gt;AG$5,0,IF($AM618=AG$5,IFERROR($AJ618/$AK618*$AL618, 0),IF(IFERROR((SUM($B618:AF618)+$AJ618/$AK618*(1-$AL618)),0)&gt;=$AJ618, $AJ618-SUM($B618:AF618), IFERROR($AJ618/$AK618, 0))))</f>
        <v>0</v>
      </c>
      <c r="AH618" s="82">
        <f>IF($AM618&gt;AH$5,0,IF($AM618=AH$5,IFERROR($AJ618/$AK618*$AL618, 0),IF(IFERROR((SUM($B618:AG618)+$AJ618/$AK618*(1-$AL618)),0)&gt;=$AJ618, $AJ618-SUM($B618:AG618), IFERROR($AJ618/$AK618, 0))))</f>
        <v>0</v>
      </c>
      <c r="AI618" s="20"/>
      <c r="AJ618" s="140" cm="1">
        <f t="array" ref="AJ618">INDEX(Calculations!$B$835:$AN$835, 1, AN618)</f>
        <v>0</v>
      </c>
      <c r="AK618" s="84">
        <f>INDEX(Drivers!$B$134:$AI$134, 1, MATCH($B618, Drivers!$B$4:$AI$4, 0))</f>
        <v>0</v>
      </c>
      <c r="AL618" s="85">
        <f>INDEX(Drivers!$B$135:$AI$135, 1,  MATCH($B618, Drivers!$B$4:$AI$4, 0))</f>
        <v>0</v>
      </c>
      <c r="AM618" s="86" cm="1">
        <f t="array" ref="AM618">INDEX(Drivers!$B$12:$AI$12, 1, AN618)</f>
        <v>48852</v>
      </c>
      <c r="AN618" s="83">
        <f t="shared" si="613"/>
        <v>32</v>
      </c>
      <c r="AO618" s="147">
        <f t="shared" si="611"/>
        <v>0</v>
      </c>
      <c r="AP618" s="153">
        <f t="shared" si="614"/>
        <v>0</v>
      </c>
      <c r="AQ618" s="153">
        <f t="shared" si="614"/>
        <v>0</v>
      </c>
      <c r="AR618" s="153">
        <f t="shared" si="614"/>
        <v>0</v>
      </c>
      <c r="AS618" s="153">
        <f t="shared" si="614"/>
        <v>0</v>
      </c>
      <c r="AT618" s="153">
        <f t="shared" si="614"/>
        <v>0</v>
      </c>
      <c r="AU618" s="153">
        <f t="shared" si="614"/>
        <v>0</v>
      </c>
      <c r="AV618" s="153">
        <f t="shared" si="614"/>
        <v>0</v>
      </c>
      <c r="AW618" s="153">
        <f t="shared" si="614"/>
        <v>0</v>
      </c>
    </row>
    <row r="619" spans="1:49" hidden="1" outlineLevel="1" x14ac:dyDescent="0.2">
      <c r="B619" s="52" t="str" cm="1">
        <f t="array" ref="B619">INDEX($B$4:$AI$4, 1, AN619)</f>
        <v>FQ4'33E</v>
      </c>
      <c r="C619" s="82">
        <f>IF($AM619&gt;C$5,0,IF($AM619=C$5,IFERROR($AJ619/$AK619*$AL619, 0),IF(IFERROR((SUM($B619:B619)+$AJ619/$AK619*(1-$AL619)),0)&gt;=$AJ619, $AJ619-SUM($B619:B619), IFERROR($AJ619/$AK619, 0))))</f>
        <v>0</v>
      </c>
      <c r="D619" s="82">
        <f>IF($AM619&gt;D$5,0,IF($AM619=D$5,IFERROR($AJ619/$AK619*$AL619, 0),IF(IFERROR((SUM($B619:C619)+$AJ619/$AK619*(1-$AL619)),0)&gt;=$AJ619, $AJ619-SUM($B619:C619), IFERROR($AJ619/$AK619, 0))))</f>
        <v>0</v>
      </c>
      <c r="E619" s="82">
        <f>IF($AM619&gt;E$5,0,IF($AM619=E$5,IFERROR($AJ619/$AK619*$AL619, 0),IF(IFERROR((SUM($B619:D619)+$AJ619/$AK619*(1-$AL619)),0)&gt;=$AJ619, $AJ619-SUM($B619:D619), IFERROR($AJ619/$AK619, 0))))</f>
        <v>0</v>
      </c>
      <c r="F619" s="82">
        <f>IF($AM619&gt;F$5,0,IF($AM619=F$5,IFERROR($AJ619/$AK619*$AL619, 0),IF(IFERROR((SUM($B619:E619)+$AJ619/$AK619*(1-$AL619)),0)&gt;=$AJ619, $AJ619-SUM($B619:E619), IFERROR($AJ619/$AK619, 0))))</f>
        <v>0</v>
      </c>
      <c r="G619" s="82">
        <f>IF($AM619&gt;G$5,0,IF($AM619=G$5,IFERROR($AJ619/$AK619*$AL619, 0),IF(IFERROR((SUM($B619:F619)+$AJ619/$AK619*(1-$AL619)),0)&gt;=$AJ619, $AJ619-SUM($B619:F619), IFERROR($AJ619/$AK619, 0))))</f>
        <v>0</v>
      </c>
      <c r="H619" s="82">
        <f>IF($AM619&gt;H$5,0,IF($AM619=H$5,IFERROR($AJ619/$AK619*$AL619, 0),IF(IFERROR((SUM($B619:G619)+$AJ619/$AK619*(1-$AL619)),0)&gt;=$AJ619, $AJ619-SUM($B619:G619), IFERROR($AJ619/$AK619, 0))))</f>
        <v>0</v>
      </c>
      <c r="I619" s="82">
        <f>IF($AM619&gt;I$5,0,IF($AM619=I$5,IFERROR($AJ619/$AK619*$AL619, 0),IF(IFERROR((SUM($B619:H619)+$AJ619/$AK619*(1-$AL619)),0)&gt;=$AJ619, $AJ619-SUM($B619:H619), IFERROR($AJ619/$AK619, 0))))</f>
        <v>0</v>
      </c>
      <c r="J619" s="82">
        <f>IF($AM619&gt;J$5,0,IF($AM619=J$5,IFERROR($AJ619/$AK619*$AL619, 0),IF(IFERROR((SUM($B619:I619)+$AJ619/$AK619*(1-$AL619)),0)&gt;=$AJ619, $AJ619-SUM($B619:I619), IFERROR($AJ619/$AK619, 0))))</f>
        <v>0</v>
      </c>
      <c r="K619" s="82">
        <f>IF($AM619&gt;K$5,0,IF($AM619=K$5,IFERROR($AJ619/$AK619*$AL619, 0),IF(IFERROR((SUM($B619:J619)+$AJ619/$AK619*(1-$AL619)),0)&gt;=$AJ619, $AJ619-SUM($B619:J619), IFERROR($AJ619/$AK619, 0))))</f>
        <v>0</v>
      </c>
      <c r="L619" s="82">
        <f>IF($AM619&gt;L$5,0,IF($AM619=L$5,IFERROR($AJ619/$AK619*$AL619, 0),IF(IFERROR((SUM($B619:K619)+$AJ619/$AK619*(1-$AL619)),0)&gt;=$AJ619, $AJ619-SUM($B619:K619), IFERROR($AJ619/$AK619, 0))))</f>
        <v>0</v>
      </c>
      <c r="M619" s="82">
        <f>IF($AM619&gt;M$5,0,IF($AM619=M$5,IFERROR($AJ619/$AK619*$AL619, 0),IF(IFERROR((SUM($B619:L619)+$AJ619/$AK619*(1-$AL619)),0)&gt;=$AJ619, $AJ619-SUM($B619:L619), IFERROR($AJ619/$AK619, 0))))</f>
        <v>0</v>
      </c>
      <c r="N619" s="82">
        <f>IF($AM619&gt;N$5,0,IF($AM619=N$5,IFERROR($AJ619/$AK619*$AL619, 0),IF(IFERROR((SUM($B619:M619)+$AJ619/$AK619*(1-$AL619)),0)&gt;=$AJ619, $AJ619-SUM($B619:M619), IFERROR($AJ619/$AK619, 0))))</f>
        <v>0</v>
      </c>
      <c r="O619" s="82">
        <f>IF($AM619&gt;O$5,0,IF($AM619=O$5,IFERROR($AJ619/$AK619*$AL619, 0),IF(IFERROR((SUM($B619:N619)+$AJ619/$AK619*(1-$AL619)),0)&gt;=$AJ619, $AJ619-SUM($B619:N619), IFERROR($AJ619/$AK619, 0))))</f>
        <v>0</v>
      </c>
      <c r="P619" s="82">
        <f>IF($AM619&gt;P$5,0,IF($AM619=P$5,IFERROR($AJ619/$AK619*$AL619, 0),IF(IFERROR((SUM($B619:O619)+$AJ619/$AK619*(1-$AL619)),0)&gt;=$AJ619, $AJ619-SUM($B619:O619), IFERROR($AJ619/$AK619, 0))))</f>
        <v>0</v>
      </c>
      <c r="Q619" s="82">
        <f>IF($AM619&gt;Q$5,0,IF($AM619=Q$5,IFERROR($AJ619/$AK619*$AL619, 0),IF(IFERROR((SUM($B619:P619)+$AJ619/$AK619*(1-$AL619)),0)&gt;=$AJ619, $AJ619-SUM($B619:P619), IFERROR($AJ619/$AK619, 0))))</f>
        <v>0</v>
      </c>
      <c r="R619" s="82">
        <f>IF($AM619&gt;R$5,0,IF($AM619=R$5,IFERROR($AJ619/$AK619*$AL619, 0),IF(IFERROR((SUM($B619:Q619)+$AJ619/$AK619*(1-$AL619)),0)&gt;=$AJ619, $AJ619-SUM($B619:Q619), IFERROR($AJ619/$AK619, 0))))</f>
        <v>0</v>
      </c>
      <c r="S619" s="82">
        <f>IF($AM619&gt;S$5,0,IF($AM619=S$5,IFERROR($AJ619/$AK619*$AL619, 0),IF(IFERROR((SUM($B619:R619)+$AJ619/$AK619*(1-$AL619)),0)&gt;=$AJ619, $AJ619-SUM($B619:R619), IFERROR($AJ619/$AK619, 0))))</f>
        <v>0</v>
      </c>
      <c r="T619" s="82">
        <f>IF($AM619&gt;T$5,0,IF($AM619=T$5,IFERROR($AJ619/$AK619*$AL619, 0),IF(IFERROR((SUM($B619:S619)+$AJ619/$AK619*(1-$AL619)),0)&gt;=$AJ619, $AJ619-SUM($B619:S619), IFERROR($AJ619/$AK619, 0))))</f>
        <v>0</v>
      </c>
      <c r="U619" s="82">
        <f>IF($AM619&gt;U$5,0,IF($AM619=U$5,IFERROR($AJ619/$AK619*$AL619, 0),IF(IFERROR((SUM($B619:T619)+$AJ619/$AK619*(1-$AL619)),0)&gt;=$AJ619, $AJ619-SUM($B619:T619), IFERROR($AJ619/$AK619, 0))))</f>
        <v>0</v>
      </c>
      <c r="V619" s="82">
        <f>IF($AM619&gt;V$5,0,IF($AM619=V$5,IFERROR($AJ619/$AK619*$AL619, 0),IF(IFERROR((SUM($B619:U619)+$AJ619/$AK619*(1-$AL619)),0)&gt;=$AJ619, $AJ619-SUM($B619:U619), IFERROR($AJ619/$AK619, 0))))</f>
        <v>0</v>
      </c>
      <c r="W619" s="82">
        <f>IF($AM619&gt;W$5,0,IF($AM619=W$5,IFERROR($AJ619/$AK619*$AL619, 0),IF(IFERROR((SUM($B619:V619)+$AJ619/$AK619*(1-$AL619)),0)&gt;=$AJ619, $AJ619-SUM($B619:V619), IFERROR($AJ619/$AK619, 0))))</f>
        <v>0</v>
      </c>
      <c r="X619" s="82">
        <f>IF($AM619&gt;X$5,0,IF($AM619=X$5,IFERROR($AJ619/$AK619*$AL619, 0),IF(IFERROR((SUM($B619:W619)+$AJ619/$AK619*(1-$AL619)),0)&gt;=$AJ619, $AJ619-SUM($B619:W619), IFERROR($AJ619/$AK619, 0))))</f>
        <v>0</v>
      </c>
      <c r="Y619" s="82">
        <f>IF($AM619&gt;Y$5,0,IF($AM619=Y$5,IFERROR($AJ619/$AK619*$AL619, 0),IF(IFERROR((SUM($B619:X619)+$AJ619/$AK619*(1-$AL619)),0)&gt;=$AJ619, $AJ619-SUM($B619:X619), IFERROR($AJ619/$AK619, 0))))</f>
        <v>0</v>
      </c>
      <c r="Z619" s="82">
        <f>IF($AM619&gt;Z$5,0,IF($AM619=Z$5,IFERROR($AJ619/$AK619*$AL619, 0),IF(IFERROR((SUM($B619:Y619)+$AJ619/$AK619*(1-$AL619)),0)&gt;=$AJ619, $AJ619-SUM($B619:Y619), IFERROR($AJ619/$AK619, 0))))</f>
        <v>0</v>
      </c>
      <c r="AA619" s="82">
        <f>IF($AM619&gt;AA$5,0,IF($AM619=AA$5,IFERROR($AJ619/$AK619*$AL619, 0),IF(IFERROR((SUM($B619:Z619)+$AJ619/$AK619*(1-$AL619)),0)&gt;=$AJ619, $AJ619-SUM($B619:Z619), IFERROR($AJ619/$AK619, 0))))</f>
        <v>0</v>
      </c>
      <c r="AB619" s="82">
        <f>IF($AM619&gt;AB$5,0,IF($AM619=AB$5,IFERROR($AJ619/$AK619*$AL619, 0),IF(IFERROR((SUM($B619:AA619)+$AJ619/$AK619*(1-$AL619)),0)&gt;=$AJ619, $AJ619-SUM($B619:AA619), IFERROR($AJ619/$AK619, 0))))</f>
        <v>0</v>
      </c>
      <c r="AC619" s="82">
        <f>IF($AM619&gt;AC$5,0,IF($AM619=AC$5,IFERROR($AJ619/$AK619*$AL619, 0),IF(IFERROR((SUM($B619:AB619)+$AJ619/$AK619*(1-$AL619)),0)&gt;=$AJ619, $AJ619-SUM($B619:AB619), IFERROR($AJ619/$AK619, 0))))</f>
        <v>0</v>
      </c>
      <c r="AD619" s="82">
        <f>IF($AM619&gt;AD$5,0,IF($AM619=AD$5,IFERROR($AJ619/$AK619*$AL619, 0),IF(IFERROR((SUM($B619:AC619)+$AJ619/$AK619*(1-$AL619)),0)&gt;=$AJ619, $AJ619-SUM($B619:AC619), IFERROR($AJ619/$AK619, 0))))</f>
        <v>0</v>
      </c>
      <c r="AE619" s="82">
        <f>IF($AM619&gt;AE$5,0,IF($AM619=AE$5,IFERROR($AJ619/$AK619*$AL619, 0),IF(IFERROR((SUM($B619:AD619)+$AJ619/$AK619*(1-$AL619)),0)&gt;=$AJ619, $AJ619-SUM($B619:AD619), IFERROR($AJ619/$AK619, 0))))</f>
        <v>0</v>
      </c>
      <c r="AF619" s="82">
        <f>IF($AM619&gt;AF$5,0,IF($AM619=AF$5,IFERROR($AJ619/$AK619*$AL619, 0),IF(IFERROR((SUM($B619:AE619)+$AJ619/$AK619*(1-$AL619)),0)&gt;=$AJ619, $AJ619-SUM($B619:AE619), IFERROR($AJ619/$AK619, 0))))</f>
        <v>0</v>
      </c>
      <c r="AG619" s="82">
        <f>IF($AM619&gt;AG$5,0,IF($AM619=AG$5,IFERROR($AJ619/$AK619*$AL619, 0),IF(IFERROR((SUM($B619:AF619)+$AJ619/$AK619*(1-$AL619)),0)&gt;=$AJ619, $AJ619-SUM($B619:AF619), IFERROR($AJ619/$AK619, 0))))</f>
        <v>0</v>
      </c>
      <c r="AH619" s="82">
        <f>IF($AM619&gt;AH$5,0,IF($AM619=AH$5,IFERROR($AJ619/$AK619*$AL619, 0),IF(IFERROR((SUM($B619:AG619)+$AJ619/$AK619*(1-$AL619)),0)&gt;=$AJ619, $AJ619-SUM($B619:AG619), IFERROR($AJ619/$AK619, 0))))</f>
        <v>0</v>
      </c>
      <c r="AI619" s="20"/>
      <c r="AJ619" s="140" cm="1">
        <f t="array" ref="AJ619">INDEX(Calculations!$B$835:$AN$835, 1, AN619)</f>
        <v>0</v>
      </c>
      <c r="AK619" s="84">
        <f>INDEX(Drivers!$B$134:$AI$134, 1, MATCH($B619, Drivers!$B$4:$AI$4, 0))</f>
        <v>0</v>
      </c>
      <c r="AL619" s="85">
        <f>INDEX(Drivers!$B$135:$AI$135, 1,  MATCH($B619, Drivers!$B$4:$AI$4, 0))</f>
        <v>0</v>
      </c>
      <c r="AM619" s="86" cm="1">
        <f t="array" ref="AM619">INDEX(Drivers!$B$12:$AI$12, 1, AN619)</f>
        <v>48944</v>
      </c>
      <c r="AN619" s="83">
        <f t="shared" si="613"/>
        <v>33</v>
      </c>
      <c r="AO619" s="147">
        <f t="shared" si="611"/>
        <v>0</v>
      </c>
      <c r="AP619" s="153">
        <f t="shared" si="614"/>
        <v>0</v>
      </c>
      <c r="AQ619" s="153">
        <f t="shared" si="614"/>
        <v>0</v>
      </c>
      <c r="AR619" s="153">
        <f t="shared" si="614"/>
        <v>0</v>
      </c>
      <c r="AS619" s="153">
        <f t="shared" si="614"/>
        <v>0</v>
      </c>
      <c r="AT619" s="153">
        <f t="shared" si="614"/>
        <v>0</v>
      </c>
      <c r="AU619" s="153">
        <f t="shared" si="614"/>
        <v>0</v>
      </c>
      <c r="AV619" s="153">
        <f t="shared" si="614"/>
        <v>0</v>
      </c>
      <c r="AW619" s="153">
        <f t="shared" si="614"/>
        <v>0</v>
      </c>
    </row>
    <row r="620" spans="1:49" ht="5.0999999999999996" hidden="1" customHeight="1" outlineLevel="1" x14ac:dyDescent="0.2">
      <c r="C620" s="57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  <c r="AA620" s="57"/>
      <c r="AB620" s="57"/>
      <c r="AC620" s="57"/>
      <c r="AD620" s="57"/>
      <c r="AE620" s="57"/>
      <c r="AF620" s="57"/>
      <c r="AG620" s="57"/>
      <c r="AH620" s="57"/>
      <c r="AI620" s="20"/>
      <c r="AJ620" s="34"/>
      <c r="AK620" s="34"/>
      <c r="AL620" s="34"/>
      <c r="AM620" s="34"/>
      <c r="AN620" s="34"/>
      <c r="AO620" s="34"/>
      <c r="AP620" s="57"/>
      <c r="AQ620" s="57"/>
      <c r="AR620" s="57"/>
      <c r="AS620" s="57"/>
      <c r="AT620" s="57"/>
      <c r="AU620" s="57"/>
      <c r="AV620" s="57"/>
      <c r="AW620" s="57"/>
    </row>
    <row r="621" spans="1:49" s="2" customFormat="1" hidden="1" outlineLevel="1" x14ac:dyDescent="0.2">
      <c r="B621" s="38" t="s">
        <v>409</v>
      </c>
      <c r="C621" s="88">
        <f>SUM(C587:C620)</f>
        <v>2.2657961085926756E-2</v>
      </c>
      <c r="D621" s="88">
        <f t="shared" ref="D621:AH621" si="615">SUM(D587:D620)</f>
        <v>0.12146148000712155</v>
      </c>
      <c r="E621" s="88">
        <f t="shared" si="615"/>
        <v>0.3326559981426741</v>
      </c>
      <c r="F621" s="88">
        <f t="shared" si="615"/>
        <v>0.64538014249574216</v>
      </c>
      <c r="G621" s="88">
        <f t="shared" si="615"/>
        <v>1.1067090728594846</v>
      </c>
      <c r="H621" s="88">
        <f t="shared" si="615"/>
        <v>1.685100490317472</v>
      </c>
      <c r="I621" s="88">
        <f t="shared" si="615"/>
        <v>2.282465792602844</v>
      </c>
      <c r="J621" s="88">
        <f t="shared" si="615"/>
        <v>2.8934228862985378</v>
      </c>
      <c r="K621" s="88">
        <f t="shared" si="615"/>
        <v>3.5138148660105966</v>
      </c>
      <c r="L621" s="88">
        <f t="shared" si="615"/>
        <v>4.141584855506677</v>
      </c>
      <c r="M621" s="88">
        <f t="shared" si="615"/>
        <v>4.7762053624127461</v>
      </c>
      <c r="N621" s="88">
        <f t="shared" si="615"/>
        <v>5.4168214788812286</v>
      </c>
      <c r="O621" s="88">
        <f t="shared" si="615"/>
        <v>6.0618032035332385</v>
      </c>
      <c r="P621" s="88">
        <f t="shared" si="615"/>
        <v>6.7108474117960322</v>
      </c>
      <c r="Q621" s="88">
        <f t="shared" si="615"/>
        <v>7.364707070923239</v>
      </c>
      <c r="R621" s="88">
        <f t="shared" si="615"/>
        <v>8.0230784251066911</v>
      </c>
      <c r="S621" s="88">
        <f t="shared" si="615"/>
        <v>8.6623810293539751</v>
      </c>
      <c r="T621" s="88">
        <f t="shared" si="615"/>
        <v>9.2285755634399447</v>
      </c>
      <c r="U621" s="88">
        <f t="shared" si="615"/>
        <v>9.6854115215938119</v>
      </c>
      <c r="V621" s="88">
        <f t="shared" si="615"/>
        <v>10.043502758810881</v>
      </c>
      <c r="W621" s="88">
        <f t="shared" si="615"/>
        <v>9.9182734819726175</v>
      </c>
      <c r="X621" s="88">
        <f t="shared" si="615"/>
        <v>9.339882064514633</v>
      </c>
      <c r="Y621" s="88">
        <f t="shared" si="615"/>
        <v>8.7425167622292559</v>
      </c>
      <c r="Z621" s="88">
        <f t="shared" si="615"/>
        <v>8.1315596685335638</v>
      </c>
      <c r="AA621" s="88">
        <f t="shared" si="615"/>
        <v>7.8232302059762135</v>
      </c>
      <c r="AB621" s="88">
        <f t="shared" si="615"/>
        <v>6.5713351821707198</v>
      </c>
      <c r="AC621" s="88">
        <f t="shared" si="615"/>
        <v>6.2487771924193547</v>
      </c>
      <c r="AD621" s="88">
        <f t="shared" si="615"/>
        <v>5.6081610759508704</v>
      </c>
      <c r="AE621" s="88">
        <f t="shared" si="615"/>
        <v>4.9631793512988631</v>
      </c>
      <c r="AF621" s="88">
        <f t="shared" si="615"/>
        <v>4.3141351430360686</v>
      </c>
      <c r="AG621" s="88">
        <f t="shared" si="615"/>
        <v>3.6602754839088671</v>
      </c>
      <c r="AH621" s="88">
        <f t="shared" si="615"/>
        <v>3.0019041297254114</v>
      </c>
      <c r="AI621" s="40"/>
      <c r="AJ621" s="54"/>
      <c r="AK621" s="54"/>
      <c r="AL621" s="54"/>
      <c r="AM621" s="54"/>
      <c r="AN621" s="54"/>
      <c r="AO621" s="54"/>
      <c r="AP621" s="88">
        <f t="shared" ref="AP621:AW621" si="616">SUM(AP587:AP620)</f>
        <v>1.1221555817314646</v>
      </c>
      <c r="AQ621" s="88">
        <f t="shared" si="616"/>
        <v>7.9676982420783373</v>
      </c>
      <c r="AR621" s="88">
        <f t="shared" si="616"/>
        <v>17.848426562811245</v>
      </c>
      <c r="AS621" s="88">
        <f t="shared" si="616"/>
        <v>28.160436111359203</v>
      </c>
      <c r="AT621" s="88">
        <f t="shared" si="616"/>
        <v>37.619870873198614</v>
      </c>
      <c r="AU621" s="88">
        <f t="shared" si="616"/>
        <v>36.132231977250072</v>
      </c>
      <c r="AV621" s="88">
        <f t="shared" si="616"/>
        <v>26.251503656517155</v>
      </c>
      <c r="AW621" s="88">
        <f t="shared" si="616"/>
        <v>15.93949410796921</v>
      </c>
    </row>
    <row r="622" spans="1:49" hidden="1" outlineLevel="1" x14ac:dyDescent="0.2">
      <c r="AJ622" s="34"/>
      <c r="AK622" s="34"/>
      <c r="AL622" s="34"/>
      <c r="AM622" s="34"/>
      <c r="AN622" s="34"/>
      <c r="AO622" s="34"/>
    </row>
    <row r="623" spans="1:49" collapsed="1" x14ac:dyDescent="0.2">
      <c r="AJ623" s="34"/>
      <c r="AK623" s="34"/>
      <c r="AL623" s="34"/>
      <c r="AM623" s="34"/>
      <c r="AN623" s="34"/>
      <c r="AO623" s="34"/>
    </row>
    <row r="624" spans="1:49" x14ac:dyDescent="0.2">
      <c r="A624" s="50" t="s">
        <v>78</v>
      </c>
      <c r="B624" s="16" t="s">
        <v>103</v>
      </c>
      <c r="AJ624" s="34"/>
      <c r="AK624" s="34"/>
      <c r="AL624" s="34"/>
      <c r="AM624" s="34"/>
      <c r="AN624" s="34"/>
      <c r="AO624" s="34"/>
    </row>
    <row r="625" spans="2:49" hidden="1" outlineLevel="1" x14ac:dyDescent="0.2">
      <c r="AJ625" s="34"/>
      <c r="AK625" s="34"/>
      <c r="AL625" s="34"/>
      <c r="AM625" s="34"/>
      <c r="AN625" s="34"/>
      <c r="AO625" s="34"/>
    </row>
    <row r="626" spans="2:49" hidden="1" outlineLevel="1" x14ac:dyDescent="0.2">
      <c r="B626" s="2" t="s">
        <v>245</v>
      </c>
      <c r="C626" s="9"/>
      <c r="D626" s="9"/>
      <c r="E626" s="9"/>
      <c r="AJ626" s="34"/>
      <c r="AK626" s="34"/>
      <c r="AL626" s="34"/>
      <c r="AM626" s="34"/>
      <c r="AN626" s="34"/>
      <c r="AO626" s="34"/>
    </row>
    <row r="627" spans="2:49" ht="5.0999999999999996" hidden="1" customHeight="1" outlineLevel="1" x14ac:dyDescent="0.2">
      <c r="AJ627" s="34"/>
      <c r="AK627" s="34"/>
      <c r="AL627" s="34"/>
      <c r="AM627" s="34"/>
      <c r="AN627" s="34"/>
      <c r="AO627" s="34"/>
    </row>
    <row r="628" spans="2:49" hidden="1" outlineLevel="1" x14ac:dyDescent="0.2">
      <c r="B628" s="4" t="s">
        <v>250</v>
      </c>
      <c r="C628" s="9">
        <f t="shared" ref="C628:AH628" si="617">C249</f>
        <v>14.850000000000001</v>
      </c>
      <c r="D628" s="9">
        <f t="shared" si="617"/>
        <v>104.4</v>
      </c>
      <c r="E628" s="9">
        <f t="shared" si="617"/>
        <v>328.95</v>
      </c>
      <c r="F628" s="9">
        <f t="shared" si="617"/>
        <v>661.27499999999998</v>
      </c>
      <c r="G628" s="9">
        <f t="shared" si="617"/>
        <v>1036.992</v>
      </c>
      <c r="H628" s="9">
        <f t="shared" si="617"/>
        <v>1436.6685</v>
      </c>
      <c r="I628" s="9">
        <f t="shared" si="617"/>
        <v>1858.395</v>
      </c>
      <c r="J628" s="9">
        <f t="shared" si="617"/>
        <v>2300.81025</v>
      </c>
      <c r="K628" s="9">
        <f t="shared" si="617"/>
        <v>2764.7283600000001</v>
      </c>
      <c r="L628" s="9">
        <f t="shared" si="617"/>
        <v>3256.6981949999999</v>
      </c>
      <c r="M628" s="9">
        <f t="shared" si="617"/>
        <v>3775.2675300000001</v>
      </c>
      <c r="N628" s="9">
        <f t="shared" si="617"/>
        <v>4318.4353275000003</v>
      </c>
      <c r="O628" s="9">
        <f t="shared" si="617"/>
        <v>4892.2661592000004</v>
      </c>
      <c r="P628" s="9">
        <f t="shared" si="617"/>
        <v>5508.4982791500006</v>
      </c>
      <c r="Q628" s="9">
        <f t="shared" si="617"/>
        <v>6146.5914242999988</v>
      </c>
      <c r="R628" s="9">
        <f t="shared" si="617"/>
        <v>6798.4601685750004</v>
      </c>
      <c r="S628" s="9">
        <f t="shared" si="617"/>
        <v>7468.8299723519995</v>
      </c>
      <c r="T628" s="9">
        <f t="shared" si="617"/>
        <v>8172.4949782470003</v>
      </c>
      <c r="U628" s="9">
        <f t="shared" si="617"/>
        <v>8896.7110366620018</v>
      </c>
      <c r="V628" s="9">
        <f t="shared" si="617"/>
        <v>9637.6108762395015</v>
      </c>
      <c r="W628" s="9">
        <f t="shared" si="617"/>
        <v>9404.0363782980003</v>
      </c>
      <c r="X628" s="9">
        <f t="shared" si="617"/>
        <v>7102.9429174530005</v>
      </c>
      <c r="Y628" s="9">
        <f t="shared" si="617"/>
        <v>4575.7878788879998</v>
      </c>
      <c r="Z628" s="9">
        <f t="shared" si="617"/>
        <v>1865.1112475355003</v>
      </c>
      <c r="AA628" s="9">
        <f t="shared" si="617"/>
        <v>0</v>
      </c>
      <c r="AB628" s="9">
        <f t="shared" si="617"/>
        <v>0</v>
      </c>
      <c r="AC628" s="9">
        <f t="shared" si="617"/>
        <v>0</v>
      </c>
      <c r="AD628" s="9">
        <f t="shared" si="617"/>
        <v>0</v>
      </c>
      <c r="AE628" s="9">
        <f t="shared" si="617"/>
        <v>0</v>
      </c>
      <c r="AF628" s="9">
        <f t="shared" si="617"/>
        <v>0</v>
      </c>
      <c r="AG628" s="9">
        <f t="shared" si="617"/>
        <v>0</v>
      </c>
      <c r="AH628" s="9">
        <f t="shared" si="617"/>
        <v>0</v>
      </c>
      <c r="AJ628" s="34"/>
      <c r="AK628" s="34"/>
      <c r="AL628" s="34"/>
      <c r="AM628" s="34"/>
      <c r="AN628" s="34"/>
      <c r="AO628" s="34"/>
      <c r="AP628" s="9">
        <f t="shared" ref="AP628:AW629" si="618">SUMIFS($B628:$AI628, $B$6:$AI$6, AP$6)</f>
        <v>1109.4749999999999</v>
      </c>
      <c r="AQ628" s="9">
        <f t="shared" si="618"/>
        <v>6632.8657500000008</v>
      </c>
      <c r="AR628" s="9">
        <f t="shared" si="618"/>
        <v>14115.129412499999</v>
      </c>
      <c r="AS628" s="9">
        <f t="shared" si="618"/>
        <v>23345.816031225004</v>
      </c>
      <c r="AT628" s="9">
        <f t="shared" si="618"/>
        <v>34175.6468635005</v>
      </c>
      <c r="AU628" s="9">
        <f t="shared" si="618"/>
        <v>22947.878422174501</v>
      </c>
      <c r="AV628" s="9">
        <f t="shared" si="618"/>
        <v>0</v>
      </c>
      <c r="AW628" s="9">
        <f t="shared" si="618"/>
        <v>0</v>
      </c>
    </row>
    <row r="629" spans="2:49" hidden="1" outlineLevel="1" x14ac:dyDescent="0.2">
      <c r="B629" s="4" t="s">
        <v>246</v>
      </c>
      <c r="C629" s="9">
        <f t="shared" ref="C629:AH629" si="619">C254</f>
        <v>18</v>
      </c>
      <c r="D629" s="9">
        <f t="shared" si="619"/>
        <v>72</v>
      </c>
      <c r="E629" s="9">
        <f t="shared" si="619"/>
        <v>126</v>
      </c>
      <c r="F629" s="9">
        <f t="shared" si="619"/>
        <v>147</v>
      </c>
      <c r="G629" s="9">
        <f t="shared" si="619"/>
        <v>156.06000000000003</v>
      </c>
      <c r="H629" s="9">
        <f t="shared" si="619"/>
        <v>162.18000000000004</v>
      </c>
      <c r="I629" s="9">
        <f t="shared" si="619"/>
        <v>168.3</v>
      </c>
      <c r="J629" s="9">
        <f t="shared" si="619"/>
        <v>174.42000000000002</v>
      </c>
      <c r="K629" s="9">
        <f t="shared" si="619"/>
        <v>181.02960000000004</v>
      </c>
      <c r="L629" s="9">
        <f t="shared" si="619"/>
        <v>187.27200000000005</v>
      </c>
      <c r="M629" s="9">
        <f t="shared" si="619"/>
        <v>193.51440000000002</v>
      </c>
      <c r="N629" s="9">
        <f t="shared" si="619"/>
        <v>199.75680000000003</v>
      </c>
      <c r="O629" s="9">
        <f t="shared" si="619"/>
        <v>210.11918400000005</v>
      </c>
      <c r="P629" s="9">
        <f t="shared" si="619"/>
        <v>213.30280800000003</v>
      </c>
      <c r="Q629" s="9">
        <f t="shared" si="619"/>
        <v>213.30280800000003</v>
      </c>
      <c r="R629" s="9">
        <f t="shared" si="619"/>
        <v>213.30280800000003</v>
      </c>
      <c r="S629" s="9">
        <f t="shared" si="619"/>
        <v>217.56886416000009</v>
      </c>
      <c r="T629" s="9">
        <f t="shared" si="619"/>
        <v>217.56886416000009</v>
      </c>
      <c r="U629" s="9">
        <f t="shared" si="619"/>
        <v>217.56886416000009</v>
      </c>
      <c r="V629" s="9">
        <f t="shared" si="619"/>
        <v>217.56886416000009</v>
      </c>
      <c r="W629" s="9">
        <f t="shared" si="619"/>
        <v>0</v>
      </c>
      <c r="X629" s="9">
        <f t="shared" si="619"/>
        <v>0</v>
      </c>
      <c r="Y629" s="9">
        <f t="shared" si="619"/>
        <v>0</v>
      </c>
      <c r="Z629" s="9">
        <f t="shared" si="619"/>
        <v>0</v>
      </c>
      <c r="AA629" s="9">
        <f t="shared" si="619"/>
        <v>0</v>
      </c>
      <c r="AB629" s="9">
        <f t="shared" si="619"/>
        <v>0</v>
      </c>
      <c r="AC629" s="9">
        <f t="shared" si="619"/>
        <v>0</v>
      </c>
      <c r="AD629" s="9">
        <f t="shared" si="619"/>
        <v>0</v>
      </c>
      <c r="AE629" s="9">
        <f t="shared" si="619"/>
        <v>0</v>
      </c>
      <c r="AF629" s="9">
        <f t="shared" si="619"/>
        <v>0</v>
      </c>
      <c r="AG629" s="9">
        <f t="shared" si="619"/>
        <v>0</v>
      </c>
      <c r="AH629" s="9">
        <f t="shared" si="619"/>
        <v>0</v>
      </c>
      <c r="AJ629" s="34"/>
      <c r="AK629" s="34"/>
      <c r="AL629" s="34"/>
      <c r="AM629" s="34"/>
      <c r="AN629" s="34"/>
      <c r="AO629" s="34"/>
      <c r="AP629" s="9">
        <f t="shared" si="618"/>
        <v>363</v>
      </c>
      <c r="AQ629" s="9">
        <f t="shared" si="618"/>
        <v>660.96</v>
      </c>
      <c r="AR629" s="9">
        <f t="shared" si="618"/>
        <v>761.57280000000014</v>
      </c>
      <c r="AS629" s="9">
        <f t="shared" si="618"/>
        <v>850.0276080000001</v>
      </c>
      <c r="AT629" s="9">
        <f t="shared" si="618"/>
        <v>870.27545664000036</v>
      </c>
      <c r="AU629" s="9">
        <f t="shared" si="618"/>
        <v>0</v>
      </c>
      <c r="AV629" s="9">
        <f t="shared" si="618"/>
        <v>0</v>
      </c>
      <c r="AW629" s="9">
        <f t="shared" si="618"/>
        <v>0</v>
      </c>
    </row>
    <row r="630" spans="2:49" ht="5.0999999999999996" hidden="1" customHeight="1" outlineLevel="1" x14ac:dyDescent="0.2"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J630" s="34"/>
      <c r="AK630" s="34"/>
      <c r="AL630" s="34"/>
      <c r="AM630" s="34"/>
      <c r="AN630" s="34"/>
      <c r="AO630" s="34"/>
      <c r="AP630" s="9"/>
      <c r="AQ630" s="9"/>
      <c r="AR630" s="9"/>
      <c r="AS630" s="9"/>
      <c r="AT630" s="9"/>
      <c r="AU630" s="9"/>
      <c r="AV630" s="9"/>
      <c r="AW630" s="9"/>
    </row>
    <row r="631" spans="2:49" hidden="1" outlineLevel="1" x14ac:dyDescent="0.2">
      <c r="B631" s="45" t="s">
        <v>247</v>
      </c>
      <c r="C631" s="39">
        <f>SUM(C627:C630)</f>
        <v>32.85</v>
      </c>
      <c r="D631" s="39">
        <f t="shared" ref="D631:AH631" si="620">SUM(D627:D630)</f>
        <v>176.4</v>
      </c>
      <c r="E631" s="39">
        <f t="shared" si="620"/>
        <v>454.95</v>
      </c>
      <c r="F631" s="39">
        <f t="shared" si="620"/>
        <v>808.27499999999998</v>
      </c>
      <c r="G631" s="39">
        <f t="shared" si="620"/>
        <v>1193.0519999999999</v>
      </c>
      <c r="H631" s="39">
        <f t="shared" si="620"/>
        <v>1598.8485000000001</v>
      </c>
      <c r="I631" s="39">
        <f t="shared" si="620"/>
        <v>2026.6949999999999</v>
      </c>
      <c r="J631" s="39">
        <f t="shared" si="620"/>
        <v>2475.2302500000001</v>
      </c>
      <c r="K631" s="39">
        <f t="shared" si="620"/>
        <v>2945.7579599999999</v>
      </c>
      <c r="L631" s="39">
        <f t="shared" si="620"/>
        <v>3443.9701949999999</v>
      </c>
      <c r="M631" s="39">
        <f t="shared" si="620"/>
        <v>3968.7819300000001</v>
      </c>
      <c r="N631" s="39">
        <f t="shared" si="620"/>
        <v>4518.1921275000004</v>
      </c>
      <c r="O631" s="39">
        <f t="shared" si="620"/>
        <v>5102.3853432000005</v>
      </c>
      <c r="P631" s="39">
        <f t="shared" si="620"/>
        <v>5721.801087150001</v>
      </c>
      <c r="Q631" s="39">
        <f t="shared" si="620"/>
        <v>6359.8942322999992</v>
      </c>
      <c r="R631" s="39">
        <f t="shared" si="620"/>
        <v>7011.7629765750007</v>
      </c>
      <c r="S631" s="39">
        <f t="shared" si="620"/>
        <v>7686.3988365119994</v>
      </c>
      <c r="T631" s="39">
        <f t="shared" si="620"/>
        <v>8390.0638424070003</v>
      </c>
      <c r="U631" s="39">
        <f t="shared" si="620"/>
        <v>9114.2799008220027</v>
      </c>
      <c r="V631" s="39">
        <f t="shared" si="620"/>
        <v>9855.1797403995024</v>
      </c>
      <c r="W631" s="39">
        <f t="shared" si="620"/>
        <v>9404.0363782980003</v>
      </c>
      <c r="X631" s="39">
        <f t="shared" si="620"/>
        <v>7102.9429174530005</v>
      </c>
      <c r="Y631" s="39">
        <f t="shared" si="620"/>
        <v>4575.7878788879998</v>
      </c>
      <c r="Z631" s="39">
        <f t="shared" si="620"/>
        <v>1865.1112475355003</v>
      </c>
      <c r="AA631" s="39">
        <f t="shared" si="620"/>
        <v>0</v>
      </c>
      <c r="AB631" s="39">
        <f t="shared" si="620"/>
        <v>0</v>
      </c>
      <c r="AC631" s="39">
        <f t="shared" si="620"/>
        <v>0</v>
      </c>
      <c r="AD631" s="39">
        <f t="shared" si="620"/>
        <v>0</v>
      </c>
      <c r="AE631" s="39">
        <f t="shared" si="620"/>
        <v>0</v>
      </c>
      <c r="AF631" s="39">
        <f t="shared" si="620"/>
        <v>0</v>
      </c>
      <c r="AG631" s="39">
        <f t="shared" si="620"/>
        <v>0</v>
      </c>
      <c r="AH631" s="39">
        <f t="shared" si="620"/>
        <v>0</v>
      </c>
      <c r="AI631" s="40"/>
      <c r="AJ631" s="54"/>
      <c r="AK631" s="54"/>
      <c r="AL631" s="54"/>
      <c r="AM631" s="54"/>
      <c r="AN631" s="54"/>
      <c r="AO631" s="54"/>
      <c r="AP631" s="39">
        <f t="shared" ref="AP631:AW631" si="621">SUM(AP627:AP630)</f>
        <v>1472.4749999999999</v>
      </c>
      <c r="AQ631" s="39">
        <f t="shared" si="621"/>
        <v>7293.8257500000009</v>
      </c>
      <c r="AR631" s="39">
        <f t="shared" si="621"/>
        <v>14876.702212499998</v>
      </c>
      <c r="AS631" s="39">
        <f t="shared" si="621"/>
        <v>24195.843639225004</v>
      </c>
      <c r="AT631" s="39">
        <f t="shared" si="621"/>
        <v>35045.922320140504</v>
      </c>
      <c r="AU631" s="39">
        <f t="shared" si="621"/>
        <v>22947.878422174501</v>
      </c>
      <c r="AV631" s="39">
        <f t="shared" si="621"/>
        <v>0</v>
      </c>
      <c r="AW631" s="39">
        <f t="shared" si="621"/>
        <v>0</v>
      </c>
    </row>
    <row r="632" spans="2:49" hidden="1" outlineLevel="1" x14ac:dyDescent="0.2"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J632" s="34"/>
      <c r="AK632" s="34"/>
      <c r="AL632" s="34"/>
      <c r="AM632" s="34"/>
      <c r="AN632" s="34"/>
      <c r="AO632" s="34"/>
      <c r="AP632" s="9"/>
      <c r="AQ632" s="9"/>
      <c r="AR632" s="9"/>
      <c r="AS632" s="9"/>
      <c r="AT632" s="9"/>
      <c r="AU632" s="9"/>
      <c r="AV632" s="9"/>
      <c r="AW632" s="9"/>
    </row>
    <row r="633" spans="2:49" hidden="1" outlineLevel="1" x14ac:dyDescent="0.2">
      <c r="B633" s="2" t="s">
        <v>249</v>
      </c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J633" s="34"/>
      <c r="AK633" s="34"/>
      <c r="AL633" s="34"/>
      <c r="AM633" s="34"/>
      <c r="AN633" s="34"/>
      <c r="AO633" s="34"/>
      <c r="AP633" s="9"/>
      <c r="AQ633" s="9"/>
      <c r="AR633" s="9"/>
      <c r="AS633" s="9"/>
      <c r="AT633" s="9"/>
      <c r="AU633" s="9"/>
      <c r="AV633" s="9"/>
      <c r="AW633" s="9"/>
    </row>
    <row r="634" spans="2:49" ht="5.0999999999999996" hidden="1" customHeight="1" outlineLevel="1" x14ac:dyDescent="0.2"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J634" s="34"/>
      <c r="AK634" s="34"/>
      <c r="AL634" s="34"/>
      <c r="AM634" s="34"/>
      <c r="AN634" s="34"/>
      <c r="AO634" s="34"/>
      <c r="AP634" s="9"/>
      <c r="AQ634" s="9"/>
      <c r="AR634" s="9"/>
      <c r="AS634" s="9"/>
      <c r="AT634" s="9"/>
      <c r="AU634" s="9"/>
      <c r="AV634" s="9"/>
      <c r="AW634" s="9"/>
    </row>
    <row r="635" spans="2:49" hidden="1" outlineLevel="1" x14ac:dyDescent="0.2">
      <c r="B635" s="4" t="s">
        <v>250</v>
      </c>
      <c r="C635" s="9">
        <f t="shared" ref="C635:AH635" si="622">C264</f>
        <v>-3.7125000000000004</v>
      </c>
      <c r="D635" s="9">
        <f t="shared" si="622"/>
        <v>-26.1</v>
      </c>
      <c r="E635" s="9">
        <f t="shared" si="622"/>
        <v>-82.237499999999997</v>
      </c>
      <c r="F635" s="9">
        <f t="shared" si="622"/>
        <v>-165.31874999999999</v>
      </c>
      <c r="G635" s="9">
        <f t="shared" si="622"/>
        <v>-248.87807999999998</v>
      </c>
      <c r="H635" s="9">
        <f t="shared" si="622"/>
        <v>-344.80043999999998</v>
      </c>
      <c r="I635" s="9">
        <f t="shared" si="622"/>
        <v>-446.01479999999998</v>
      </c>
      <c r="J635" s="9">
        <f t="shared" si="622"/>
        <v>-552.19445999999994</v>
      </c>
      <c r="K635" s="9">
        <f t="shared" si="622"/>
        <v>-635.88752280000006</v>
      </c>
      <c r="L635" s="9">
        <f t="shared" si="622"/>
        <v>-749.04058485000007</v>
      </c>
      <c r="M635" s="9">
        <f t="shared" si="622"/>
        <v>-868.31153190000009</v>
      </c>
      <c r="N635" s="9">
        <f t="shared" si="622"/>
        <v>-993.24012532500012</v>
      </c>
      <c r="O635" s="9">
        <f t="shared" si="622"/>
        <v>-1076.2985550240001</v>
      </c>
      <c r="P635" s="9">
        <f t="shared" si="622"/>
        <v>-1211.8696214130002</v>
      </c>
      <c r="Q635" s="9">
        <f t="shared" si="622"/>
        <v>-1352.2501133459998</v>
      </c>
      <c r="R635" s="9">
        <f t="shared" si="622"/>
        <v>-1495.6612370865</v>
      </c>
      <c r="S635" s="9">
        <f t="shared" si="622"/>
        <v>-1568.4542941939198</v>
      </c>
      <c r="T635" s="9">
        <f t="shared" si="622"/>
        <v>-1716.2239454318701</v>
      </c>
      <c r="U635" s="9">
        <f t="shared" si="622"/>
        <v>-1868.3093176990203</v>
      </c>
      <c r="V635" s="9">
        <f t="shared" si="622"/>
        <v>-2023.8982840102954</v>
      </c>
      <c r="W635" s="9">
        <f t="shared" si="622"/>
        <v>0</v>
      </c>
      <c r="X635" s="9">
        <f t="shared" si="622"/>
        <v>0</v>
      </c>
      <c r="Y635" s="9">
        <f t="shared" si="622"/>
        <v>0</v>
      </c>
      <c r="Z635" s="9">
        <f t="shared" si="622"/>
        <v>0</v>
      </c>
      <c r="AA635" s="9">
        <f t="shared" si="622"/>
        <v>0</v>
      </c>
      <c r="AB635" s="9">
        <f t="shared" si="622"/>
        <v>0</v>
      </c>
      <c r="AC635" s="9">
        <f t="shared" si="622"/>
        <v>0</v>
      </c>
      <c r="AD635" s="9">
        <f t="shared" si="622"/>
        <v>0</v>
      </c>
      <c r="AE635" s="9">
        <f t="shared" si="622"/>
        <v>0</v>
      </c>
      <c r="AF635" s="9">
        <f t="shared" si="622"/>
        <v>0</v>
      </c>
      <c r="AG635" s="9">
        <f t="shared" si="622"/>
        <v>0</v>
      </c>
      <c r="AH635" s="9">
        <f t="shared" si="622"/>
        <v>0</v>
      </c>
      <c r="AJ635" s="34"/>
      <c r="AK635" s="34"/>
      <c r="AL635" s="34"/>
      <c r="AM635" s="34"/>
      <c r="AN635" s="34"/>
      <c r="AO635" s="34"/>
      <c r="AP635" s="9">
        <f t="shared" ref="AP635:AW636" si="623">SUMIFS($B635:$AI635, $B$6:$AI$6, AP$6)</f>
        <v>-277.36874999999998</v>
      </c>
      <c r="AQ635" s="9">
        <f t="shared" si="623"/>
        <v>-1591.8877799999998</v>
      </c>
      <c r="AR635" s="9">
        <f t="shared" si="623"/>
        <v>-3246.479764875</v>
      </c>
      <c r="AS635" s="9">
        <f t="shared" si="623"/>
        <v>-5136.0795268695001</v>
      </c>
      <c r="AT635" s="9">
        <f t="shared" si="623"/>
        <v>-7176.8858413351054</v>
      </c>
      <c r="AU635" s="9">
        <f t="shared" si="623"/>
        <v>0</v>
      </c>
      <c r="AV635" s="9">
        <f t="shared" si="623"/>
        <v>0</v>
      </c>
      <c r="AW635" s="9">
        <f t="shared" si="623"/>
        <v>0</v>
      </c>
    </row>
    <row r="636" spans="2:49" hidden="1" outlineLevel="1" x14ac:dyDescent="0.2">
      <c r="B636" s="4" t="s">
        <v>246</v>
      </c>
      <c r="C636" s="9">
        <f t="shared" ref="C636:AH636" si="624">C265</f>
        <v>-10.799999999999999</v>
      </c>
      <c r="D636" s="9">
        <f t="shared" si="624"/>
        <v>-43.199999999999996</v>
      </c>
      <c r="E636" s="9">
        <f t="shared" si="624"/>
        <v>-75.599999999999994</v>
      </c>
      <c r="F636" s="9">
        <f t="shared" si="624"/>
        <v>-88.2</v>
      </c>
      <c r="G636" s="9">
        <f t="shared" si="624"/>
        <v>-93.63600000000001</v>
      </c>
      <c r="H636" s="9">
        <f t="shared" si="624"/>
        <v>-97.308000000000021</v>
      </c>
      <c r="I636" s="9">
        <f t="shared" si="624"/>
        <v>-100.98</v>
      </c>
      <c r="J636" s="9">
        <f t="shared" si="624"/>
        <v>-104.652</v>
      </c>
      <c r="K636" s="9">
        <f t="shared" si="624"/>
        <v>-108.61776000000002</v>
      </c>
      <c r="L636" s="9">
        <f t="shared" si="624"/>
        <v>-112.36320000000002</v>
      </c>
      <c r="M636" s="9">
        <f t="shared" si="624"/>
        <v>-116.10864000000001</v>
      </c>
      <c r="N636" s="9">
        <f t="shared" si="624"/>
        <v>-119.85408000000001</v>
      </c>
      <c r="O636" s="9">
        <f t="shared" si="624"/>
        <v>-126.07151040000002</v>
      </c>
      <c r="P636" s="9">
        <f t="shared" si="624"/>
        <v>-127.98168480000001</v>
      </c>
      <c r="Q636" s="9">
        <f t="shared" si="624"/>
        <v>-127.98168480000001</v>
      </c>
      <c r="R636" s="9">
        <f t="shared" si="624"/>
        <v>-127.98168480000001</v>
      </c>
      <c r="S636" s="9">
        <f t="shared" si="624"/>
        <v>-130.54131849600006</v>
      </c>
      <c r="T636" s="9">
        <f t="shared" si="624"/>
        <v>-130.54131849600006</v>
      </c>
      <c r="U636" s="9">
        <f t="shared" si="624"/>
        <v>-130.54131849600006</v>
      </c>
      <c r="V636" s="9">
        <f t="shared" si="624"/>
        <v>-130.54131849600006</v>
      </c>
      <c r="W636" s="9">
        <f t="shared" si="624"/>
        <v>0</v>
      </c>
      <c r="X636" s="9">
        <f t="shared" si="624"/>
        <v>0</v>
      </c>
      <c r="Y636" s="9">
        <f t="shared" si="624"/>
        <v>0</v>
      </c>
      <c r="Z636" s="9">
        <f t="shared" si="624"/>
        <v>0</v>
      </c>
      <c r="AA636" s="9">
        <f t="shared" si="624"/>
        <v>0</v>
      </c>
      <c r="AB636" s="9">
        <f t="shared" si="624"/>
        <v>0</v>
      </c>
      <c r="AC636" s="9">
        <f t="shared" si="624"/>
        <v>0</v>
      </c>
      <c r="AD636" s="9">
        <f t="shared" si="624"/>
        <v>0</v>
      </c>
      <c r="AE636" s="9">
        <f t="shared" si="624"/>
        <v>0</v>
      </c>
      <c r="AF636" s="9">
        <f t="shared" si="624"/>
        <v>0</v>
      </c>
      <c r="AG636" s="9">
        <f t="shared" si="624"/>
        <v>0</v>
      </c>
      <c r="AH636" s="9">
        <f t="shared" si="624"/>
        <v>0</v>
      </c>
      <c r="AJ636" s="34"/>
      <c r="AK636" s="34"/>
      <c r="AL636" s="34"/>
      <c r="AM636" s="34"/>
      <c r="AN636" s="34"/>
      <c r="AO636" s="34"/>
      <c r="AP636" s="9">
        <f t="shared" si="623"/>
        <v>-217.8</v>
      </c>
      <c r="AQ636" s="9">
        <f t="shared" si="623"/>
        <v>-396.57600000000002</v>
      </c>
      <c r="AR636" s="9">
        <f t="shared" si="623"/>
        <v>-456.94368000000003</v>
      </c>
      <c r="AS636" s="9">
        <f t="shared" si="623"/>
        <v>-510.01656480000008</v>
      </c>
      <c r="AT636" s="9">
        <f t="shared" si="623"/>
        <v>-522.16527398400024</v>
      </c>
      <c r="AU636" s="9">
        <f t="shared" si="623"/>
        <v>0</v>
      </c>
      <c r="AV636" s="9">
        <f t="shared" si="623"/>
        <v>0</v>
      </c>
      <c r="AW636" s="9">
        <f t="shared" si="623"/>
        <v>0</v>
      </c>
    </row>
    <row r="637" spans="2:49" ht="5.0999999999999996" hidden="1" customHeight="1" outlineLevel="1" x14ac:dyDescent="0.2"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J637" s="34"/>
      <c r="AK637" s="34"/>
      <c r="AL637" s="34"/>
      <c r="AM637" s="34"/>
      <c r="AN637" s="34"/>
      <c r="AO637" s="34"/>
      <c r="AP637" s="9"/>
      <c r="AQ637" s="9"/>
      <c r="AR637" s="9"/>
      <c r="AS637" s="9"/>
      <c r="AT637" s="9"/>
      <c r="AU637" s="9"/>
      <c r="AV637" s="9"/>
      <c r="AW637" s="9"/>
    </row>
    <row r="638" spans="2:49" hidden="1" outlineLevel="1" x14ac:dyDescent="0.2">
      <c r="B638" s="45" t="s">
        <v>171</v>
      </c>
      <c r="C638" s="39">
        <f>SUM(C634:C637)</f>
        <v>-14.512499999999999</v>
      </c>
      <c r="D638" s="39">
        <f t="shared" ref="D638" si="625">SUM(D634:D637)</f>
        <v>-69.3</v>
      </c>
      <c r="E638" s="39">
        <f t="shared" ref="E638" si="626">SUM(E634:E637)</f>
        <v>-157.83749999999998</v>
      </c>
      <c r="F638" s="39">
        <f t="shared" ref="F638" si="627">SUM(F634:F637)</f>
        <v>-253.51875000000001</v>
      </c>
      <c r="G638" s="39">
        <f t="shared" ref="G638" si="628">SUM(G634:G637)</f>
        <v>-342.51407999999998</v>
      </c>
      <c r="H638" s="39">
        <f t="shared" ref="H638" si="629">SUM(H634:H637)</f>
        <v>-442.10843999999997</v>
      </c>
      <c r="I638" s="39">
        <f t="shared" ref="I638" si="630">SUM(I634:I637)</f>
        <v>-546.99479999999994</v>
      </c>
      <c r="J638" s="39">
        <f t="shared" ref="J638" si="631">SUM(J634:J637)</f>
        <v>-656.84645999999998</v>
      </c>
      <c r="K638" s="39">
        <f t="shared" ref="K638" si="632">SUM(K634:K637)</f>
        <v>-744.50528280000003</v>
      </c>
      <c r="L638" s="39">
        <f t="shared" ref="L638" si="633">SUM(L634:L637)</f>
        <v>-861.40378485000008</v>
      </c>
      <c r="M638" s="39">
        <f t="shared" ref="M638" si="634">SUM(M634:M637)</f>
        <v>-984.42017190000013</v>
      </c>
      <c r="N638" s="39">
        <f t="shared" ref="N638" si="635">SUM(N634:N637)</f>
        <v>-1113.0942053250001</v>
      </c>
      <c r="O638" s="39">
        <f t="shared" ref="O638" si="636">SUM(O634:O637)</f>
        <v>-1202.3700654240001</v>
      </c>
      <c r="P638" s="39">
        <f t="shared" ref="P638" si="637">SUM(P634:P637)</f>
        <v>-1339.8513062130003</v>
      </c>
      <c r="Q638" s="39">
        <f t="shared" ref="Q638" si="638">SUM(Q634:Q637)</f>
        <v>-1480.2317981459998</v>
      </c>
      <c r="R638" s="39">
        <f t="shared" ref="R638" si="639">SUM(R634:R637)</f>
        <v>-1623.6429218865001</v>
      </c>
      <c r="S638" s="39">
        <f t="shared" ref="S638" si="640">SUM(S634:S637)</f>
        <v>-1698.9956126899199</v>
      </c>
      <c r="T638" s="39">
        <f t="shared" ref="T638" si="641">SUM(T634:T637)</f>
        <v>-1846.7652639278701</v>
      </c>
      <c r="U638" s="39">
        <f t="shared" ref="U638" si="642">SUM(U634:U637)</f>
        <v>-1998.8506361950203</v>
      </c>
      <c r="V638" s="39">
        <f t="shared" ref="V638" si="643">SUM(V634:V637)</f>
        <v>-2154.4396025062956</v>
      </c>
      <c r="W638" s="39">
        <f t="shared" ref="W638" si="644">SUM(W634:W637)</f>
        <v>0</v>
      </c>
      <c r="X638" s="39">
        <f t="shared" ref="X638" si="645">SUM(X634:X637)</f>
        <v>0</v>
      </c>
      <c r="Y638" s="39">
        <f t="shared" ref="Y638" si="646">SUM(Y634:Y637)</f>
        <v>0</v>
      </c>
      <c r="Z638" s="39">
        <f t="shared" ref="Z638" si="647">SUM(Z634:Z637)</f>
        <v>0</v>
      </c>
      <c r="AA638" s="39">
        <f t="shared" ref="AA638" si="648">SUM(AA634:AA637)</f>
        <v>0</v>
      </c>
      <c r="AB638" s="39">
        <f t="shared" ref="AB638" si="649">SUM(AB634:AB637)</f>
        <v>0</v>
      </c>
      <c r="AC638" s="39">
        <f t="shared" ref="AC638" si="650">SUM(AC634:AC637)</f>
        <v>0</v>
      </c>
      <c r="AD638" s="39">
        <f t="shared" ref="AD638" si="651">SUM(AD634:AD637)</f>
        <v>0</v>
      </c>
      <c r="AE638" s="39">
        <f t="shared" ref="AE638" si="652">SUM(AE634:AE637)</f>
        <v>0</v>
      </c>
      <c r="AF638" s="39">
        <f t="shared" ref="AF638" si="653">SUM(AF634:AF637)</f>
        <v>0</v>
      </c>
      <c r="AG638" s="39">
        <f t="shared" ref="AG638" si="654">SUM(AG634:AG637)</f>
        <v>0</v>
      </c>
      <c r="AH638" s="39">
        <f t="shared" ref="AH638" si="655">SUM(AH634:AH637)</f>
        <v>0</v>
      </c>
      <c r="AI638" s="40"/>
      <c r="AJ638" s="54"/>
      <c r="AK638" s="54"/>
      <c r="AL638" s="54"/>
      <c r="AM638" s="54"/>
      <c r="AN638" s="54"/>
      <c r="AO638" s="54"/>
      <c r="AP638" s="39">
        <f t="shared" ref="AP638:AW638" si="656">SUM(AP634:AP637)</f>
        <v>-495.16874999999999</v>
      </c>
      <c r="AQ638" s="39">
        <f t="shared" si="656"/>
        <v>-1988.4637799999998</v>
      </c>
      <c r="AR638" s="39">
        <f t="shared" si="656"/>
        <v>-3703.4234448749999</v>
      </c>
      <c r="AS638" s="39">
        <f t="shared" si="656"/>
        <v>-5646.0960916695003</v>
      </c>
      <c r="AT638" s="39">
        <f t="shared" si="656"/>
        <v>-7699.0511153191055</v>
      </c>
      <c r="AU638" s="39">
        <f t="shared" si="656"/>
        <v>0</v>
      </c>
      <c r="AV638" s="39">
        <f t="shared" si="656"/>
        <v>0</v>
      </c>
      <c r="AW638" s="39">
        <f t="shared" si="656"/>
        <v>0</v>
      </c>
    </row>
    <row r="639" spans="2:49" hidden="1" outlineLevel="1" x14ac:dyDescent="0.2"/>
    <row r="640" spans="2:49" hidden="1" outlineLevel="1" x14ac:dyDescent="0.2">
      <c r="B640" s="45" t="s">
        <v>210</v>
      </c>
      <c r="C640" s="39">
        <f>C631+C638</f>
        <v>18.337500000000002</v>
      </c>
      <c r="D640" s="39">
        <f t="shared" ref="D640:AH640" si="657">D631+D638</f>
        <v>107.10000000000001</v>
      </c>
      <c r="E640" s="39">
        <f t="shared" si="657"/>
        <v>297.11250000000001</v>
      </c>
      <c r="F640" s="39">
        <f t="shared" si="657"/>
        <v>554.75624999999991</v>
      </c>
      <c r="G640" s="39">
        <f t="shared" si="657"/>
        <v>850.53791999999999</v>
      </c>
      <c r="H640" s="39">
        <f t="shared" si="657"/>
        <v>1156.7400600000001</v>
      </c>
      <c r="I640" s="39">
        <f t="shared" si="657"/>
        <v>1479.7002</v>
      </c>
      <c r="J640" s="39">
        <f t="shared" si="657"/>
        <v>1818.3837900000001</v>
      </c>
      <c r="K640" s="39">
        <f t="shared" si="657"/>
        <v>2201.2526772000001</v>
      </c>
      <c r="L640" s="39">
        <f t="shared" si="657"/>
        <v>2582.5664101499997</v>
      </c>
      <c r="M640" s="39">
        <f t="shared" si="657"/>
        <v>2984.3617580999999</v>
      </c>
      <c r="N640" s="39">
        <f t="shared" si="657"/>
        <v>3405.0979221750003</v>
      </c>
      <c r="O640" s="39">
        <f t="shared" si="657"/>
        <v>3900.0152777760004</v>
      </c>
      <c r="P640" s="39">
        <f t="shared" si="657"/>
        <v>4381.9497809370005</v>
      </c>
      <c r="Q640" s="39">
        <f t="shared" si="657"/>
        <v>4879.6624341539991</v>
      </c>
      <c r="R640" s="39">
        <f t="shared" si="657"/>
        <v>5388.1200546885011</v>
      </c>
      <c r="S640" s="39">
        <f t="shared" si="657"/>
        <v>5987.4032238220798</v>
      </c>
      <c r="T640" s="39">
        <f t="shared" si="657"/>
        <v>6543.2985784791299</v>
      </c>
      <c r="U640" s="39">
        <f t="shared" si="657"/>
        <v>7115.4292646269823</v>
      </c>
      <c r="V640" s="39">
        <f t="shared" si="657"/>
        <v>7700.7401378932063</v>
      </c>
      <c r="W640" s="39">
        <f t="shared" si="657"/>
        <v>9404.0363782980003</v>
      </c>
      <c r="X640" s="39">
        <f t="shared" si="657"/>
        <v>7102.9429174530005</v>
      </c>
      <c r="Y640" s="39">
        <f t="shared" si="657"/>
        <v>4575.7878788879998</v>
      </c>
      <c r="Z640" s="39">
        <f t="shared" si="657"/>
        <v>1865.1112475355003</v>
      </c>
      <c r="AA640" s="39">
        <f t="shared" si="657"/>
        <v>0</v>
      </c>
      <c r="AB640" s="39">
        <f t="shared" si="657"/>
        <v>0</v>
      </c>
      <c r="AC640" s="39">
        <f t="shared" si="657"/>
        <v>0</v>
      </c>
      <c r="AD640" s="39">
        <f t="shared" si="657"/>
        <v>0</v>
      </c>
      <c r="AE640" s="39">
        <f t="shared" si="657"/>
        <v>0</v>
      </c>
      <c r="AF640" s="39">
        <f t="shared" si="657"/>
        <v>0</v>
      </c>
      <c r="AG640" s="39">
        <f t="shared" si="657"/>
        <v>0</v>
      </c>
      <c r="AH640" s="39">
        <f t="shared" si="657"/>
        <v>0</v>
      </c>
      <c r="AI640" s="40"/>
      <c r="AJ640" s="54"/>
      <c r="AK640" s="54"/>
      <c r="AL640" s="54"/>
      <c r="AM640" s="54"/>
      <c r="AN640" s="54"/>
      <c r="AO640" s="54"/>
      <c r="AP640" s="39">
        <f t="shared" ref="AP640:AW640" si="658">AP631+AP638</f>
        <v>977.30624999999986</v>
      </c>
      <c r="AQ640" s="39">
        <f t="shared" si="658"/>
        <v>5305.3619700000008</v>
      </c>
      <c r="AR640" s="39">
        <f t="shared" si="658"/>
        <v>11173.278767624999</v>
      </c>
      <c r="AS640" s="39">
        <f t="shared" si="658"/>
        <v>18549.747547555504</v>
      </c>
      <c r="AT640" s="39">
        <f t="shared" si="658"/>
        <v>27346.8712048214</v>
      </c>
      <c r="AU640" s="39">
        <f t="shared" si="658"/>
        <v>22947.878422174501</v>
      </c>
      <c r="AV640" s="39">
        <f t="shared" si="658"/>
        <v>0</v>
      </c>
      <c r="AW640" s="39">
        <f t="shared" si="658"/>
        <v>0</v>
      </c>
    </row>
    <row r="641" spans="2:49" hidden="1" outlineLevel="1" x14ac:dyDescent="0.2">
      <c r="B641" s="22" t="s">
        <v>142</v>
      </c>
      <c r="C641" s="116">
        <f>IFERROR(C640/C631, 0)</f>
        <v>0.55821917808219179</v>
      </c>
      <c r="D641" s="116">
        <f t="shared" ref="D641:AH641" si="659">IFERROR(D640/D631, 0)</f>
        <v>0.60714285714285721</v>
      </c>
      <c r="E641" s="116">
        <f t="shared" si="659"/>
        <v>0.65306627101879333</v>
      </c>
      <c r="F641" s="116">
        <f t="shared" si="659"/>
        <v>0.68634592187065036</v>
      </c>
      <c r="G641" s="116">
        <f t="shared" si="659"/>
        <v>0.71290934510817638</v>
      </c>
      <c r="H641" s="116">
        <f t="shared" si="659"/>
        <v>0.72348321932941118</v>
      </c>
      <c r="I641" s="116">
        <f t="shared" si="659"/>
        <v>0.73010502320280068</v>
      </c>
      <c r="J641" s="116">
        <f t="shared" si="659"/>
        <v>0.73463217815797133</v>
      </c>
      <c r="K641" s="116">
        <f t="shared" si="659"/>
        <v>0.74726189561073109</v>
      </c>
      <c r="L641" s="116">
        <f t="shared" si="659"/>
        <v>0.74988059243352423</v>
      </c>
      <c r="M641" s="116">
        <f t="shared" si="659"/>
        <v>0.75195911761773204</v>
      </c>
      <c r="N641" s="116">
        <f t="shared" si="659"/>
        <v>0.75364168368358087</v>
      </c>
      <c r="O641" s="116">
        <f t="shared" si="659"/>
        <v>0.76435137988423185</v>
      </c>
      <c r="P641" s="116">
        <f t="shared" si="659"/>
        <v>0.76583399426064747</v>
      </c>
      <c r="Q641" s="116">
        <f t="shared" si="659"/>
        <v>0.76725528065728743</v>
      </c>
      <c r="R641" s="116">
        <f t="shared" si="659"/>
        <v>0.76844013020537216</v>
      </c>
      <c r="S641" s="116">
        <f t="shared" si="659"/>
        <v>0.77896077879548276</v>
      </c>
      <c r="T641" s="116">
        <f t="shared" si="659"/>
        <v>0.77988662558280875</v>
      </c>
      <c r="U641" s="116">
        <f t="shared" si="659"/>
        <v>0.78069022918478215</v>
      </c>
      <c r="V641" s="116">
        <f t="shared" si="659"/>
        <v>0.7813901258772008</v>
      </c>
      <c r="W641" s="116">
        <f t="shared" si="659"/>
        <v>1</v>
      </c>
      <c r="X641" s="116">
        <f t="shared" si="659"/>
        <v>1</v>
      </c>
      <c r="Y641" s="116">
        <f t="shared" si="659"/>
        <v>1</v>
      </c>
      <c r="Z641" s="116">
        <f t="shared" si="659"/>
        <v>1</v>
      </c>
      <c r="AA641" s="116">
        <f t="shared" si="659"/>
        <v>0</v>
      </c>
      <c r="AB641" s="116">
        <f t="shared" si="659"/>
        <v>0</v>
      </c>
      <c r="AC641" s="116">
        <f t="shared" si="659"/>
        <v>0</v>
      </c>
      <c r="AD641" s="116">
        <f t="shared" si="659"/>
        <v>0</v>
      </c>
      <c r="AE641" s="116">
        <f t="shared" si="659"/>
        <v>0</v>
      </c>
      <c r="AF641" s="116">
        <f t="shared" si="659"/>
        <v>0</v>
      </c>
      <c r="AG641" s="116">
        <f t="shared" si="659"/>
        <v>0</v>
      </c>
      <c r="AH641" s="116">
        <f t="shared" si="659"/>
        <v>0</v>
      </c>
      <c r="AJ641" s="34"/>
      <c r="AK641" s="34"/>
      <c r="AL641" s="34"/>
      <c r="AM641" s="34"/>
      <c r="AN641" s="34"/>
      <c r="AO641" s="34"/>
      <c r="AP641" s="116">
        <f t="shared" ref="AP641:AW641" si="660">IFERROR(AP640/AP631, 0)</f>
        <v>0.66371670147201134</v>
      </c>
      <c r="AQ641" s="116">
        <f t="shared" si="660"/>
        <v>0.72737712029931623</v>
      </c>
      <c r="AR641" s="116">
        <f t="shared" si="660"/>
        <v>0.75105884409225887</v>
      </c>
      <c r="AS641" s="116">
        <f t="shared" si="660"/>
        <v>0.76665016620803617</v>
      </c>
      <c r="AT641" s="116">
        <f t="shared" si="660"/>
        <v>0.78031535181214096</v>
      </c>
      <c r="AU641" s="116">
        <f t="shared" si="660"/>
        <v>1</v>
      </c>
      <c r="AV641" s="116">
        <f t="shared" si="660"/>
        <v>0</v>
      </c>
      <c r="AW641" s="116">
        <f t="shared" si="660"/>
        <v>0</v>
      </c>
    </row>
    <row r="642" spans="2:49" hidden="1" outlineLevel="1" x14ac:dyDescent="0.2">
      <c r="B642" s="51"/>
      <c r="C642" s="117"/>
      <c r="D642" s="117"/>
      <c r="E642" s="117"/>
      <c r="F642" s="117"/>
      <c r="G642" s="117"/>
      <c r="H642" s="117"/>
      <c r="I642" s="117"/>
      <c r="J642" s="117"/>
      <c r="K642" s="117"/>
      <c r="L642" s="117"/>
      <c r="M642" s="117"/>
      <c r="N642" s="117"/>
      <c r="O642" s="117"/>
      <c r="P642" s="117"/>
      <c r="Q642" s="117"/>
      <c r="R642" s="117"/>
      <c r="S642" s="117"/>
      <c r="T642" s="117"/>
      <c r="U642" s="117"/>
      <c r="V642" s="117"/>
      <c r="W642" s="117"/>
      <c r="X642" s="117"/>
      <c r="Y642" s="117"/>
      <c r="Z642" s="117"/>
      <c r="AA642" s="117"/>
      <c r="AB642" s="117"/>
      <c r="AC642" s="117"/>
      <c r="AD642" s="117"/>
      <c r="AE642" s="117"/>
      <c r="AF642" s="117"/>
      <c r="AG642" s="117"/>
      <c r="AH642" s="117"/>
      <c r="AJ642" s="34"/>
      <c r="AK642" s="34"/>
      <c r="AL642" s="34"/>
      <c r="AM642" s="34"/>
      <c r="AN642" s="34"/>
      <c r="AO642" s="34"/>
      <c r="AP642" s="117"/>
      <c r="AQ642" s="117"/>
      <c r="AR642" s="117"/>
      <c r="AS642" s="117"/>
      <c r="AT642" s="117"/>
      <c r="AU642" s="117"/>
      <c r="AV642" s="117"/>
      <c r="AW642" s="117"/>
    </row>
    <row r="643" spans="2:49" hidden="1" outlineLevel="1" x14ac:dyDescent="0.2">
      <c r="B643" s="19" t="s">
        <v>144</v>
      </c>
      <c r="C643" s="117"/>
      <c r="D643" s="117"/>
      <c r="E643" s="117"/>
      <c r="F643" s="117"/>
      <c r="G643" s="117"/>
      <c r="H643" s="117"/>
      <c r="I643" s="117"/>
      <c r="J643" s="117"/>
      <c r="K643" s="117"/>
      <c r="L643" s="117"/>
      <c r="M643" s="117"/>
      <c r="N643" s="117"/>
      <c r="O643" s="117"/>
      <c r="P643" s="117"/>
      <c r="Q643" s="117"/>
      <c r="R643" s="117"/>
      <c r="S643" s="117"/>
      <c r="T643" s="117"/>
      <c r="U643" s="117"/>
      <c r="V643" s="117"/>
      <c r="W643" s="117"/>
      <c r="X643" s="117"/>
      <c r="Y643" s="117"/>
      <c r="Z643" s="117"/>
      <c r="AA643" s="117"/>
      <c r="AB643" s="117"/>
      <c r="AC643" s="117"/>
      <c r="AD643" s="117"/>
      <c r="AE643" s="117"/>
      <c r="AF643" s="117"/>
      <c r="AG643" s="117"/>
      <c r="AH643" s="117"/>
      <c r="AJ643" s="34"/>
      <c r="AK643" s="34"/>
      <c r="AL643" s="34"/>
      <c r="AM643" s="34"/>
      <c r="AN643" s="34"/>
      <c r="AO643" s="34"/>
      <c r="AP643" s="117"/>
      <c r="AQ643" s="117"/>
      <c r="AR643" s="117"/>
      <c r="AS643" s="117"/>
      <c r="AT643" s="117"/>
      <c r="AU643" s="117"/>
      <c r="AV643" s="117"/>
      <c r="AW643" s="117"/>
    </row>
    <row r="644" spans="2:49" ht="5.0999999999999996" hidden="1" customHeight="1" outlineLevel="1" x14ac:dyDescent="0.2">
      <c r="B644" s="19"/>
      <c r="C644" s="117"/>
      <c r="D644" s="117"/>
      <c r="E644" s="117"/>
      <c r="F644" s="117"/>
      <c r="G644" s="117"/>
      <c r="H644" s="117"/>
      <c r="I644" s="117"/>
      <c r="J644" s="117"/>
      <c r="K644" s="117"/>
      <c r="L644" s="117"/>
      <c r="M644" s="117"/>
      <c r="N644" s="117"/>
      <c r="O644" s="117"/>
      <c r="P644" s="117"/>
      <c r="Q644" s="117"/>
      <c r="R644" s="117"/>
      <c r="S644" s="117"/>
      <c r="T644" s="117"/>
      <c r="U644" s="117"/>
      <c r="V644" s="117"/>
      <c r="W644" s="117"/>
      <c r="X644" s="117"/>
      <c r="Y644" s="117"/>
      <c r="Z644" s="117"/>
      <c r="AA644" s="117"/>
      <c r="AB644" s="117"/>
      <c r="AC644" s="117"/>
      <c r="AD644" s="117"/>
      <c r="AE644" s="117"/>
      <c r="AF644" s="117"/>
      <c r="AG644" s="117"/>
      <c r="AH644" s="117"/>
      <c r="AJ644" s="34"/>
      <c r="AK644" s="34"/>
      <c r="AL644" s="34"/>
      <c r="AM644" s="34"/>
      <c r="AN644" s="34"/>
      <c r="AO644" s="34"/>
      <c r="AP644" s="117"/>
      <c r="AQ644" s="117"/>
      <c r="AR644" s="117"/>
      <c r="AS644" s="117"/>
      <c r="AT644" s="117"/>
      <c r="AU644" s="117"/>
      <c r="AV644" s="117"/>
      <c r="AW644" s="117"/>
    </row>
    <row r="645" spans="2:49" hidden="1" outlineLevel="1" x14ac:dyDescent="0.2">
      <c r="B645" s="4" t="s">
        <v>107</v>
      </c>
      <c r="C645" s="9">
        <f t="shared" ref="C645:AH645" si="661">C374</f>
        <v>-378.79348250000004</v>
      </c>
      <c r="D645" s="9">
        <f t="shared" si="661"/>
        <v>-816.76667999999995</v>
      </c>
      <c r="E645" s="9">
        <f t="shared" si="661"/>
        <v>-930.03062750000004</v>
      </c>
      <c r="F645" s="9">
        <f t="shared" si="661"/>
        <v>-1025.1160237500001</v>
      </c>
      <c r="G645" s="9">
        <f t="shared" si="661"/>
        <v>-1126.6650987750002</v>
      </c>
      <c r="H645" s="9">
        <f t="shared" si="661"/>
        <v>-1204.5465668249999</v>
      </c>
      <c r="I645" s="9">
        <f t="shared" si="661"/>
        <v>-1305.6463698750001</v>
      </c>
      <c r="J645" s="9">
        <f t="shared" si="661"/>
        <v>-1362.4259811749998</v>
      </c>
      <c r="K645" s="9">
        <f t="shared" si="661"/>
        <v>-1440.1994600519999</v>
      </c>
      <c r="L645" s="9">
        <f t="shared" si="661"/>
        <v>-1496.473410609</v>
      </c>
      <c r="M645" s="9">
        <f t="shared" si="661"/>
        <v>-1553.8088040659998</v>
      </c>
      <c r="N645" s="9">
        <f t="shared" si="661"/>
        <v>-1612.110538053</v>
      </c>
      <c r="O645" s="9">
        <f t="shared" si="661"/>
        <v>-1683.6502313741403</v>
      </c>
      <c r="P645" s="9">
        <f t="shared" si="661"/>
        <v>-1715.8297175484299</v>
      </c>
      <c r="Q645" s="9">
        <f t="shared" si="661"/>
        <v>-1745.4108442229101</v>
      </c>
      <c r="R645" s="9">
        <f t="shared" si="661"/>
        <v>-1773.22952398959</v>
      </c>
      <c r="S645" s="9">
        <f t="shared" si="661"/>
        <v>-1826.5258520244238</v>
      </c>
      <c r="T645" s="9">
        <f t="shared" si="661"/>
        <v>-1853.2030538132967</v>
      </c>
      <c r="U645" s="9">
        <f t="shared" si="661"/>
        <v>-1880.1365823381477</v>
      </c>
      <c r="V645" s="9">
        <f t="shared" si="661"/>
        <v>-1907.7286763385011</v>
      </c>
      <c r="W645" s="9">
        <f t="shared" si="661"/>
        <v>-534.57007224300673</v>
      </c>
      <c r="X645" s="9">
        <f t="shared" si="661"/>
        <v>-398.01864217284367</v>
      </c>
      <c r="Y645" s="9">
        <f t="shared" si="661"/>
        <v>-253.58793856651263</v>
      </c>
      <c r="Z645" s="9">
        <f t="shared" si="661"/>
        <v>-102.76067326247914</v>
      </c>
      <c r="AA645" s="9">
        <f t="shared" si="661"/>
        <v>0</v>
      </c>
      <c r="AB645" s="9">
        <f t="shared" si="661"/>
        <v>0</v>
      </c>
      <c r="AC645" s="9">
        <f t="shared" si="661"/>
        <v>0</v>
      </c>
      <c r="AD645" s="9">
        <f t="shared" si="661"/>
        <v>0</v>
      </c>
      <c r="AE645" s="9">
        <f t="shared" si="661"/>
        <v>0</v>
      </c>
      <c r="AF645" s="9">
        <f t="shared" si="661"/>
        <v>0</v>
      </c>
      <c r="AG645" s="9">
        <f t="shared" si="661"/>
        <v>0</v>
      </c>
      <c r="AH645" s="9">
        <f t="shared" si="661"/>
        <v>0</v>
      </c>
      <c r="AJ645" s="34"/>
      <c r="AK645" s="34"/>
      <c r="AL645" s="34"/>
      <c r="AM645" s="34"/>
      <c r="AN645" s="34"/>
      <c r="AO645" s="34"/>
      <c r="AP645" s="9">
        <f t="shared" ref="AP645:AW648" si="662">SUMIFS($B645:$AI645, $B$6:$AI$6, AP$6)</f>
        <v>-3150.70681375</v>
      </c>
      <c r="AQ645" s="9">
        <f t="shared" si="662"/>
        <v>-4999.28401665</v>
      </c>
      <c r="AR645" s="9">
        <f t="shared" si="662"/>
        <v>-6102.5922127799995</v>
      </c>
      <c r="AS645" s="9">
        <f t="shared" si="662"/>
        <v>-6918.1203171350708</v>
      </c>
      <c r="AT645" s="9">
        <f t="shared" si="662"/>
        <v>-7467.5941645143694</v>
      </c>
      <c r="AU645" s="9">
        <f t="shared" si="662"/>
        <v>-1288.9373262448421</v>
      </c>
      <c r="AV645" s="9">
        <f t="shared" si="662"/>
        <v>0</v>
      </c>
      <c r="AW645" s="9">
        <f t="shared" si="662"/>
        <v>0</v>
      </c>
    </row>
    <row r="646" spans="2:49" hidden="1" outlineLevel="1" x14ac:dyDescent="0.2">
      <c r="B646" s="4" t="s">
        <v>108</v>
      </c>
      <c r="C646" s="9">
        <f t="shared" ref="C646:AH646" si="663">C375</f>
        <v>-1.6425000000000001</v>
      </c>
      <c r="D646" s="9">
        <f t="shared" si="663"/>
        <v>-8.82</v>
      </c>
      <c r="E646" s="9">
        <f t="shared" si="663"/>
        <v>-22.747500000000002</v>
      </c>
      <c r="F646" s="9">
        <f t="shared" si="663"/>
        <v>-40.41375</v>
      </c>
      <c r="G646" s="9">
        <f t="shared" si="663"/>
        <v>-59.6526</v>
      </c>
      <c r="H646" s="9">
        <f t="shared" si="663"/>
        <v>-79.942425000000014</v>
      </c>
      <c r="I646" s="9">
        <f t="shared" si="663"/>
        <v>-101.33475</v>
      </c>
      <c r="J646" s="9">
        <f t="shared" si="663"/>
        <v>-123.76151250000001</v>
      </c>
      <c r="K646" s="9">
        <f t="shared" si="663"/>
        <v>-147.28789800000001</v>
      </c>
      <c r="L646" s="9">
        <f t="shared" si="663"/>
        <v>-172.19850975</v>
      </c>
      <c r="M646" s="9">
        <f t="shared" si="663"/>
        <v>-198.43909650000001</v>
      </c>
      <c r="N646" s="9">
        <f t="shared" si="663"/>
        <v>-225.90960637500004</v>
      </c>
      <c r="O646" s="9">
        <f t="shared" si="663"/>
        <v>-255.11926716000005</v>
      </c>
      <c r="P646" s="9">
        <f t="shared" si="663"/>
        <v>-286.09005435750004</v>
      </c>
      <c r="Q646" s="9">
        <f t="shared" si="663"/>
        <v>-317.99471161499997</v>
      </c>
      <c r="R646" s="9">
        <f t="shared" si="663"/>
        <v>-350.58814882875004</v>
      </c>
      <c r="S646" s="9">
        <f t="shared" si="663"/>
        <v>-384.31994182559998</v>
      </c>
      <c r="T646" s="9">
        <f t="shared" si="663"/>
        <v>-419.50319212035004</v>
      </c>
      <c r="U646" s="9">
        <f t="shared" si="663"/>
        <v>-455.71399504110013</v>
      </c>
      <c r="V646" s="9">
        <f t="shared" si="663"/>
        <v>-492.75898701997517</v>
      </c>
      <c r="W646" s="9">
        <f t="shared" si="663"/>
        <v>0</v>
      </c>
      <c r="X646" s="9">
        <f t="shared" si="663"/>
        <v>0</v>
      </c>
      <c r="Y646" s="9">
        <f t="shared" si="663"/>
        <v>0</v>
      </c>
      <c r="Z646" s="9">
        <f t="shared" si="663"/>
        <v>0</v>
      </c>
      <c r="AA646" s="9">
        <f t="shared" si="663"/>
        <v>0</v>
      </c>
      <c r="AB646" s="9">
        <f t="shared" si="663"/>
        <v>0</v>
      </c>
      <c r="AC646" s="9">
        <f t="shared" si="663"/>
        <v>0</v>
      </c>
      <c r="AD646" s="9">
        <f t="shared" si="663"/>
        <v>0</v>
      </c>
      <c r="AE646" s="9">
        <f t="shared" si="663"/>
        <v>0</v>
      </c>
      <c r="AF646" s="9">
        <f t="shared" si="663"/>
        <v>0</v>
      </c>
      <c r="AG646" s="9">
        <f t="shared" si="663"/>
        <v>0</v>
      </c>
      <c r="AH646" s="9">
        <f t="shared" si="663"/>
        <v>0</v>
      </c>
      <c r="AJ646" s="34"/>
      <c r="AK646" s="34"/>
      <c r="AL646" s="34"/>
      <c r="AM646" s="34"/>
      <c r="AN646" s="34"/>
      <c r="AO646" s="34"/>
      <c r="AP646" s="9">
        <f t="shared" si="662"/>
        <v>-73.623750000000001</v>
      </c>
      <c r="AQ646" s="9">
        <f t="shared" si="662"/>
        <v>-364.69128750000004</v>
      </c>
      <c r="AR646" s="9">
        <f t="shared" si="662"/>
        <v>-743.83511062500008</v>
      </c>
      <c r="AS646" s="9">
        <f t="shared" si="662"/>
        <v>-1209.79218196125</v>
      </c>
      <c r="AT646" s="9">
        <f t="shared" si="662"/>
        <v>-1752.2961160070254</v>
      </c>
      <c r="AU646" s="9">
        <f t="shared" si="662"/>
        <v>0</v>
      </c>
      <c r="AV646" s="9">
        <f t="shared" si="662"/>
        <v>0</v>
      </c>
      <c r="AW646" s="9">
        <f t="shared" si="662"/>
        <v>0</v>
      </c>
    </row>
    <row r="647" spans="2:49" hidden="1" outlineLevel="1" x14ac:dyDescent="0.2">
      <c r="B647" s="4" t="s">
        <v>104</v>
      </c>
      <c r="C647" s="9">
        <f t="shared" ref="C647:AH647" si="664">C376</f>
        <v>-6.57</v>
      </c>
      <c r="D647" s="9">
        <f t="shared" si="664"/>
        <v>-35.28</v>
      </c>
      <c r="E647" s="9">
        <f t="shared" si="664"/>
        <v>-90.990000000000009</v>
      </c>
      <c r="F647" s="9">
        <f t="shared" si="664"/>
        <v>-161.655</v>
      </c>
      <c r="G647" s="9">
        <f t="shared" si="664"/>
        <v>-238.6104</v>
      </c>
      <c r="H647" s="9">
        <f t="shared" si="664"/>
        <v>-319.76970000000006</v>
      </c>
      <c r="I647" s="9">
        <f t="shared" si="664"/>
        <v>-405.339</v>
      </c>
      <c r="J647" s="9">
        <f t="shared" si="664"/>
        <v>-495.04605000000004</v>
      </c>
      <c r="K647" s="9">
        <f t="shared" si="664"/>
        <v>-589.15159200000005</v>
      </c>
      <c r="L647" s="9">
        <f t="shared" si="664"/>
        <v>-688.794039</v>
      </c>
      <c r="M647" s="9">
        <f t="shared" si="664"/>
        <v>-793.75638600000002</v>
      </c>
      <c r="N647" s="9">
        <f t="shared" si="664"/>
        <v>-903.63842550000015</v>
      </c>
      <c r="O647" s="9">
        <f t="shared" si="664"/>
        <v>-1020.4770686400002</v>
      </c>
      <c r="P647" s="9">
        <f t="shared" si="664"/>
        <v>-1144.3602174300001</v>
      </c>
      <c r="Q647" s="9">
        <f t="shared" si="664"/>
        <v>-1271.9788464599999</v>
      </c>
      <c r="R647" s="9">
        <f t="shared" si="664"/>
        <v>-1402.3525953150001</v>
      </c>
      <c r="S647" s="9">
        <f t="shared" si="664"/>
        <v>-1537.2797673023999</v>
      </c>
      <c r="T647" s="9">
        <f t="shared" si="664"/>
        <v>-1678.0127684814001</v>
      </c>
      <c r="U647" s="9">
        <f t="shared" si="664"/>
        <v>-1822.8559801644005</v>
      </c>
      <c r="V647" s="9">
        <f t="shared" si="664"/>
        <v>-1971.0359480799007</v>
      </c>
      <c r="W647" s="9">
        <f t="shared" si="664"/>
        <v>0</v>
      </c>
      <c r="X647" s="9">
        <f t="shared" si="664"/>
        <v>0</v>
      </c>
      <c r="Y647" s="9">
        <f t="shared" si="664"/>
        <v>0</v>
      </c>
      <c r="Z647" s="9">
        <f t="shared" si="664"/>
        <v>0</v>
      </c>
      <c r="AA647" s="9">
        <f t="shared" si="664"/>
        <v>0</v>
      </c>
      <c r="AB647" s="9">
        <f t="shared" si="664"/>
        <v>0</v>
      </c>
      <c r="AC647" s="9">
        <f t="shared" si="664"/>
        <v>0</v>
      </c>
      <c r="AD647" s="9">
        <f t="shared" si="664"/>
        <v>0</v>
      </c>
      <c r="AE647" s="9">
        <f t="shared" si="664"/>
        <v>0</v>
      </c>
      <c r="AF647" s="9">
        <f t="shared" si="664"/>
        <v>0</v>
      </c>
      <c r="AG647" s="9">
        <f t="shared" si="664"/>
        <v>0</v>
      </c>
      <c r="AH647" s="9">
        <f t="shared" si="664"/>
        <v>0</v>
      </c>
      <c r="AJ647" s="34"/>
      <c r="AK647" s="34"/>
      <c r="AL647" s="34"/>
      <c r="AM647" s="34"/>
      <c r="AN647" s="34"/>
      <c r="AO647" s="34"/>
      <c r="AP647" s="9">
        <f t="shared" si="662"/>
        <v>-294.495</v>
      </c>
      <c r="AQ647" s="9">
        <f t="shared" si="662"/>
        <v>-1458.7651500000002</v>
      </c>
      <c r="AR647" s="9">
        <f t="shared" si="662"/>
        <v>-2975.3404425000003</v>
      </c>
      <c r="AS647" s="9">
        <f t="shared" si="662"/>
        <v>-4839.1687278449999</v>
      </c>
      <c r="AT647" s="9">
        <f t="shared" si="662"/>
        <v>-7009.1844640281015</v>
      </c>
      <c r="AU647" s="9">
        <f t="shared" si="662"/>
        <v>0</v>
      </c>
      <c r="AV647" s="9">
        <f t="shared" si="662"/>
        <v>0</v>
      </c>
      <c r="AW647" s="9">
        <f t="shared" si="662"/>
        <v>0</v>
      </c>
    </row>
    <row r="648" spans="2:49" hidden="1" outlineLevel="1" x14ac:dyDescent="0.2">
      <c r="B648" s="4" t="s">
        <v>105</v>
      </c>
      <c r="C648" s="9">
        <f t="shared" ref="C648:AH648" si="665">C377</f>
        <v>-1.6425000000000001</v>
      </c>
      <c r="D648" s="9">
        <f t="shared" si="665"/>
        <v>-8.82</v>
      </c>
      <c r="E648" s="9">
        <f t="shared" si="665"/>
        <v>-22.747500000000002</v>
      </c>
      <c r="F648" s="9">
        <f t="shared" si="665"/>
        <v>-40.41375</v>
      </c>
      <c r="G648" s="9">
        <f t="shared" si="665"/>
        <v>-59.6526</v>
      </c>
      <c r="H648" s="9">
        <f t="shared" si="665"/>
        <v>-79.942425000000014</v>
      </c>
      <c r="I648" s="9">
        <f t="shared" si="665"/>
        <v>-101.33475</v>
      </c>
      <c r="J648" s="9">
        <f t="shared" si="665"/>
        <v>-123.76151250000001</v>
      </c>
      <c r="K648" s="9">
        <f t="shared" si="665"/>
        <v>-147.28789800000001</v>
      </c>
      <c r="L648" s="9">
        <f t="shared" si="665"/>
        <v>-172.19850975</v>
      </c>
      <c r="M648" s="9">
        <f t="shared" si="665"/>
        <v>-198.43909650000001</v>
      </c>
      <c r="N648" s="9">
        <f t="shared" si="665"/>
        <v>-225.90960637500004</v>
      </c>
      <c r="O648" s="9">
        <f t="shared" si="665"/>
        <v>-255.11926716000005</v>
      </c>
      <c r="P648" s="9">
        <f t="shared" si="665"/>
        <v>-286.09005435750004</v>
      </c>
      <c r="Q648" s="9">
        <f t="shared" si="665"/>
        <v>-317.99471161499997</v>
      </c>
      <c r="R648" s="9">
        <f t="shared" si="665"/>
        <v>-350.58814882875004</v>
      </c>
      <c r="S648" s="9">
        <f t="shared" si="665"/>
        <v>-384.31994182559998</v>
      </c>
      <c r="T648" s="9">
        <f t="shared" si="665"/>
        <v>-419.50319212035004</v>
      </c>
      <c r="U648" s="9">
        <f t="shared" si="665"/>
        <v>-455.71399504110013</v>
      </c>
      <c r="V648" s="9">
        <f t="shared" si="665"/>
        <v>-492.75898701997517</v>
      </c>
      <c r="W648" s="9">
        <f t="shared" si="665"/>
        <v>0</v>
      </c>
      <c r="X648" s="9">
        <f t="shared" si="665"/>
        <v>0</v>
      </c>
      <c r="Y648" s="9">
        <f t="shared" si="665"/>
        <v>0</v>
      </c>
      <c r="Z648" s="9">
        <f t="shared" si="665"/>
        <v>0</v>
      </c>
      <c r="AA648" s="9">
        <f t="shared" si="665"/>
        <v>0</v>
      </c>
      <c r="AB648" s="9">
        <f t="shared" si="665"/>
        <v>0</v>
      </c>
      <c r="AC648" s="9">
        <f t="shared" si="665"/>
        <v>0</v>
      </c>
      <c r="AD648" s="9">
        <f t="shared" si="665"/>
        <v>0</v>
      </c>
      <c r="AE648" s="9">
        <f t="shared" si="665"/>
        <v>0</v>
      </c>
      <c r="AF648" s="9">
        <f t="shared" si="665"/>
        <v>0</v>
      </c>
      <c r="AG648" s="9">
        <f t="shared" si="665"/>
        <v>0</v>
      </c>
      <c r="AH648" s="9">
        <f t="shared" si="665"/>
        <v>0</v>
      </c>
      <c r="AJ648" s="34"/>
      <c r="AK648" s="34"/>
      <c r="AL648" s="34"/>
      <c r="AM648" s="34"/>
      <c r="AN648" s="34"/>
      <c r="AO648" s="34"/>
      <c r="AP648" s="9">
        <f t="shared" si="662"/>
        <v>-73.623750000000001</v>
      </c>
      <c r="AQ648" s="9">
        <f t="shared" si="662"/>
        <v>-364.69128750000004</v>
      </c>
      <c r="AR648" s="9">
        <f t="shared" si="662"/>
        <v>-743.83511062500008</v>
      </c>
      <c r="AS648" s="9">
        <f t="shared" si="662"/>
        <v>-1209.79218196125</v>
      </c>
      <c r="AT648" s="9">
        <f t="shared" si="662"/>
        <v>-1752.2961160070254</v>
      </c>
      <c r="AU648" s="9">
        <f t="shared" si="662"/>
        <v>0</v>
      </c>
      <c r="AV648" s="9">
        <f t="shared" si="662"/>
        <v>0</v>
      </c>
      <c r="AW648" s="9">
        <f t="shared" si="662"/>
        <v>0</v>
      </c>
    </row>
    <row r="649" spans="2:49" ht="5.0999999999999996" hidden="1" customHeight="1" outlineLevel="1" x14ac:dyDescent="0.2"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J649" s="34"/>
      <c r="AK649" s="34"/>
      <c r="AL649" s="34"/>
      <c r="AM649" s="34"/>
      <c r="AN649" s="34"/>
      <c r="AO649" s="34"/>
      <c r="AP649" s="9"/>
      <c r="AQ649" s="9"/>
      <c r="AR649" s="9"/>
      <c r="AS649" s="9"/>
      <c r="AT649" s="9"/>
      <c r="AU649" s="9"/>
      <c r="AV649" s="9"/>
      <c r="AW649" s="9"/>
    </row>
    <row r="650" spans="2:49" hidden="1" outlineLevel="1" x14ac:dyDescent="0.2">
      <c r="B650" s="45" t="s">
        <v>143</v>
      </c>
      <c r="C650" s="39">
        <f>SUM(C644:C649)</f>
        <v>-388.6484825</v>
      </c>
      <c r="D650" s="39">
        <f t="shared" ref="D650:AH650" si="666">SUM(D644:D649)</f>
        <v>-869.68668000000002</v>
      </c>
      <c r="E650" s="39">
        <f t="shared" si="666"/>
        <v>-1066.5156274999999</v>
      </c>
      <c r="F650" s="39">
        <f t="shared" si="666"/>
        <v>-1267.5985237499999</v>
      </c>
      <c r="G650" s="39">
        <f t="shared" si="666"/>
        <v>-1484.580698775</v>
      </c>
      <c r="H650" s="39">
        <f t="shared" si="666"/>
        <v>-1684.2011168249999</v>
      </c>
      <c r="I650" s="39">
        <f t="shared" si="666"/>
        <v>-1913.654869875</v>
      </c>
      <c r="J650" s="39">
        <f t="shared" si="666"/>
        <v>-2104.9950561750002</v>
      </c>
      <c r="K650" s="39">
        <f t="shared" si="666"/>
        <v>-2323.926848052</v>
      </c>
      <c r="L650" s="39">
        <f t="shared" si="666"/>
        <v>-2529.664469109</v>
      </c>
      <c r="M650" s="39">
        <f t="shared" si="666"/>
        <v>-2744.443383066</v>
      </c>
      <c r="N650" s="39">
        <f t="shared" si="666"/>
        <v>-2967.5681763030002</v>
      </c>
      <c r="O650" s="39">
        <f t="shared" si="666"/>
        <v>-3214.3658343341408</v>
      </c>
      <c r="P650" s="39">
        <f t="shared" si="666"/>
        <v>-3432.37004369343</v>
      </c>
      <c r="Q650" s="39">
        <f t="shared" si="666"/>
        <v>-3653.3791139129103</v>
      </c>
      <c r="R650" s="39">
        <f t="shared" si="666"/>
        <v>-3876.75841696209</v>
      </c>
      <c r="S650" s="39">
        <f t="shared" si="666"/>
        <v>-4132.4455029780238</v>
      </c>
      <c r="T650" s="39">
        <f t="shared" si="666"/>
        <v>-4370.2222065353972</v>
      </c>
      <c r="U650" s="39">
        <f t="shared" si="666"/>
        <v>-4614.4205525847483</v>
      </c>
      <c r="V650" s="39">
        <f t="shared" si="666"/>
        <v>-4864.2825984583524</v>
      </c>
      <c r="W650" s="39">
        <f t="shared" si="666"/>
        <v>-534.57007224300673</v>
      </c>
      <c r="X650" s="39">
        <f t="shared" si="666"/>
        <v>-398.01864217284367</v>
      </c>
      <c r="Y650" s="39">
        <f t="shared" si="666"/>
        <v>-253.58793856651263</v>
      </c>
      <c r="Z650" s="39">
        <f t="shared" si="666"/>
        <v>-102.76067326247914</v>
      </c>
      <c r="AA650" s="39">
        <f t="shared" si="666"/>
        <v>0</v>
      </c>
      <c r="AB650" s="39">
        <f t="shared" si="666"/>
        <v>0</v>
      </c>
      <c r="AC650" s="39">
        <f t="shared" si="666"/>
        <v>0</v>
      </c>
      <c r="AD650" s="39">
        <f t="shared" si="666"/>
        <v>0</v>
      </c>
      <c r="AE650" s="39">
        <f t="shared" si="666"/>
        <v>0</v>
      </c>
      <c r="AF650" s="39">
        <f t="shared" si="666"/>
        <v>0</v>
      </c>
      <c r="AG650" s="39">
        <f t="shared" si="666"/>
        <v>0</v>
      </c>
      <c r="AH650" s="39">
        <f t="shared" si="666"/>
        <v>0</v>
      </c>
      <c r="AI650" s="40"/>
      <c r="AJ650" s="54"/>
      <c r="AK650" s="54"/>
      <c r="AL650" s="54"/>
      <c r="AM650" s="54"/>
      <c r="AN650" s="54"/>
      <c r="AO650" s="54"/>
      <c r="AP650" s="39">
        <f t="shared" ref="AP650:AW650" si="667">SUM(AP644:AP649)</f>
        <v>-3592.4493137500003</v>
      </c>
      <c r="AQ650" s="39">
        <f t="shared" si="667"/>
        <v>-7187.4317416499998</v>
      </c>
      <c r="AR650" s="39">
        <f t="shared" si="667"/>
        <v>-10565.60287653</v>
      </c>
      <c r="AS650" s="39">
        <f t="shared" si="667"/>
        <v>-14176.873408902571</v>
      </c>
      <c r="AT650" s="39">
        <f t="shared" si="667"/>
        <v>-17981.370860556523</v>
      </c>
      <c r="AU650" s="39">
        <f t="shared" si="667"/>
        <v>-1288.9373262448421</v>
      </c>
      <c r="AV650" s="39">
        <f t="shared" si="667"/>
        <v>0</v>
      </c>
      <c r="AW650" s="39">
        <f t="shared" si="667"/>
        <v>0</v>
      </c>
    </row>
    <row r="651" spans="2:49" hidden="1" outlineLevel="1" x14ac:dyDescent="0.2">
      <c r="B651" s="51"/>
      <c r="C651" s="117"/>
      <c r="D651" s="117"/>
      <c r="E651" s="117"/>
      <c r="F651" s="117"/>
      <c r="G651" s="117"/>
      <c r="H651" s="117"/>
      <c r="I651" s="117"/>
      <c r="J651" s="117"/>
      <c r="K651" s="117"/>
      <c r="L651" s="117"/>
      <c r="M651" s="117"/>
      <c r="N651" s="117"/>
      <c r="O651" s="117"/>
      <c r="P651" s="117"/>
      <c r="Q651" s="117"/>
      <c r="R651" s="117"/>
      <c r="S651" s="117"/>
      <c r="T651" s="117"/>
      <c r="U651" s="117"/>
      <c r="V651" s="117"/>
      <c r="W651" s="117"/>
      <c r="X651" s="117"/>
      <c r="Y651" s="117"/>
      <c r="Z651" s="117"/>
      <c r="AA651" s="117"/>
      <c r="AB651" s="117"/>
      <c r="AC651" s="117"/>
      <c r="AD651" s="117"/>
      <c r="AE651" s="117"/>
      <c r="AF651" s="117"/>
      <c r="AG651" s="117"/>
      <c r="AH651" s="117"/>
      <c r="AJ651" s="34"/>
      <c r="AK651" s="34"/>
      <c r="AL651" s="34"/>
      <c r="AM651" s="34"/>
      <c r="AN651" s="34"/>
      <c r="AO651" s="34"/>
      <c r="AP651" s="117"/>
      <c r="AQ651" s="117"/>
      <c r="AR651" s="117"/>
      <c r="AS651" s="117"/>
      <c r="AT651" s="117"/>
      <c r="AU651" s="117"/>
      <c r="AV651" s="117"/>
      <c r="AW651" s="117"/>
    </row>
    <row r="652" spans="2:49" hidden="1" outlineLevel="1" x14ac:dyDescent="0.2">
      <c r="B652" s="29" t="s">
        <v>140</v>
      </c>
      <c r="C652" s="13">
        <f t="shared" ref="C652:AH652" si="668">C640+C650</f>
        <v>-370.31098250000002</v>
      </c>
      <c r="D652" s="13">
        <f t="shared" si="668"/>
        <v>-762.58668</v>
      </c>
      <c r="E652" s="13">
        <f t="shared" si="668"/>
        <v>-769.40312749999998</v>
      </c>
      <c r="F652" s="13">
        <f t="shared" si="668"/>
        <v>-712.84227375</v>
      </c>
      <c r="G652" s="13">
        <f t="shared" si="668"/>
        <v>-634.04277877499999</v>
      </c>
      <c r="H652" s="13">
        <f t="shared" si="668"/>
        <v>-527.46105682499979</v>
      </c>
      <c r="I652" s="13">
        <f t="shared" si="668"/>
        <v>-433.95466987500004</v>
      </c>
      <c r="J652" s="13">
        <f t="shared" si="668"/>
        <v>-286.61126617500008</v>
      </c>
      <c r="K652" s="13">
        <f t="shared" si="668"/>
        <v>-122.67417085199986</v>
      </c>
      <c r="L652" s="13">
        <f t="shared" si="668"/>
        <v>52.901941040999645</v>
      </c>
      <c r="M652" s="13">
        <f t="shared" si="668"/>
        <v>239.91837503399984</v>
      </c>
      <c r="N652" s="13">
        <f t="shared" si="668"/>
        <v>437.52974587200015</v>
      </c>
      <c r="O652" s="13">
        <f t="shared" si="668"/>
        <v>685.6494434418596</v>
      </c>
      <c r="P652" s="13">
        <f t="shared" si="668"/>
        <v>949.57973724357043</v>
      </c>
      <c r="Q652" s="13">
        <f t="shared" si="668"/>
        <v>1226.2833202410889</v>
      </c>
      <c r="R652" s="13">
        <f t="shared" si="668"/>
        <v>1511.3616377264111</v>
      </c>
      <c r="S652" s="13">
        <f t="shared" si="668"/>
        <v>1854.957720844056</v>
      </c>
      <c r="T652" s="13">
        <f t="shared" si="668"/>
        <v>2173.0763719437327</v>
      </c>
      <c r="U652" s="13">
        <f t="shared" si="668"/>
        <v>2501.008712042234</v>
      </c>
      <c r="V652" s="13">
        <f t="shared" si="668"/>
        <v>2836.457539434854</v>
      </c>
      <c r="W652" s="13">
        <f t="shared" si="668"/>
        <v>8869.4663060549938</v>
      </c>
      <c r="X652" s="13">
        <f t="shared" si="668"/>
        <v>6704.9242752801565</v>
      </c>
      <c r="Y652" s="13">
        <f t="shared" si="668"/>
        <v>4322.1999403214868</v>
      </c>
      <c r="Z652" s="13">
        <f t="shared" si="668"/>
        <v>1762.3505742730213</v>
      </c>
      <c r="AA652" s="13">
        <f t="shared" si="668"/>
        <v>0</v>
      </c>
      <c r="AB652" s="13">
        <f t="shared" si="668"/>
        <v>0</v>
      </c>
      <c r="AC652" s="13">
        <f t="shared" si="668"/>
        <v>0</v>
      </c>
      <c r="AD652" s="13">
        <f t="shared" si="668"/>
        <v>0</v>
      </c>
      <c r="AE652" s="13">
        <f t="shared" si="668"/>
        <v>0</v>
      </c>
      <c r="AF652" s="13">
        <f t="shared" si="668"/>
        <v>0</v>
      </c>
      <c r="AG652" s="13">
        <f t="shared" si="668"/>
        <v>0</v>
      </c>
      <c r="AH652" s="13">
        <f t="shared" si="668"/>
        <v>0</v>
      </c>
      <c r="AI652" s="99"/>
      <c r="AJ652" s="100"/>
      <c r="AK652" s="100"/>
      <c r="AL652" s="100"/>
      <c r="AM652" s="100"/>
      <c r="AN652" s="100"/>
      <c r="AO652" s="100"/>
      <c r="AP652" s="13">
        <f t="shared" ref="AP652:AW652" si="669">AP640+AP650</f>
        <v>-2615.1430637500007</v>
      </c>
      <c r="AQ652" s="13">
        <f t="shared" si="669"/>
        <v>-1882.069771649999</v>
      </c>
      <c r="AR652" s="13">
        <f t="shared" si="669"/>
        <v>607.67589109499932</v>
      </c>
      <c r="AS652" s="13">
        <f t="shared" si="669"/>
        <v>4372.8741386529327</v>
      </c>
      <c r="AT652" s="13">
        <f t="shared" si="669"/>
        <v>9365.5003442648776</v>
      </c>
      <c r="AU652" s="13">
        <f t="shared" si="669"/>
        <v>21658.941095929658</v>
      </c>
      <c r="AV652" s="13">
        <f t="shared" si="669"/>
        <v>0</v>
      </c>
      <c r="AW652" s="13">
        <f t="shared" si="669"/>
        <v>0</v>
      </c>
    </row>
    <row r="653" spans="2:49" hidden="1" outlineLevel="1" x14ac:dyDescent="0.2">
      <c r="B653" s="22" t="s">
        <v>141</v>
      </c>
      <c r="C653" s="116">
        <f t="shared" ref="C653:AH653" si="670">IFERROR(C652/C628, 0)</f>
        <v>-24.936766498316498</v>
      </c>
      <c r="D653" s="116">
        <f t="shared" si="670"/>
        <v>-7.3044701149425286</v>
      </c>
      <c r="E653" s="116">
        <f t="shared" si="670"/>
        <v>-2.3389667958656331</v>
      </c>
      <c r="F653" s="116">
        <f t="shared" si="670"/>
        <v>-1.0779815867074969</v>
      </c>
      <c r="G653" s="116">
        <f t="shared" si="670"/>
        <v>-0.61142494713073969</v>
      </c>
      <c r="H653" s="116">
        <f t="shared" si="670"/>
        <v>-0.36714179842113875</v>
      </c>
      <c r="I653" s="116">
        <f t="shared" si="670"/>
        <v>-0.23351045922691357</v>
      </c>
      <c r="J653" s="116">
        <f t="shared" si="670"/>
        <v>-0.12456971024664032</v>
      </c>
      <c r="K653" s="116">
        <f t="shared" si="670"/>
        <v>-4.4371147859169735E-2</v>
      </c>
      <c r="L653" s="116">
        <f t="shared" si="670"/>
        <v>1.6244041625416764E-2</v>
      </c>
      <c r="M653" s="116">
        <f t="shared" si="670"/>
        <v>6.3550032713575622E-2</v>
      </c>
      <c r="N653" s="116">
        <f t="shared" si="670"/>
        <v>0.10131672994748585</v>
      </c>
      <c r="O653" s="116">
        <f t="shared" si="670"/>
        <v>0.14014966094035639</v>
      </c>
      <c r="P653" s="116">
        <f t="shared" si="670"/>
        <v>0.17238450283951021</v>
      </c>
      <c r="Q653" s="116">
        <f t="shared" si="670"/>
        <v>0.19950623615441357</v>
      </c>
      <c r="R653" s="116">
        <f t="shared" si="670"/>
        <v>0.22230940540219446</v>
      </c>
      <c r="S653" s="116">
        <f t="shared" si="670"/>
        <v>0.24835988069225168</v>
      </c>
      <c r="T653" s="116">
        <f t="shared" si="670"/>
        <v>0.26590121838286618</v>
      </c>
      <c r="U653" s="116">
        <f t="shared" si="670"/>
        <v>0.2811161002909901</v>
      </c>
      <c r="V653" s="116">
        <f t="shared" si="670"/>
        <v>0.29431127442879401</v>
      </c>
      <c r="W653" s="116">
        <f t="shared" si="670"/>
        <v>0.9431552526235808</v>
      </c>
      <c r="X653" s="116">
        <f t="shared" si="670"/>
        <v>0.9439642628698518</v>
      </c>
      <c r="Y653" s="116">
        <f t="shared" si="670"/>
        <v>0.94458048640398529</v>
      </c>
      <c r="Z653" s="116">
        <f t="shared" si="670"/>
        <v>0.94490372979184822</v>
      </c>
      <c r="AA653" s="116">
        <f t="shared" si="670"/>
        <v>0</v>
      </c>
      <c r="AB653" s="116">
        <f t="shared" si="670"/>
        <v>0</v>
      </c>
      <c r="AC653" s="116">
        <f t="shared" si="670"/>
        <v>0</v>
      </c>
      <c r="AD653" s="116">
        <f t="shared" si="670"/>
        <v>0</v>
      </c>
      <c r="AE653" s="116">
        <f t="shared" si="670"/>
        <v>0</v>
      </c>
      <c r="AF653" s="116">
        <f t="shared" si="670"/>
        <v>0</v>
      </c>
      <c r="AG653" s="116">
        <f t="shared" si="670"/>
        <v>0</v>
      </c>
      <c r="AH653" s="116">
        <f t="shared" si="670"/>
        <v>0</v>
      </c>
      <c r="AJ653" s="34"/>
      <c r="AK653" s="34"/>
      <c r="AL653" s="34"/>
      <c r="AM653" s="34"/>
      <c r="AN653" s="34"/>
      <c r="AO653" s="34"/>
      <c r="AP653" s="116">
        <f t="shared" ref="AP653:AW653" si="671">IFERROR(AP652/AP628, 0)</f>
        <v>-2.3570995865161457</v>
      </c>
      <c r="AQ653" s="116">
        <f t="shared" si="671"/>
        <v>-0.28374911276471992</v>
      </c>
      <c r="AR653" s="116">
        <f t="shared" si="671"/>
        <v>4.3051386447570013E-2</v>
      </c>
      <c r="AS653" s="116">
        <f t="shared" si="671"/>
        <v>0.18730868661023536</v>
      </c>
      <c r="AT653" s="116">
        <f t="shared" si="671"/>
        <v>0.2740401778398292</v>
      </c>
      <c r="AU653" s="116">
        <f t="shared" si="671"/>
        <v>0.9438319611716548</v>
      </c>
      <c r="AV653" s="116">
        <f t="shared" si="671"/>
        <v>0</v>
      </c>
      <c r="AW653" s="116">
        <f t="shared" si="671"/>
        <v>0</v>
      </c>
    </row>
    <row r="654" spans="2:49" hidden="1" outlineLevel="1" x14ac:dyDescent="0.2">
      <c r="B654" s="51"/>
      <c r="C654" s="117"/>
      <c r="D654" s="117"/>
      <c r="E654" s="117"/>
      <c r="F654" s="117"/>
      <c r="G654" s="117"/>
      <c r="H654" s="117"/>
      <c r="I654" s="117"/>
      <c r="J654" s="117"/>
      <c r="K654" s="117"/>
      <c r="L654" s="117"/>
      <c r="M654" s="117"/>
      <c r="N654" s="117"/>
      <c r="O654" s="117"/>
      <c r="P654" s="117"/>
      <c r="Q654" s="117"/>
      <c r="R654" s="117"/>
      <c r="S654" s="117"/>
      <c r="T654" s="117"/>
      <c r="U654" s="117"/>
      <c r="V654" s="117"/>
      <c r="W654" s="117"/>
      <c r="X654" s="117"/>
      <c r="Y654" s="117"/>
      <c r="Z654" s="117"/>
      <c r="AA654" s="117"/>
      <c r="AB654" s="117"/>
      <c r="AC654" s="117"/>
      <c r="AD654" s="117"/>
      <c r="AE654" s="117"/>
      <c r="AF654" s="117"/>
      <c r="AG654" s="117"/>
      <c r="AH654" s="117"/>
      <c r="AJ654" s="34"/>
      <c r="AK654" s="34"/>
      <c r="AL654" s="34"/>
      <c r="AM654" s="34"/>
      <c r="AN654" s="34"/>
      <c r="AO654" s="34"/>
      <c r="AP654" s="117"/>
      <c r="AQ654" s="117"/>
      <c r="AR654" s="117"/>
      <c r="AS654" s="117"/>
      <c r="AT654" s="117"/>
      <c r="AU654" s="117"/>
      <c r="AV654" s="117"/>
      <c r="AW654" s="117"/>
    </row>
    <row r="655" spans="2:49" hidden="1" outlineLevel="1" x14ac:dyDescent="0.2">
      <c r="B655" s="19" t="s">
        <v>240</v>
      </c>
      <c r="C655" s="117"/>
      <c r="D655" s="117"/>
      <c r="E655" s="117"/>
      <c r="F655" s="117"/>
      <c r="G655" s="117"/>
      <c r="H655" s="117"/>
      <c r="I655" s="117"/>
      <c r="J655" s="117"/>
      <c r="K655" s="117"/>
      <c r="L655" s="117"/>
      <c r="M655" s="117"/>
      <c r="N655" s="117"/>
      <c r="O655" s="117"/>
      <c r="P655" s="117"/>
      <c r="Q655" s="117"/>
      <c r="R655" s="117"/>
      <c r="S655" s="117"/>
      <c r="T655" s="117"/>
      <c r="U655" s="117"/>
      <c r="V655" s="117"/>
      <c r="W655" s="117"/>
      <c r="X655" s="117"/>
      <c r="Y655" s="117"/>
      <c r="Z655" s="117"/>
      <c r="AA655" s="117"/>
      <c r="AB655" s="117"/>
      <c r="AC655" s="117"/>
      <c r="AD655" s="117"/>
      <c r="AE655" s="117"/>
      <c r="AF655" s="117"/>
      <c r="AG655" s="117"/>
      <c r="AH655" s="117"/>
      <c r="AJ655" s="34"/>
      <c r="AK655" s="34"/>
      <c r="AL655" s="34"/>
      <c r="AM655" s="34"/>
      <c r="AN655" s="34"/>
      <c r="AO655" s="34"/>
      <c r="AP655" s="117"/>
      <c r="AQ655" s="117"/>
      <c r="AR655" s="117"/>
      <c r="AS655" s="117"/>
      <c r="AT655" s="117"/>
      <c r="AU655" s="117"/>
      <c r="AV655" s="117"/>
      <c r="AW655" s="117"/>
    </row>
    <row r="656" spans="2:49" ht="5.0999999999999996" hidden="1" customHeight="1" outlineLevel="1" x14ac:dyDescent="0.2">
      <c r="B656" s="51"/>
      <c r="C656" s="117"/>
      <c r="D656" s="117"/>
      <c r="E656" s="117"/>
      <c r="F656" s="117"/>
      <c r="G656" s="117"/>
      <c r="H656" s="117"/>
      <c r="I656" s="117"/>
      <c r="J656" s="117"/>
      <c r="K656" s="117"/>
      <c r="L656" s="117"/>
      <c r="M656" s="117"/>
      <c r="N656" s="117"/>
      <c r="O656" s="117"/>
      <c r="P656" s="117"/>
      <c r="Q656" s="117"/>
      <c r="R656" s="117"/>
      <c r="S656" s="117"/>
      <c r="T656" s="117"/>
      <c r="U656" s="117"/>
      <c r="V656" s="117"/>
      <c r="W656" s="117"/>
      <c r="X656" s="117"/>
      <c r="Y656" s="117"/>
      <c r="Z656" s="117"/>
      <c r="AA656" s="117"/>
      <c r="AB656" s="117"/>
      <c r="AC656" s="117"/>
      <c r="AD656" s="117"/>
      <c r="AE656" s="117"/>
      <c r="AF656" s="117"/>
      <c r="AG656" s="117"/>
      <c r="AH656" s="117"/>
      <c r="AJ656" s="34"/>
      <c r="AK656" s="34"/>
      <c r="AL656" s="34"/>
      <c r="AM656" s="34"/>
      <c r="AN656" s="34"/>
      <c r="AO656" s="34"/>
      <c r="AP656" s="117"/>
      <c r="AQ656" s="117"/>
      <c r="AR656" s="117"/>
      <c r="AS656" s="117"/>
      <c r="AT656" s="117"/>
      <c r="AU656" s="117"/>
      <c r="AV656" s="117"/>
      <c r="AW656" s="117"/>
    </row>
    <row r="657" spans="2:49" hidden="1" outlineLevel="1" x14ac:dyDescent="0.2">
      <c r="B657" s="1" t="s">
        <v>236</v>
      </c>
      <c r="C657" s="9">
        <f t="shared" ref="C657:AH657" si="672">C713*C676</f>
        <v>0</v>
      </c>
      <c r="D657" s="9">
        <f t="shared" si="672"/>
        <v>60.574074010000011</v>
      </c>
      <c r="E657" s="9">
        <f t="shared" si="672"/>
        <v>53.141617785348018</v>
      </c>
      <c r="F657" s="9">
        <f t="shared" si="672"/>
        <v>50.819057718571173</v>
      </c>
      <c r="G657" s="9">
        <f t="shared" si="672"/>
        <v>51.322791327806037</v>
      </c>
      <c r="H657" s="9">
        <f t="shared" si="672"/>
        <v>49.988001082498002</v>
      </c>
      <c r="I657" s="9">
        <f t="shared" si="672"/>
        <v>49.959509354061481</v>
      </c>
      <c r="J657" s="9">
        <f t="shared" si="672"/>
        <v>55.247308825970471</v>
      </c>
      <c r="K657" s="9">
        <f t="shared" si="672"/>
        <v>64.076201816445604</v>
      </c>
      <c r="L657" s="9">
        <f t="shared" si="672"/>
        <v>73.10632880739081</v>
      </c>
      <c r="M657" s="9">
        <f t="shared" si="672"/>
        <v>84.791766353411703</v>
      </c>
      <c r="N657" s="9">
        <f t="shared" si="672"/>
        <v>102.74161516270411</v>
      </c>
      <c r="O657" s="9">
        <f t="shared" si="672"/>
        <v>124.35213118524193</v>
      </c>
      <c r="P657" s="9">
        <f t="shared" si="672"/>
        <v>145.74254264485819</v>
      </c>
      <c r="Q657" s="9">
        <f t="shared" si="672"/>
        <v>171.67312297163767</v>
      </c>
      <c r="R657" s="9">
        <f t="shared" si="672"/>
        <v>204.57008489254687</v>
      </c>
      <c r="S657" s="9">
        <f t="shared" si="672"/>
        <v>241.3759677444792</v>
      </c>
      <c r="T657" s="9">
        <f t="shared" si="672"/>
        <v>284.144367574044</v>
      </c>
      <c r="U657" s="9">
        <f t="shared" si="672"/>
        <v>335.35223550606452</v>
      </c>
      <c r="V657" s="9">
        <f t="shared" si="672"/>
        <v>395.53755339834794</v>
      </c>
      <c r="W657" s="9">
        <f t="shared" si="672"/>
        <v>0</v>
      </c>
      <c r="X657" s="9">
        <f t="shared" si="672"/>
        <v>0</v>
      </c>
      <c r="Y657" s="9">
        <f t="shared" si="672"/>
        <v>0</v>
      </c>
      <c r="Z657" s="9">
        <f t="shared" si="672"/>
        <v>0</v>
      </c>
      <c r="AA657" s="9">
        <f t="shared" si="672"/>
        <v>0</v>
      </c>
      <c r="AB657" s="9">
        <f t="shared" si="672"/>
        <v>0</v>
      </c>
      <c r="AC657" s="9">
        <f t="shared" si="672"/>
        <v>0</v>
      </c>
      <c r="AD657" s="9">
        <f t="shared" si="672"/>
        <v>0</v>
      </c>
      <c r="AE657" s="9">
        <f t="shared" si="672"/>
        <v>0</v>
      </c>
      <c r="AF657" s="9">
        <f t="shared" si="672"/>
        <v>0</v>
      </c>
      <c r="AG657" s="9">
        <f t="shared" si="672"/>
        <v>0</v>
      </c>
      <c r="AH657" s="9">
        <f t="shared" si="672"/>
        <v>0</v>
      </c>
      <c r="AJ657" s="34"/>
      <c r="AK657" s="34"/>
      <c r="AL657" s="34"/>
      <c r="AM657" s="34"/>
      <c r="AN657" s="34"/>
      <c r="AO657" s="34"/>
      <c r="AP657" s="9">
        <f t="shared" ref="AP657:AW657" si="673">SUMIFS($B657:$AI657, $B$6:$AI$6, AP$6)</f>
        <v>164.53474951391919</v>
      </c>
      <c r="AQ657" s="9">
        <f t="shared" si="673"/>
        <v>206.51761059033598</v>
      </c>
      <c r="AR657" s="9">
        <f t="shared" si="673"/>
        <v>324.71591213995225</v>
      </c>
      <c r="AS657" s="9">
        <f t="shared" si="673"/>
        <v>646.33788169428465</v>
      </c>
      <c r="AT657" s="9">
        <f t="shared" si="673"/>
        <v>1256.4101242229356</v>
      </c>
      <c r="AU657" s="9">
        <f t="shared" si="673"/>
        <v>0</v>
      </c>
      <c r="AV657" s="9">
        <f t="shared" si="673"/>
        <v>0</v>
      </c>
      <c r="AW657" s="9">
        <f t="shared" si="673"/>
        <v>0</v>
      </c>
    </row>
    <row r="658" spans="2:49" ht="5.0999999999999996" hidden="1" customHeight="1" outlineLevel="1" x14ac:dyDescent="0.2">
      <c r="AJ658" s="34"/>
      <c r="AK658" s="34"/>
      <c r="AL658" s="34"/>
      <c r="AM658" s="34"/>
      <c r="AN658" s="34"/>
      <c r="AO658" s="34"/>
    </row>
    <row r="659" spans="2:49" hidden="1" outlineLevel="1" x14ac:dyDescent="0.2">
      <c r="B659" s="45" t="s">
        <v>239</v>
      </c>
      <c r="C659" s="39">
        <f t="shared" ref="C659:AH659" si="674">SUM(C656:C658)</f>
        <v>0</v>
      </c>
      <c r="D659" s="39">
        <f t="shared" si="674"/>
        <v>60.574074010000011</v>
      </c>
      <c r="E659" s="39">
        <f t="shared" si="674"/>
        <v>53.141617785348018</v>
      </c>
      <c r="F659" s="39">
        <f t="shared" si="674"/>
        <v>50.819057718571173</v>
      </c>
      <c r="G659" s="39">
        <f t="shared" si="674"/>
        <v>51.322791327806037</v>
      </c>
      <c r="H659" s="39">
        <f t="shared" si="674"/>
        <v>49.988001082498002</v>
      </c>
      <c r="I659" s="39">
        <f t="shared" si="674"/>
        <v>49.959509354061481</v>
      </c>
      <c r="J659" s="39">
        <f t="shared" si="674"/>
        <v>55.247308825970471</v>
      </c>
      <c r="K659" s="39">
        <f t="shared" si="674"/>
        <v>64.076201816445604</v>
      </c>
      <c r="L659" s="39">
        <f t="shared" si="674"/>
        <v>73.10632880739081</v>
      </c>
      <c r="M659" s="39">
        <f t="shared" si="674"/>
        <v>84.791766353411703</v>
      </c>
      <c r="N659" s="39">
        <f t="shared" si="674"/>
        <v>102.74161516270411</v>
      </c>
      <c r="O659" s="39">
        <f t="shared" si="674"/>
        <v>124.35213118524193</v>
      </c>
      <c r="P659" s="39">
        <f t="shared" si="674"/>
        <v>145.74254264485819</v>
      </c>
      <c r="Q659" s="39">
        <f t="shared" si="674"/>
        <v>171.67312297163767</v>
      </c>
      <c r="R659" s="39">
        <f t="shared" si="674"/>
        <v>204.57008489254687</v>
      </c>
      <c r="S659" s="39">
        <f t="shared" si="674"/>
        <v>241.3759677444792</v>
      </c>
      <c r="T659" s="39">
        <f t="shared" si="674"/>
        <v>284.144367574044</v>
      </c>
      <c r="U659" s="39">
        <f t="shared" si="674"/>
        <v>335.35223550606452</v>
      </c>
      <c r="V659" s="39">
        <f t="shared" si="674"/>
        <v>395.53755339834794</v>
      </c>
      <c r="W659" s="39">
        <f t="shared" si="674"/>
        <v>0</v>
      </c>
      <c r="X659" s="39">
        <f t="shared" si="674"/>
        <v>0</v>
      </c>
      <c r="Y659" s="39">
        <f t="shared" si="674"/>
        <v>0</v>
      </c>
      <c r="Z659" s="39">
        <f t="shared" si="674"/>
        <v>0</v>
      </c>
      <c r="AA659" s="39">
        <f t="shared" si="674"/>
        <v>0</v>
      </c>
      <c r="AB659" s="39">
        <f t="shared" si="674"/>
        <v>0</v>
      </c>
      <c r="AC659" s="39">
        <f t="shared" si="674"/>
        <v>0</v>
      </c>
      <c r="AD659" s="39">
        <f t="shared" si="674"/>
        <v>0</v>
      </c>
      <c r="AE659" s="39">
        <f t="shared" si="674"/>
        <v>0</v>
      </c>
      <c r="AF659" s="39">
        <f t="shared" si="674"/>
        <v>0</v>
      </c>
      <c r="AG659" s="39">
        <f t="shared" si="674"/>
        <v>0</v>
      </c>
      <c r="AH659" s="39">
        <f t="shared" si="674"/>
        <v>0</v>
      </c>
      <c r="AI659" s="40"/>
      <c r="AJ659" s="54"/>
      <c r="AK659" s="54"/>
      <c r="AL659" s="54"/>
      <c r="AM659" s="54"/>
      <c r="AN659" s="54"/>
      <c r="AO659" s="54"/>
      <c r="AP659" s="39">
        <f t="shared" ref="AP659:AW659" si="675">SUM(AP656:AP658)</f>
        <v>164.53474951391919</v>
      </c>
      <c r="AQ659" s="39">
        <f t="shared" si="675"/>
        <v>206.51761059033598</v>
      </c>
      <c r="AR659" s="39">
        <f t="shared" si="675"/>
        <v>324.71591213995225</v>
      </c>
      <c r="AS659" s="39">
        <f t="shared" si="675"/>
        <v>646.33788169428465</v>
      </c>
      <c r="AT659" s="39">
        <f t="shared" si="675"/>
        <v>1256.4101242229356</v>
      </c>
      <c r="AU659" s="39">
        <f t="shared" si="675"/>
        <v>0</v>
      </c>
      <c r="AV659" s="39">
        <f t="shared" si="675"/>
        <v>0</v>
      </c>
      <c r="AW659" s="39">
        <f t="shared" si="675"/>
        <v>0</v>
      </c>
    </row>
    <row r="660" spans="2:49" hidden="1" outlineLevel="1" x14ac:dyDescent="0.2">
      <c r="B660" s="51"/>
      <c r="C660" s="117"/>
      <c r="D660" s="117"/>
      <c r="E660" s="117"/>
      <c r="F660" s="117"/>
      <c r="G660" s="117"/>
      <c r="H660" s="117"/>
      <c r="I660" s="117"/>
      <c r="J660" s="117"/>
      <c r="K660" s="117"/>
      <c r="L660" s="117"/>
      <c r="M660" s="117"/>
      <c r="N660" s="117"/>
      <c r="O660" s="117"/>
      <c r="P660" s="117"/>
      <c r="Q660" s="117"/>
      <c r="R660" s="117"/>
      <c r="S660" s="117"/>
      <c r="T660" s="117"/>
      <c r="U660" s="117"/>
      <c r="V660" s="117"/>
      <c r="W660" s="117"/>
      <c r="X660" s="117"/>
      <c r="Y660" s="117"/>
      <c r="Z660" s="117"/>
      <c r="AA660" s="117"/>
      <c r="AB660" s="117"/>
      <c r="AC660" s="117"/>
      <c r="AD660" s="117"/>
      <c r="AE660" s="117"/>
      <c r="AF660" s="117"/>
      <c r="AG660" s="117"/>
      <c r="AH660" s="117"/>
      <c r="AJ660" s="34"/>
      <c r="AK660" s="34"/>
      <c r="AL660" s="34"/>
      <c r="AM660" s="34"/>
      <c r="AN660" s="34"/>
      <c r="AO660" s="34"/>
      <c r="AP660" s="117"/>
      <c r="AQ660" s="117"/>
      <c r="AR660" s="117"/>
      <c r="AS660" s="117"/>
      <c r="AT660" s="117"/>
      <c r="AU660" s="117"/>
      <c r="AV660" s="117"/>
      <c r="AW660" s="117"/>
    </row>
    <row r="661" spans="2:49" hidden="1" outlineLevel="1" x14ac:dyDescent="0.2">
      <c r="B661" s="29" t="s">
        <v>253</v>
      </c>
      <c r="C661" s="13">
        <f>C652+C659</f>
        <v>-370.31098250000002</v>
      </c>
      <c r="D661" s="13">
        <f t="shared" ref="D661:AH661" si="676">D652+D659</f>
        <v>-702.01260599</v>
      </c>
      <c r="E661" s="13">
        <f t="shared" si="676"/>
        <v>-716.26150971465199</v>
      </c>
      <c r="F661" s="13">
        <f t="shared" si="676"/>
        <v>-662.02321603142877</v>
      </c>
      <c r="G661" s="13">
        <f t="shared" si="676"/>
        <v>-582.71998744719394</v>
      </c>
      <c r="H661" s="13">
        <f t="shared" si="676"/>
        <v>-477.4730557425018</v>
      </c>
      <c r="I661" s="13">
        <f t="shared" si="676"/>
        <v>-383.99516052093855</v>
      </c>
      <c r="J661" s="13">
        <f t="shared" si="676"/>
        <v>-231.36395734902962</v>
      </c>
      <c r="K661" s="13">
        <f t="shared" si="676"/>
        <v>-58.597969035554257</v>
      </c>
      <c r="L661" s="13">
        <f t="shared" si="676"/>
        <v>126.00826984839046</v>
      </c>
      <c r="M661" s="13">
        <f t="shared" si="676"/>
        <v>324.71014138741157</v>
      </c>
      <c r="N661" s="13">
        <f t="shared" si="676"/>
        <v>540.27136103470423</v>
      </c>
      <c r="O661" s="13">
        <f t="shared" si="676"/>
        <v>810.00157462710149</v>
      </c>
      <c r="P661" s="13">
        <f t="shared" si="676"/>
        <v>1095.3222798884285</v>
      </c>
      <c r="Q661" s="13">
        <f t="shared" si="676"/>
        <v>1397.9564432127265</v>
      </c>
      <c r="R661" s="13">
        <f t="shared" si="676"/>
        <v>1715.931722618958</v>
      </c>
      <c r="S661" s="13">
        <f t="shared" si="676"/>
        <v>2096.3336885885351</v>
      </c>
      <c r="T661" s="13">
        <f t="shared" si="676"/>
        <v>2457.2207395177766</v>
      </c>
      <c r="U661" s="13">
        <f t="shared" si="676"/>
        <v>2836.3609475482986</v>
      </c>
      <c r="V661" s="13">
        <f t="shared" si="676"/>
        <v>3231.9950928332019</v>
      </c>
      <c r="W661" s="13">
        <f t="shared" si="676"/>
        <v>8869.4663060549938</v>
      </c>
      <c r="X661" s="13">
        <f t="shared" si="676"/>
        <v>6704.9242752801565</v>
      </c>
      <c r="Y661" s="13">
        <f t="shared" si="676"/>
        <v>4322.1999403214868</v>
      </c>
      <c r="Z661" s="13">
        <f t="shared" si="676"/>
        <v>1762.3505742730213</v>
      </c>
      <c r="AA661" s="13">
        <f t="shared" si="676"/>
        <v>0</v>
      </c>
      <c r="AB661" s="13">
        <f t="shared" si="676"/>
        <v>0</v>
      </c>
      <c r="AC661" s="13">
        <f t="shared" si="676"/>
        <v>0</v>
      </c>
      <c r="AD661" s="13">
        <f t="shared" si="676"/>
        <v>0</v>
      </c>
      <c r="AE661" s="13">
        <f t="shared" si="676"/>
        <v>0</v>
      </c>
      <c r="AF661" s="13">
        <f t="shared" si="676"/>
        <v>0</v>
      </c>
      <c r="AG661" s="13">
        <f t="shared" si="676"/>
        <v>0</v>
      </c>
      <c r="AH661" s="13">
        <f t="shared" si="676"/>
        <v>0</v>
      </c>
      <c r="AI661" s="99"/>
      <c r="AJ661" s="100"/>
      <c r="AK661" s="100"/>
      <c r="AL661" s="100"/>
      <c r="AM661" s="100"/>
      <c r="AN661" s="100"/>
      <c r="AO661" s="100"/>
      <c r="AP661" s="13">
        <f t="shared" ref="AP661:AW661" si="677">AP652+AP659</f>
        <v>-2450.6083142360817</v>
      </c>
      <c r="AQ661" s="13">
        <f t="shared" si="677"/>
        <v>-1675.5521610596629</v>
      </c>
      <c r="AR661" s="13">
        <f t="shared" si="677"/>
        <v>932.39180323495157</v>
      </c>
      <c r="AS661" s="13">
        <f t="shared" si="677"/>
        <v>5019.2120203472177</v>
      </c>
      <c r="AT661" s="13">
        <f t="shared" si="677"/>
        <v>10621.910468487813</v>
      </c>
      <c r="AU661" s="13">
        <f t="shared" si="677"/>
        <v>21658.941095929658</v>
      </c>
      <c r="AV661" s="13">
        <f t="shared" si="677"/>
        <v>0</v>
      </c>
      <c r="AW661" s="13">
        <f t="shared" si="677"/>
        <v>0</v>
      </c>
    </row>
    <row r="662" spans="2:49" hidden="1" outlineLevel="1" x14ac:dyDescent="0.2">
      <c r="B662" s="51"/>
      <c r="C662" s="117"/>
      <c r="D662" s="117"/>
      <c r="E662" s="117"/>
      <c r="F662" s="117"/>
      <c r="G662" s="117"/>
      <c r="H662" s="117"/>
      <c r="I662" s="117"/>
      <c r="J662" s="117"/>
      <c r="K662" s="117"/>
      <c r="L662" s="117"/>
      <c r="M662" s="117"/>
      <c r="N662" s="117"/>
      <c r="O662" s="117"/>
      <c r="P662" s="117"/>
      <c r="Q662" s="117"/>
      <c r="R662" s="117"/>
      <c r="S662" s="117"/>
      <c r="T662" s="117"/>
      <c r="U662" s="117"/>
      <c r="V662" s="117"/>
      <c r="W662" s="117"/>
      <c r="X662" s="117"/>
      <c r="Y662" s="117"/>
      <c r="Z662" s="117"/>
      <c r="AA662" s="117"/>
      <c r="AB662" s="117"/>
      <c r="AC662" s="117"/>
      <c r="AD662" s="117"/>
      <c r="AE662" s="117"/>
      <c r="AF662" s="117"/>
      <c r="AG662" s="117"/>
      <c r="AH662" s="117"/>
      <c r="AJ662" s="34"/>
      <c r="AK662" s="34"/>
      <c r="AL662" s="34"/>
      <c r="AM662" s="34"/>
      <c r="AN662" s="34"/>
      <c r="AO662" s="34"/>
      <c r="AP662" s="117"/>
      <c r="AQ662" s="117"/>
      <c r="AR662" s="117"/>
      <c r="AS662" s="117"/>
      <c r="AT662" s="117"/>
      <c r="AU662" s="117"/>
      <c r="AV662" s="117"/>
      <c r="AW662" s="117"/>
    </row>
    <row r="663" spans="2:49" hidden="1" outlineLevel="1" x14ac:dyDescent="0.2">
      <c r="B663" s="19" t="s">
        <v>235</v>
      </c>
      <c r="C663" s="117"/>
      <c r="D663" s="117"/>
      <c r="E663" s="117"/>
      <c r="F663" s="117"/>
      <c r="G663" s="117"/>
      <c r="H663" s="117"/>
      <c r="I663" s="117"/>
      <c r="J663" s="117"/>
      <c r="K663" s="117"/>
      <c r="L663" s="117"/>
      <c r="M663" s="117"/>
      <c r="N663" s="117"/>
      <c r="O663" s="117"/>
      <c r="P663" s="117"/>
      <c r="Q663" s="117"/>
      <c r="R663" s="117"/>
      <c r="S663" s="117"/>
      <c r="T663" s="117"/>
      <c r="U663" s="117"/>
      <c r="V663" s="117"/>
      <c r="W663" s="117"/>
      <c r="X663" s="117"/>
      <c r="Y663" s="117"/>
      <c r="Z663" s="117"/>
      <c r="AA663" s="117"/>
      <c r="AB663" s="117"/>
      <c r="AC663" s="117"/>
      <c r="AD663" s="117"/>
      <c r="AE663" s="117"/>
      <c r="AF663" s="117"/>
      <c r="AG663" s="117"/>
      <c r="AH663" s="117"/>
      <c r="AJ663" s="34"/>
      <c r="AK663" s="34"/>
      <c r="AL663" s="34"/>
      <c r="AM663" s="34"/>
      <c r="AN663" s="34"/>
      <c r="AO663" s="34"/>
      <c r="AP663" s="117"/>
      <c r="AQ663" s="117"/>
      <c r="AR663" s="117"/>
      <c r="AS663" s="117"/>
      <c r="AT663" s="117"/>
      <c r="AU663" s="117"/>
      <c r="AV663" s="117"/>
      <c r="AW663" s="117"/>
    </row>
    <row r="664" spans="2:49" ht="5.0999999999999996" hidden="1" customHeight="1" outlineLevel="1" x14ac:dyDescent="0.2">
      <c r="B664" s="51"/>
      <c r="C664" s="117"/>
      <c r="D664" s="117"/>
      <c r="E664" s="117"/>
      <c r="F664" s="117"/>
      <c r="G664" s="117"/>
      <c r="H664" s="117"/>
      <c r="I664" s="117"/>
      <c r="J664" s="117"/>
      <c r="K664" s="117"/>
      <c r="L664" s="117"/>
      <c r="M664" s="117"/>
      <c r="N664" s="117"/>
      <c r="O664" s="117"/>
      <c r="P664" s="117"/>
      <c r="Q664" s="117"/>
      <c r="R664" s="117"/>
      <c r="S664" s="117"/>
      <c r="T664" s="117"/>
      <c r="U664" s="117"/>
      <c r="V664" s="117"/>
      <c r="W664" s="117"/>
      <c r="X664" s="117"/>
      <c r="Y664" s="117"/>
      <c r="Z664" s="117"/>
      <c r="AA664" s="117"/>
      <c r="AB664" s="117"/>
      <c r="AC664" s="117"/>
      <c r="AD664" s="117"/>
      <c r="AE664" s="117"/>
      <c r="AF664" s="117"/>
      <c r="AG664" s="117"/>
      <c r="AH664" s="117"/>
      <c r="AJ664" s="34"/>
      <c r="AK664" s="34"/>
      <c r="AL664" s="34"/>
      <c r="AM664" s="34"/>
      <c r="AN664" s="34"/>
      <c r="AO664" s="34"/>
      <c r="AP664" s="117"/>
      <c r="AQ664" s="117"/>
      <c r="AR664" s="117"/>
      <c r="AS664" s="117"/>
      <c r="AT664" s="117"/>
      <c r="AU664" s="117"/>
      <c r="AV664" s="117"/>
      <c r="AW664" s="117"/>
    </row>
    <row r="665" spans="2:49" hidden="1" outlineLevel="1" x14ac:dyDescent="0.2">
      <c r="B665" s="4" t="s">
        <v>242</v>
      </c>
      <c r="C665" s="9">
        <f t="shared" ref="C665:AH665" si="678">C408</f>
        <v>-8.5410000000000004</v>
      </c>
      <c r="D665" s="9">
        <f t="shared" si="678"/>
        <v>-45.864000000000004</v>
      </c>
      <c r="E665" s="9">
        <f t="shared" si="678"/>
        <v>-118.28699999999999</v>
      </c>
      <c r="F665" s="9">
        <f t="shared" si="678"/>
        <v>-210.1515</v>
      </c>
      <c r="G665" s="9">
        <f t="shared" si="678"/>
        <v>-310.19351999999998</v>
      </c>
      <c r="H665" s="9">
        <f t="shared" si="678"/>
        <v>-415.70060999999998</v>
      </c>
      <c r="I665" s="9">
        <f t="shared" si="678"/>
        <v>-526.94069999999999</v>
      </c>
      <c r="J665" s="9">
        <f t="shared" si="678"/>
        <v>-643.55986499999995</v>
      </c>
      <c r="K665" s="9">
        <f t="shared" si="678"/>
        <v>-765.89706960000001</v>
      </c>
      <c r="L665" s="9">
        <f t="shared" si="678"/>
        <v>-895.43225069999994</v>
      </c>
      <c r="M665" s="9">
        <f t="shared" si="678"/>
        <v>-1031.8833018</v>
      </c>
      <c r="N665" s="9">
        <f t="shared" si="678"/>
        <v>-1174.72995315</v>
      </c>
      <c r="O665" s="9">
        <f t="shared" si="678"/>
        <v>-1326.620189232</v>
      </c>
      <c r="P665" s="9">
        <f t="shared" si="678"/>
        <v>-1487.6682826590002</v>
      </c>
      <c r="Q665" s="9">
        <f t="shared" si="678"/>
        <v>-1653.5725003979996</v>
      </c>
      <c r="R665" s="9">
        <f t="shared" si="678"/>
        <v>-1823.0583739095</v>
      </c>
      <c r="S665" s="9">
        <f t="shared" si="678"/>
        <v>-1998.4636974931198</v>
      </c>
      <c r="T665" s="9">
        <f t="shared" si="678"/>
        <v>-2181.4165990258198</v>
      </c>
      <c r="U665" s="9">
        <f t="shared" si="678"/>
        <v>-2369.7127742137209</v>
      </c>
      <c r="V665" s="9">
        <f t="shared" si="678"/>
        <v>-2562.3467325038705</v>
      </c>
      <c r="W665" s="9">
        <f t="shared" si="678"/>
        <v>0</v>
      </c>
      <c r="X665" s="9">
        <f t="shared" si="678"/>
        <v>0</v>
      </c>
      <c r="Y665" s="9">
        <f t="shared" si="678"/>
        <v>0</v>
      </c>
      <c r="Z665" s="9">
        <f t="shared" si="678"/>
        <v>0</v>
      </c>
      <c r="AA665" s="9">
        <f t="shared" si="678"/>
        <v>0</v>
      </c>
      <c r="AB665" s="9">
        <f t="shared" si="678"/>
        <v>0</v>
      </c>
      <c r="AC665" s="9">
        <f t="shared" si="678"/>
        <v>0</v>
      </c>
      <c r="AD665" s="9">
        <f t="shared" si="678"/>
        <v>0</v>
      </c>
      <c r="AE665" s="9">
        <f t="shared" si="678"/>
        <v>0</v>
      </c>
      <c r="AF665" s="9">
        <f t="shared" si="678"/>
        <v>0</v>
      </c>
      <c r="AG665" s="9">
        <f t="shared" si="678"/>
        <v>0</v>
      </c>
      <c r="AH665" s="9">
        <f t="shared" si="678"/>
        <v>0</v>
      </c>
      <c r="AJ665" s="34"/>
      <c r="AK665" s="34"/>
      <c r="AL665" s="34"/>
      <c r="AM665" s="34"/>
      <c r="AN665" s="34"/>
      <c r="AO665" s="34"/>
      <c r="AP665" s="9">
        <f t="shared" ref="AP665:AW667" si="679">SUMIFS($B665:$AI665, $B$6:$AI$6, AP$6)</f>
        <v>-382.84350000000001</v>
      </c>
      <c r="AQ665" s="9">
        <f t="shared" si="679"/>
        <v>-1896.3946949999997</v>
      </c>
      <c r="AR665" s="9">
        <f t="shared" si="679"/>
        <v>-3867.9425752500001</v>
      </c>
      <c r="AS665" s="9">
        <f t="shared" si="679"/>
        <v>-6290.9193461984996</v>
      </c>
      <c r="AT665" s="9">
        <f t="shared" si="679"/>
        <v>-9111.9398032365316</v>
      </c>
      <c r="AU665" s="9">
        <f t="shared" si="679"/>
        <v>0</v>
      </c>
      <c r="AV665" s="9">
        <f t="shared" si="679"/>
        <v>0</v>
      </c>
      <c r="AW665" s="9">
        <f t="shared" si="679"/>
        <v>0</v>
      </c>
    </row>
    <row r="666" spans="2:49" hidden="1" outlineLevel="1" x14ac:dyDescent="0.2">
      <c r="B666" s="4" t="s">
        <v>92</v>
      </c>
      <c r="C666" s="10">
        <f t="shared" ref="C666:AH666" si="680">C451</f>
        <v>-4.9274999999999999E-2</v>
      </c>
      <c r="D666" s="10">
        <f t="shared" si="680"/>
        <v>-0.36314999999999997</v>
      </c>
      <c r="E666" s="10">
        <f t="shared" si="680"/>
        <v>-1.3101750000000001</v>
      </c>
      <c r="F666" s="10">
        <f t="shared" si="680"/>
        <v>-3.2050124999999996</v>
      </c>
      <c r="G666" s="10">
        <f t="shared" si="680"/>
        <v>-6.2070029999999994</v>
      </c>
      <c r="H666" s="10">
        <f t="shared" si="680"/>
        <v>-10.394853749999999</v>
      </c>
      <c r="I666" s="10">
        <f t="shared" si="680"/>
        <v>-15.833169</v>
      </c>
      <c r="J666" s="10">
        <f t="shared" si="680"/>
        <v>-22.586056875000001</v>
      </c>
      <c r="K666" s="10">
        <f t="shared" si="680"/>
        <v>-30.717539189999997</v>
      </c>
      <c r="L666" s="10">
        <f t="shared" si="680"/>
        <v>-40.302131422499997</v>
      </c>
      <c r="M666" s="10">
        <f t="shared" si="680"/>
        <v>-51.42125961</v>
      </c>
      <c r="N666" s="10">
        <f t="shared" si="680"/>
        <v>-64.151720696249996</v>
      </c>
      <c r="O666" s="10">
        <f t="shared" si="680"/>
        <v>-78.582586902300008</v>
      </c>
      <c r="P666" s="10">
        <f t="shared" si="680"/>
        <v>-94.818866547824996</v>
      </c>
      <c r="Q666" s="10">
        <f t="shared" si="680"/>
        <v>-112.941409527</v>
      </c>
      <c r="R666" s="10">
        <f t="shared" si="680"/>
        <v>-132.99889534031252</v>
      </c>
      <c r="S666" s="10">
        <f t="shared" si="680"/>
        <v>-155.04613805994299</v>
      </c>
      <c r="T666" s="10">
        <f t="shared" si="680"/>
        <v>-179.1608320783215</v>
      </c>
      <c r="U666" s="10">
        <f t="shared" si="680"/>
        <v>-205.417347693165</v>
      </c>
      <c r="V666" s="10">
        <f t="shared" si="680"/>
        <v>-233.87153715499724</v>
      </c>
      <c r="W666" s="10">
        <f t="shared" si="680"/>
        <v>-248.60503176559649</v>
      </c>
      <c r="X666" s="10">
        <f t="shared" si="680"/>
        <v>-248.2911567655965</v>
      </c>
      <c r="Y666" s="10">
        <f t="shared" si="680"/>
        <v>-247.3441317655965</v>
      </c>
      <c r="Z666" s="10">
        <f t="shared" si="680"/>
        <v>-245.44929426559651</v>
      </c>
      <c r="AA666" s="10">
        <f t="shared" si="680"/>
        <v>-242.4473037655965</v>
      </c>
      <c r="AB666" s="10">
        <f t="shared" si="680"/>
        <v>-238.25945301559653</v>
      </c>
      <c r="AC666" s="10">
        <f t="shared" si="680"/>
        <v>-232.82113776559655</v>
      </c>
      <c r="AD666" s="10">
        <f t="shared" si="680"/>
        <v>-226.06824989059652</v>
      </c>
      <c r="AE666" s="10">
        <f t="shared" si="680"/>
        <v>-217.93676757559649</v>
      </c>
      <c r="AF666" s="10">
        <f t="shared" si="680"/>
        <v>-208.35217534309646</v>
      </c>
      <c r="AG666" s="10">
        <f t="shared" si="680"/>
        <v>-197.23304715559658</v>
      </c>
      <c r="AH666" s="10">
        <f t="shared" si="680"/>
        <v>-184.50258606934659</v>
      </c>
      <c r="AJ666" s="34"/>
      <c r="AK666" s="34"/>
      <c r="AL666" s="34"/>
      <c r="AM666" s="34"/>
      <c r="AN666" s="34"/>
      <c r="AO666" s="34"/>
      <c r="AP666" s="9">
        <f t="shared" si="679"/>
        <v>-4.9276124999999995</v>
      </c>
      <c r="AQ666" s="9">
        <f t="shared" si="679"/>
        <v>-55.021082625000005</v>
      </c>
      <c r="AR666" s="9">
        <f t="shared" si="679"/>
        <v>-186.59265091875</v>
      </c>
      <c r="AS666" s="9">
        <f t="shared" si="679"/>
        <v>-419.34175831743755</v>
      </c>
      <c r="AT666" s="9">
        <f t="shared" si="679"/>
        <v>-773.49585498642671</v>
      </c>
      <c r="AU666" s="9">
        <f t="shared" si="679"/>
        <v>-989.68961456238594</v>
      </c>
      <c r="AV666" s="9">
        <f t="shared" si="679"/>
        <v>-939.5961444373861</v>
      </c>
      <c r="AW666" s="9">
        <f t="shared" si="679"/>
        <v>-808.02457614363607</v>
      </c>
    </row>
    <row r="667" spans="2:49" hidden="1" outlineLevel="1" x14ac:dyDescent="0.2">
      <c r="B667" s="4" t="s">
        <v>106</v>
      </c>
      <c r="AJ667" s="34"/>
      <c r="AK667" s="34"/>
      <c r="AL667" s="34"/>
      <c r="AM667" s="34"/>
      <c r="AN667" s="34"/>
      <c r="AO667" s="34"/>
      <c r="AP667" s="9">
        <f t="shared" si="679"/>
        <v>0</v>
      </c>
      <c r="AQ667" s="9">
        <f t="shared" si="679"/>
        <v>0</v>
      </c>
      <c r="AR667" s="9">
        <f t="shared" si="679"/>
        <v>0</v>
      </c>
      <c r="AS667" s="9">
        <f t="shared" si="679"/>
        <v>0</v>
      </c>
      <c r="AT667" s="9">
        <f t="shared" si="679"/>
        <v>0</v>
      </c>
      <c r="AU667" s="9">
        <f t="shared" si="679"/>
        <v>0</v>
      </c>
      <c r="AV667" s="9">
        <f t="shared" si="679"/>
        <v>0</v>
      </c>
      <c r="AW667" s="9">
        <f t="shared" si="679"/>
        <v>0</v>
      </c>
    </row>
    <row r="668" spans="2:49" ht="5.0999999999999996" hidden="1" customHeight="1" outlineLevel="1" x14ac:dyDescent="0.2">
      <c r="AJ668" s="34"/>
      <c r="AK668" s="34"/>
      <c r="AL668" s="34"/>
      <c r="AM668" s="34"/>
      <c r="AN668" s="34"/>
      <c r="AO668" s="34"/>
    </row>
    <row r="669" spans="2:49" hidden="1" outlineLevel="1" x14ac:dyDescent="0.2">
      <c r="B669" s="45" t="s">
        <v>241</v>
      </c>
      <c r="C669" s="39">
        <f>SUM(C664:C668)</f>
        <v>-8.5902750000000001</v>
      </c>
      <c r="D669" s="39">
        <f t="shared" ref="D669:AH669" si="681">SUM(D664:D668)</f>
        <v>-46.227150000000002</v>
      </c>
      <c r="E669" s="39">
        <f t="shared" si="681"/>
        <v>-119.59717499999999</v>
      </c>
      <c r="F669" s="39">
        <f t="shared" si="681"/>
        <v>-213.35651250000001</v>
      </c>
      <c r="G669" s="39">
        <f t="shared" si="681"/>
        <v>-316.40052299999996</v>
      </c>
      <c r="H669" s="39">
        <f t="shared" si="681"/>
        <v>-426.09546374999996</v>
      </c>
      <c r="I669" s="39">
        <f t="shared" si="681"/>
        <v>-542.77386899999999</v>
      </c>
      <c r="J669" s="39">
        <f t="shared" si="681"/>
        <v>-666.145921875</v>
      </c>
      <c r="K669" s="39">
        <f t="shared" si="681"/>
        <v>-796.61460879000003</v>
      </c>
      <c r="L669" s="39">
        <f t="shared" si="681"/>
        <v>-935.73438212249994</v>
      </c>
      <c r="M669" s="39">
        <f t="shared" si="681"/>
        <v>-1083.3045614100001</v>
      </c>
      <c r="N669" s="39">
        <f t="shared" si="681"/>
        <v>-1238.8816738462501</v>
      </c>
      <c r="O669" s="39">
        <f t="shared" si="681"/>
        <v>-1405.2027761342999</v>
      </c>
      <c r="P669" s="39">
        <f t="shared" si="681"/>
        <v>-1582.4871492068251</v>
      </c>
      <c r="Q669" s="39">
        <f t="shared" si="681"/>
        <v>-1766.5139099249996</v>
      </c>
      <c r="R669" s="39">
        <f t="shared" si="681"/>
        <v>-1956.0572692498126</v>
      </c>
      <c r="S669" s="39">
        <f t="shared" si="681"/>
        <v>-2153.5098355530627</v>
      </c>
      <c r="T669" s="39">
        <f t="shared" si="681"/>
        <v>-2360.5774311041414</v>
      </c>
      <c r="U669" s="39">
        <f t="shared" si="681"/>
        <v>-2575.130121906886</v>
      </c>
      <c r="V669" s="39">
        <f t="shared" si="681"/>
        <v>-2796.2182696588679</v>
      </c>
      <c r="W669" s="39">
        <f t="shared" si="681"/>
        <v>-248.60503176559649</v>
      </c>
      <c r="X669" s="39">
        <f t="shared" si="681"/>
        <v>-248.2911567655965</v>
      </c>
      <c r="Y669" s="39">
        <f t="shared" si="681"/>
        <v>-247.3441317655965</v>
      </c>
      <c r="Z669" s="39">
        <f t="shared" si="681"/>
        <v>-245.44929426559651</v>
      </c>
      <c r="AA669" s="39">
        <f t="shared" si="681"/>
        <v>-242.4473037655965</v>
      </c>
      <c r="AB669" s="39">
        <f t="shared" si="681"/>
        <v>-238.25945301559653</v>
      </c>
      <c r="AC669" s="39">
        <f t="shared" si="681"/>
        <v>-232.82113776559655</v>
      </c>
      <c r="AD669" s="39">
        <f t="shared" si="681"/>
        <v>-226.06824989059652</v>
      </c>
      <c r="AE669" s="39">
        <f t="shared" si="681"/>
        <v>-217.93676757559649</v>
      </c>
      <c r="AF669" s="39">
        <f t="shared" si="681"/>
        <v>-208.35217534309646</v>
      </c>
      <c r="AG669" s="39">
        <f t="shared" si="681"/>
        <v>-197.23304715559658</v>
      </c>
      <c r="AH669" s="39">
        <f t="shared" si="681"/>
        <v>-184.50258606934659</v>
      </c>
      <c r="AI669" s="40"/>
      <c r="AJ669" s="54"/>
      <c r="AK669" s="54"/>
      <c r="AL669" s="54"/>
      <c r="AM669" s="54"/>
      <c r="AN669" s="54"/>
      <c r="AO669" s="54"/>
      <c r="AP669" s="39">
        <f t="shared" ref="AP669:AW669" si="682">SUM(AP664:AP668)</f>
        <v>-387.77111250000002</v>
      </c>
      <c r="AQ669" s="39">
        <f t="shared" si="682"/>
        <v>-1951.4157776249997</v>
      </c>
      <c r="AR669" s="39">
        <f t="shared" si="682"/>
        <v>-4054.5352261687503</v>
      </c>
      <c r="AS669" s="39">
        <f t="shared" si="682"/>
        <v>-6710.2611045159374</v>
      </c>
      <c r="AT669" s="39">
        <f t="shared" si="682"/>
        <v>-9885.4356582229575</v>
      </c>
      <c r="AU669" s="39">
        <f t="shared" si="682"/>
        <v>-989.68961456238594</v>
      </c>
      <c r="AV669" s="39">
        <f t="shared" si="682"/>
        <v>-939.5961444373861</v>
      </c>
      <c r="AW669" s="39">
        <f t="shared" si="682"/>
        <v>-808.02457614363607</v>
      </c>
    </row>
    <row r="670" spans="2:49" hidden="1" outlineLevel="1" x14ac:dyDescent="0.2">
      <c r="AJ670" s="34"/>
      <c r="AK670" s="34"/>
      <c r="AL670" s="34"/>
      <c r="AM670" s="34"/>
      <c r="AN670" s="34"/>
      <c r="AO670" s="34"/>
    </row>
    <row r="671" spans="2:49" hidden="1" outlineLevel="1" x14ac:dyDescent="0.2">
      <c r="B671" s="29" t="s">
        <v>255</v>
      </c>
      <c r="C671" s="13">
        <f>C661+C669</f>
        <v>-378.90125750000004</v>
      </c>
      <c r="D671" s="13">
        <f t="shared" ref="D671:AH671" si="683">D661+D669</f>
        <v>-748.23975599000005</v>
      </c>
      <c r="E671" s="13">
        <f t="shared" si="683"/>
        <v>-835.85868471465199</v>
      </c>
      <c r="F671" s="13">
        <f t="shared" si="683"/>
        <v>-875.37972853142878</v>
      </c>
      <c r="G671" s="13">
        <f t="shared" si="683"/>
        <v>-899.12051044719396</v>
      </c>
      <c r="H671" s="13">
        <f t="shared" si="683"/>
        <v>-903.56851949250176</v>
      </c>
      <c r="I671" s="13">
        <f t="shared" si="683"/>
        <v>-926.7690295209386</v>
      </c>
      <c r="J671" s="13">
        <f t="shared" si="683"/>
        <v>-897.50987922402965</v>
      </c>
      <c r="K671" s="13">
        <f t="shared" si="683"/>
        <v>-855.21257782555426</v>
      </c>
      <c r="L671" s="13">
        <f t="shared" si="683"/>
        <v>-809.72611227410948</v>
      </c>
      <c r="M671" s="13">
        <f t="shared" si="683"/>
        <v>-758.59442002258857</v>
      </c>
      <c r="N671" s="13">
        <f t="shared" si="683"/>
        <v>-698.6103128115459</v>
      </c>
      <c r="O671" s="13">
        <f t="shared" si="683"/>
        <v>-595.20120150719845</v>
      </c>
      <c r="P671" s="13">
        <f t="shared" si="683"/>
        <v>-487.16486931839654</v>
      </c>
      <c r="Q671" s="13">
        <f t="shared" si="683"/>
        <v>-368.55746671227303</v>
      </c>
      <c r="R671" s="13">
        <f t="shared" si="683"/>
        <v>-240.12554663085461</v>
      </c>
      <c r="S671" s="13">
        <f t="shared" si="683"/>
        <v>-57.176146964527561</v>
      </c>
      <c r="T671" s="13">
        <f t="shared" si="683"/>
        <v>96.643308413635168</v>
      </c>
      <c r="U671" s="13">
        <f t="shared" si="683"/>
        <v>261.23082564141259</v>
      </c>
      <c r="V671" s="13">
        <f t="shared" si="683"/>
        <v>435.77682317433391</v>
      </c>
      <c r="W671" s="13">
        <f t="shared" si="683"/>
        <v>8620.8612742893965</v>
      </c>
      <c r="X671" s="13">
        <f t="shared" si="683"/>
        <v>6456.63311851456</v>
      </c>
      <c r="Y671" s="13">
        <f t="shared" si="683"/>
        <v>4074.8558085558902</v>
      </c>
      <c r="Z671" s="13">
        <f t="shared" si="683"/>
        <v>1516.9012800074247</v>
      </c>
      <c r="AA671" s="13">
        <f t="shared" si="683"/>
        <v>-242.4473037655965</v>
      </c>
      <c r="AB671" s="13">
        <f t="shared" si="683"/>
        <v>-238.25945301559653</v>
      </c>
      <c r="AC671" s="13">
        <f t="shared" si="683"/>
        <v>-232.82113776559655</v>
      </c>
      <c r="AD671" s="13">
        <f t="shared" si="683"/>
        <v>-226.06824989059652</v>
      </c>
      <c r="AE671" s="13">
        <f t="shared" si="683"/>
        <v>-217.93676757559649</v>
      </c>
      <c r="AF671" s="13">
        <f t="shared" si="683"/>
        <v>-208.35217534309646</v>
      </c>
      <c r="AG671" s="13">
        <f t="shared" si="683"/>
        <v>-197.23304715559658</v>
      </c>
      <c r="AH671" s="13">
        <f t="shared" si="683"/>
        <v>-184.50258606934659</v>
      </c>
      <c r="AI671" s="99"/>
      <c r="AJ671" s="100"/>
      <c r="AK671" s="100"/>
      <c r="AL671" s="100"/>
      <c r="AM671" s="100"/>
      <c r="AN671" s="100"/>
      <c r="AO671" s="100"/>
      <c r="AP671" s="13">
        <f t="shared" ref="AP671:AW671" si="684">AP661+AP669</f>
        <v>-2838.3794267360818</v>
      </c>
      <c r="AQ671" s="13">
        <f t="shared" si="684"/>
        <v>-3626.9679386846628</v>
      </c>
      <c r="AR671" s="13">
        <f t="shared" si="684"/>
        <v>-3122.1434229337988</v>
      </c>
      <c r="AS671" s="13">
        <f t="shared" si="684"/>
        <v>-1691.0490841687197</v>
      </c>
      <c r="AT671" s="13">
        <f t="shared" si="684"/>
        <v>736.47481026485548</v>
      </c>
      <c r="AU671" s="13">
        <f t="shared" si="684"/>
        <v>20669.251481367271</v>
      </c>
      <c r="AV671" s="13">
        <f t="shared" si="684"/>
        <v>-939.5961444373861</v>
      </c>
      <c r="AW671" s="13">
        <f t="shared" si="684"/>
        <v>-808.02457614363607</v>
      </c>
    </row>
    <row r="672" spans="2:49" hidden="1" outlineLevel="1" x14ac:dyDescent="0.2">
      <c r="B672" s="4" t="s">
        <v>279</v>
      </c>
      <c r="C672" s="9">
        <f t="shared" ref="C672:AH672" si="685">C482</f>
        <v>-1.3925515500000074</v>
      </c>
      <c r="D672" s="9">
        <f t="shared" si="685"/>
        <v>2.2259717999999964</v>
      </c>
      <c r="E672" s="9">
        <f t="shared" si="685"/>
        <v>29.15112915000006</v>
      </c>
      <c r="F672" s="9">
        <f t="shared" si="685"/>
        <v>81.690231675000035</v>
      </c>
      <c r="G672" s="9">
        <f t="shared" si="685"/>
        <v>135.27823130947726</v>
      </c>
      <c r="H672" s="9">
        <f t="shared" si="685"/>
        <v>172.34839757237498</v>
      </c>
      <c r="I672" s="9">
        <f t="shared" si="685"/>
        <v>196.38103843405548</v>
      </c>
      <c r="J672" s="9">
        <f t="shared" si="685"/>
        <v>220.34245540046317</v>
      </c>
      <c r="K672" s="9">
        <f t="shared" si="685"/>
        <v>194.44445220382843</v>
      </c>
      <c r="L672" s="9">
        <f t="shared" si="685"/>
        <v>210.52878919126832</v>
      </c>
      <c r="M672" s="9">
        <f t="shared" si="685"/>
        <v>197.23454920587267</v>
      </c>
      <c r="N672" s="9">
        <f t="shared" si="685"/>
        <v>181.6386813310022</v>
      </c>
      <c r="O672" s="9">
        <f t="shared" si="685"/>
        <v>154.75231239187164</v>
      </c>
      <c r="P672" s="9">
        <f t="shared" si="685"/>
        <v>126.66286602278245</v>
      </c>
      <c r="Q672" s="9">
        <f t="shared" si="685"/>
        <v>95.824941345192258</v>
      </c>
      <c r="R672" s="9">
        <f t="shared" si="685"/>
        <v>62.432642124021299</v>
      </c>
      <c r="S672" s="9">
        <f t="shared" si="685"/>
        <v>14.865798210778166</v>
      </c>
      <c r="T672" s="9">
        <f t="shared" si="685"/>
        <v>-25.127260187543584</v>
      </c>
      <c r="U672" s="9">
        <f t="shared" si="685"/>
        <v>-67.920014666766974</v>
      </c>
      <c r="V672" s="9">
        <f t="shared" si="685"/>
        <v>-113.3019740253277</v>
      </c>
      <c r="W672" s="9">
        <f t="shared" si="685"/>
        <v>-4861.38927592849</v>
      </c>
      <c r="X672" s="9">
        <f t="shared" si="685"/>
        <v>0</v>
      </c>
      <c r="Y672" s="9">
        <f t="shared" si="685"/>
        <v>0</v>
      </c>
      <c r="Z672" s="9">
        <f t="shared" si="685"/>
        <v>0</v>
      </c>
      <c r="AA672" s="9">
        <f t="shared" si="685"/>
        <v>0</v>
      </c>
      <c r="AB672" s="9">
        <f t="shared" si="685"/>
        <v>0</v>
      </c>
      <c r="AC672" s="9">
        <f t="shared" si="685"/>
        <v>0</v>
      </c>
      <c r="AD672" s="9">
        <f t="shared" si="685"/>
        <v>0</v>
      </c>
      <c r="AE672" s="9">
        <f t="shared" si="685"/>
        <v>0</v>
      </c>
      <c r="AF672" s="9">
        <f t="shared" si="685"/>
        <v>0</v>
      </c>
      <c r="AG672" s="9">
        <f t="shared" si="685"/>
        <v>0</v>
      </c>
      <c r="AH672" s="9">
        <f t="shared" si="685"/>
        <v>0</v>
      </c>
      <c r="AJ672" s="34"/>
      <c r="AK672" s="34"/>
      <c r="AL672" s="34"/>
      <c r="AM672" s="34"/>
      <c r="AN672" s="34"/>
      <c r="AO672" s="34"/>
      <c r="AP672" s="9">
        <f t="shared" ref="AP672:AW672" si="686">SUMIFS($B672:$AI672, $B$6:$AI$6, AP$6)</f>
        <v>111.67478107500008</v>
      </c>
      <c r="AQ672" s="9">
        <f t="shared" si="686"/>
        <v>724.35012271637083</v>
      </c>
      <c r="AR672" s="9">
        <f t="shared" si="686"/>
        <v>783.84647193197168</v>
      </c>
      <c r="AS672" s="9">
        <f t="shared" si="686"/>
        <v>439.67276188386762</v>
      </c>
      <c r="AT672" s="9">
        <f t="shared" si="686"/>
        <v>-191.48345066886009</v>
      </c>
      <c r="AU672" s="9">
        <f t="shared" si="686"/>
        <v>-4861.38927592849</v>
      </c>
      <c r="AV672" s="9">
        <f t="shared" si="686"/>
        <v>0</v>
      </c>
      <c r="AW672" s="9">
        <f t="shared" si="686"/>
        <v>0</v>
      </c>
    </row>
    <row r="673" spans="1:49" s="14" customFormat="1" hidden="1" outlineLevel="1" x14ac:dyDescent="0.2">
      <c r="A673" s="19"/>
      <c r="B673" s="13" t="s">
        <v>254</v>
      </c>
      <c r="C673" s="13">
        <f t="shared" ref="C673:AH673" si="687">C671+C672</f>
        <v>-380.29380905000005</v>
      </c>
      <c r="D673" s="13">
        <f t="shared" si="687"/>
        <v>-746.01378419000002</v>
      </c>
      <c r="E673" s="13">
        <f t="shared" si="687"/>
        <v>-806.7075555646519</v>
      </c>
      <c r="F673" s="13">
        <f t="shared" si="687"/>
        <v>-793.68949685642872</v>
      </c>
      <c r="G673" s="13">
        <f t="shared" si="687"/>
        <v>-763.84227913771667</v>
      </c>
      <c r="H673" s="13">
        <f t="shared" si="687"/>
        <v>-731.22012192012676</v>
      </c>
      <c r="I673" s="13">
        <f t="shared" si="687"/>
        <v>-730.38799108688318</v>
      </c>
      <c r="J673" s="13">
        <f t="shared" si="687"/>
        <v>-677.16742382356642</v>
      </c>
      <c r="K673" s="13">
        <f t="shared" si="687"/>
        <v>-660.76812562172586</v>
      </c>
      <c r="L673" s="13">
        <f t="shared" si="687"/>
        <v>-599.19732308284119</v>
      </c>
      <c r="M673" s="13">
        <f t="shared" si="687"/>
        <v>-561.3598708167159</v>
      </c>
      <c r="N673" s="13">
        <f t="shared" si="687"/>
        <v>-516.97163148054369</v>
      </c>
      <c r="O673" s="13">
        <f t="shared" si="687"/>
        <v>-440.44888911532678</v>
      </c>
      <c r="P673" s="13">
        <f t="shared" si="687"/>
        <v>-360.50200329561409</v>
      </c>
      <c r="Q673" s="13">
        <f t="shared" si="687"/>
        <v>-272.73252536708077</v>
      </c>
      <c r="R673" s="13">
        <f t="shared" si="687"/>
        <v>-177.69290450683332</v>
      </c>
      <c r="S673" s="13">
        <f t="shared" si="687"/>
        <v>-42.310348753749395</v>
      </c>
      <c r="T673" s="13">
        <f t="shared" si="687"/>
        <v>71.516048226091584</v>
      </c>
      <c r="U673" s="13">
        <f t="shared" si="687"/>
        <v>193.31081097464562</v>
      </c>
      <c r="V673" s="13">
        <f t="shared" si="687"/>
        <v>322.47484914900622</v>
      </c>
      <c r="W673" s="13">
        <f t="shared" si="687"/>
        <v>3759.4719983609066</v>
      </c>
      <c r="X673" s="13">
        <f t="shared" si="687"/>
        <v>6456.63311851456</v>
      </c>
      <c r="Y673" s="13">
        <f t="shared" si="687"/>
        <v>4074.8558085558902</v>
      </c>
      <c r="Z673" s="13">
        <f t="shared" si="687"/>
        <v>1516.9012800074247</v>
      </c>
      <c r="AA673" s="13">
        <f t="shared" si="687"/>
        <v>-242.4473037655965</v>
      </c>
      <c r="AB673" s="13">
        <f t="shared" si="687"/>
        <v>-238.25945301559653</v>
      </c>
      <c r="AC673" s="13">
        <f t="shared" si="687"/>
        <v>-232.82113776559655</v>
      </c>
      <c r="AD673" s="13">
        <f t="shared" si="687"/>
        <v>-226.06824989059652</v>
      </c>
      <c r="AE673" s="13">
        <f t="shared" si="687"/>
        <v>-217.93676757559649</v>
      </c>
      <c r="AF673" s="13">
        <f t="shared" si="687"/>
        <v>-208.35217534309646</v>
      </c>
      <c r="AG673" s="13">
        <f t="shared" si="687"/>
        <v>-197.23304715559658</v>
      </c>
      <c r="AH673" s="13">
        <f t="shared" si="687"/>
        <v>-184.50258606934659</v>
      </c>
      <c r="AI673" s="100"/>
      <c r="AJ673" s="100"/>
      <c r="AK673" s="100"/>
      <c r="AL673" s="100"/>
      <c r="AM673" s="100"/>
      <c r="AN673" s="29"/>
      <c r="AO673" s="29"/>
      <c r="AP673" s="13">
        <f t="shared" ref="AP673" si="688">AP671+AP672</f>
        <v>-2726.7046456610815</v>
      </c>
      <c r="AQ673" s="13">
        <f t="shared" ref="AQ673" si="689">AQ671+AQ672</f>
        <v>-2902.6178159682922</v>
      </c>
      <c r="AR673" s="13">
        <f t="shared" ref="AR673" si="690">AR671+AR672</f>
        <v>-2338.296951001827</v>
      </c>
      <c r="AS673" s="13">
        <f t="shared" ref="AS673" si="691">AS671+AS672</f>
        <v>-1251.376322284852</v>
      </c>
      <c r="AT673" s="13">
        <f t="shared" ref="AT673" si="692">AT671+AT672</f>
        <v>544.99135959599539</v>
      </c>
      <c r="AU673" s="13">
        <f t="shared" ref="AU673" si="693">AU671+AU672</f>
        <v>15807.862205438782</v>
      </c>
      <c r="AV673" s="13">
        <f t="shared" ref="AV673" si="694">AV671+AV672</f>
        <v>-939.5961444373861</v>
      </c>
      <c r="AW673" s="13">
        <f t="shared" ref="AW673" si="695">AW671+AW672</f>
        <v>-808.02457614363607</v>
      </c>
    </row>
    <row r="674" spans="1:49" hidden="1" outlineLevel="1" x14ac:dyDescent="0.2">
      <c r="B674" s="22" t="s">
        <v>145</v>
      </c>
      <c r="C674" s="118">
        <f>IFERROR(C673/C631, 0)</f>
        <v>-11.576676074581432</v>
      </c>
      <c r="D674" s="118">
        <f t="shared" ref="D674:AH674" si="696">IFERROR(D673/D631, 0)</f>
        <v>-4.2291030849773241</v>
      </c>
      <c r="E674" s="118">
        <f t="shared" si="696"/>
        <v>-1.7731784933831232</v>
      </c>
      <c r="F674" s="118">
        <f t="shared" si="696"/>
        <v>-0.98195477635263828</v>
      </c>
      <c r="G674" s="118">
        <f t="shared" si="696"/>
        <v>-0.64024223515631906</v>
      </c>
      <c r="H674" s="118">
        <f t="shared" si="696"/>
        <v>-0.45734171931870138</v>
      </c>
      <c r="I674" s="118">
        <f t="shared" si="696"/>
        <v>-0.360383773131568</v>
      </c>
      <c r="J674" s="118">
        <f t="shared" si="696"/>
        <v>-0.27357754852243199</v>
      </c>
      <c r="K674" s="118">
        <f t="shared" si="696"/>
        <v>-0.22431175086147467</v>
      </c>
      <c r="L674" s="118">
        <f t="shared" si="696"/>
        <v>-0.17398446826071942</v>
      </c>
      <c r="M674" s="118">
        <f t="shared" si="696"/>
        <v>-0.14144386885391708</v>
      </c>
      <c r="N674" s="118">
        <f t="shared" si="696"/>
        <v>-0.11442001953258985</v>
      </c>
      <c r="O674" s="118">
        <f t="shared" si="696"/>
        <v>-8.6322153167501817E-2</v>
      </c>
      <c r="P674" s="118">
        <f t="shared" si="696"/>
        <v>-6.3004987032007825E-2</v>
      </c>
      <c r="Q674" s="118">
        <f t="shared" si="696"/>
        <v>-4.2883185695440328E-2</v>
      </c>
      <c r="R674" s="118">
        <f t="shared" si="696"/>
        <v>-2.5342115114340338E-2</v>
      </c>
      <c r="S674" s="118">
        <f t="shared" si="696"/>
        <v>-5.5045736831617949E-3</v>
      </c>
      <c r="T674" s="118">
        <f t="shared" si="696"/>
        <v>8.5238979785372589E-3</v>
      </c>
      <c r="U674" s="118">
        <f t="shared" si="696"/>
        <v>2.1209663635325837E-2</v>
      </c>
      <c r="V674" s="118">
        <f t="shared" si="696"/>
        <v>3.27213564484349E-2</v>
      </c>
      <c r="W674" s="118">
        <f t="shared" si="696"/>
        <v>0.39977216666630111</v>
      </c>
      <c r="X674" s="118">
        <f t="shared" si="696"/>
        <v>0.90900816655159089</v>
      </c>
      <c r="Y674" s="118">
        <f t="shared" si="696"/>
        <v>0.89052550433044875</v>
      </c>
      <c r="Z674" s="118">
        <f t="shared" si="696"/>
        <v>0.81330337909430905</v>
      </c>
      <c r="AA674" s="118">
        <f t="shared" si="696"/>
        <v>0</v>
      </c>
      <c r="AB674" s="118">
        <f t="shared" si="696"/>
        <v>0</v>
      </c>
      <c r="AC674" s="118">
        <f t="shared" si="696"/>
        <v>0</v>
      </c>
      <c r="AD674" s="118">
        <f t="shared" si="696"/>
        <v>0</v>
      </c>
      <c r="AE674" s="118">
        <f t="shared" si="696"/>
        <v>0</v>
      </c>
      <c r="AF674" s="118">
        <f t="shared" si="696"/>
        <v>0</v>
      </c>
      <c r="AG674" s="118">
        <f t="shared" si="696"/>
        <v>0</v>
      </c>
      <c r="AH674" s="118">
        <f t="shared" si="696"/>
        <v>0</v>
      </c>
      <c r="AJ674" s="34"/>
      <c r="AK674" s="34"/>
      <c r="AL674" s="34"/>
      <c r="AM674" s="34"/>
      <c r="AN674" s="34"/>
      <c r="AO674" s="34"/>
      <c r="AP674" s="118">
        <f t="shared" ref="AP674:AW674" si="697">IFERROR(AP673/AP631, 0)</f>
        <v>-1.8517833210486301</v>
      </c>
      <c r="AQ674" s="118">
        <f t="shared" si="697"/>
        <v>-0.39795546472553062</v>
      </c>
      <c r="AR674" s="118">
        <f t="shared" si="697"/>
        <v>-0.1571784470510606</v>
      </c>
      <c r="AS674" s="118">
        <f t="shared" si="697"/>
        <v>-5.1718648084507698E-2</v>
      </c>
      <c r="AT674" s="118">
        <f t="shared" si="697"/>
        <v>1.5550778051082847E-2</v>
      </c>
      <c r="AU674" s="118">
        <f t="shared" si="697"/>
        <v>0.68885941935981621</v>
      </c>
      <c r="AV674" s="118">
        <f t="shared" si="697"/>
        <v>0</v>
      </c>
      <c r="AW674" s="118">
        <f t="shared" si="697"/>
        <v>0</v>
      </c>
    </row>
    <row r="675" spans="1:49" hidden="1" outlineLevel="1" x14ac:dyDescent="0.2">
      <c r="AJ675" s="34"/>
      <c r="AK675" s="34"/>
      <c r="AL675" s="34"/>
      <c r="AM675" s="34"/>
      <c r="AN675" s="34"/>
      <c r="AO675" s="34"/>
    </row>
    <row r="676" spans="1:49" hidden="1" outlineLevel="1" x14ac:dyDescent="0.2">
      <c r="B676" s="1" t="str">
        <f>Drivers!B112</f>
        <v>Interest rate on cash balances</v>
      </c>
      <c r="C676" s="93">
        <f>Drivers!C112</f>
        <v>0.02</v>
      </c>
      <c r="D676" s="93">
        <f>Drivers!D112</f>
        <v>0.02</v>
      </c>
      <c r="E676" s="93">
        <f>Drivers!E112</f>
        <v>0.02</v>
      </c>
      <c r="F676" s="93">
        <f>Drivers!F112</f>
        <v>0.02</v>
      </c>
      <c r="G676" s="93">
        <f>Drivers!G112</f>
        <v>0.02</v>
      </c>
      <c r="H676" s="93">
        <f>Drivers!H112</f>
        <v>0.02</v>
      </c>
      <c r="I676" s="93">
        <f>Drivers!I112</f>
        <v>0.02</v>
      </c>
      <c r="J676" s="93">
        <f>Drivers!J112</f>
        <v>0.02</v>
      </c>
      <c r="K676" s="93">
        <f>Drivers!K112</f>
        <v>0.02</v>
      </c>
      <c r="L676" s="93">
        <f>Drivers!L112</f>
        <v>0.02</v>
      </c>
      <c r="M676" s="93">
        <f>Drivers!M112</f>
        <v>0.02</v>
      </c>
      <c r="N676" s="93">
        <f>Drivers!N112</f>
        <v>0.02</v>
      </c>
      <c r="O676" s="93">
        <f>Drivers!O112</f>
        <v>0.02</v>
      </c>
      <c r="P676" s="93">
        <f>Drivers!P112</f>
        <v>0.02</v>
      </c>
      <c r="Q676" s="93">
        <f>Drivers!Q112</f>
        <v>0.02</v>
      </c>
      <c r="R676" s="93">
        <f>Drivers!R112</f>
        <v>0.02</v>
      </c>
      <c r="S676" s="93">
        <f>Drivers!S112</f>
        <v>0.02</v>
      </c>
      <c r="T676" s="93">
        <f>Drivers!T112</f>
        <v>0.02</v>
      </c>
      <c r="U676" s="93">
        <f>Drivers!U112</f>
        <v>0.02</v>
      </c>
      <c r="V676" s="93">
        <f>Drivers!V112</f>
        <v>0.02</v>
      </c>
      <c r="W676" s="93">
        <f>Drivers!W112</f>
        <v>0</v>
      </c>
      <c r="X676" s="93">
        <f>Drivers!X112</f>
        <v>0</v>
      </c>
      <c r="Y676" s="93">
        <f>Drivers!Y112</f>
        <v>0</v>
      </c>
      <c r="Z676" s="93">
        <f>Drivers!Z112</f>
        <v>0</v>
      </c>
      <c r="AA676" s="93">
        <f>Drivers!AA112</f>
        <v>0</v>
      </c>
      <c r="AB676" s="93">
        <f>Drivers!AB112</f>
        <v>0</v>
      </c>
      <c r="AC676" s="93">
        <f>Drivers!AC112</f>
        <v>0</v>
      </c>
      <c r="AD676" s="93">
        <f>Drivers!AD112</f>
        <v>0</v>
      </c>
      <c r="AE676" s="93">
        <f>Drivers!AE112</f>
        <v>0</v>
      </c>
      <c r="AF676" s="93">
        <f>Drivers!AF112</f>
        <v>0</v>
      </c>
      <c r="AG676" s="93">
        <f>Drivers!AG112</f>
        <v>0</v>
      </c>
      <c r="AH676" s="93">
        <f>Drivers!AH112</f>
        <v>0</v>
      </c>
      <c r="AJ676" s="34"/>
      <c r="AK676" s="34"/>
      <c r="AL676" s="34"/>
      <c r="AM676" s="34"/>
      <c r="AN676" s="34"/>
      <c r="AO676" s="34"/>
      <c r="AP676" s="93"/>
      <c r="AQ676" s="93"/>
      <c r="AR676" s="93"/>
      <c r="AS676" s="93"/>
      <c r="AT676" s="93"/>
      <c r="AU676" s="93"/>
      <c r="AV676" s="93"/>
      <c r="AW676" s="93"/>
    </row>
    <row r="677" spans="1:49" hidden="1" outlineLevel="1" x14ac:dyDescent="0.2">
      <c r="AJ677" s="34"/>
      <c r="AK677" s="34"/>
      <c r="AL677" s="34"/>
      <c r="AM677" s="34"/>
      <c r="AN677" s="34"/>
      <c r="AO677" s="34"/>
    </row>
    <row r="678" spans="1:49" collapsed="1" x14ac:dyDescent="0.2">
      <c r="AJ678" s="34"/>
      <c r="AK678" s="34"/>
      <c r="AL678" s="34"/>
      <c r="AM678" s="34"/>
      <c r="AN678" s="34"/>
      <c r="AO678" s="34"/>
    </row>
    <row r="679" spans="1:49" x14ac:dyDescent="0.2">
      <c r="A679" s="50" t="s">
        <v>78</v>
      </c>
      <c r="B679" s="16" t="s">
        <v>93</v>
      </c>
      <c r="AJ679" s="34"/>
      <c r="AK679" s="34"/>
      <c r="AL679" s="34"/>
      <c r="AM679" s="34"/>
      <c r="AN679" s="34"/>
      <c r="AO679" s="34"/>
    </row>
    <row r="680" spans="1:49" hidden="1" outlineLevel="1" x14ac:dyDescent="0.2">
      <c r="AJ680" s="34"/>
      <c r="AK680" s="34"/>
      <c r="AL680" s="34"/>
      <c r="AM680" s="34"/>
      <c r="AN680" s="34"/>
      <c r="AO680" s="34"/>
    </row>
    <row r="681" spans="1:49" hidden="1" outlineLevel="1" x14ac:dyDescent="0.2">
      <c r="B681" s="2" t="s">
        <v>149</v>
      </c>
      <c r="AJ681" s="34"/>
      <c r="AK681" s="34"/>
      <c r="AL681" s="34"/>
      <c r="AM681" s="34"/>
      <c r="AN681" s="34"/>
      <c r="AO681" s="34"/>
    </row>
    <row r="682" spans="1:49" ht="5.0999999999999996" hidden="1" customHeight="1" outlineLevel="1" x14ac:dyDescent="0.2">
      <c r="AJ682" s="34"/>
      <c r="AK682" s="34"/>
      <c r="AL682" s="34"/>
      <c r="AM682" s="34"/>
      <c r="AN682" s="34"/>
      <c r="AO682" s="34"/>
    </row>
    <row r="683" spans="1:49" hidden="1" outlineLevel="1" x14ac:dyDescent="0.2">
      <c r="B683" s="4" t="s">
        <v>24</v>
      </c>
      <c r="C683" s="9">
        <f t="shared" ref="C683:AH683" si="698">C673</f>
        <v>-380.29380905000005</v>
      </c>
      <c r="D683" s="9">
        <f t="shared" si="698"/>
        <v>-746.01378419000002</v>
      </c>
      <c r="E683" s="9">
        <f t="shared" si="698"/>
        <v>-806.7075555646519</v>
      </c>
      <c r="F683" s="9">
        <f t="shared" si="698"/>
        <v>-793.68949685642872</v>
      </c>
      <c r="G683" s="9">
        <f t="shared" si="698"/>
        <v>-763.84227913771667</v>
      </c>
      <c r="H683" s="9">
        <f t="shared" si="698"/>
        <v>-731.22012192012676</v>
      </c>
      <c r="I683" s="9">
        <f t="shared" si="698"/>
        <v>-730.38799108688318</v>
      </c>
      <c r="J683" s="9">
        <f t="shared" si="698"/>
        <v>-677.16742382356642</v>
      </c>
      <c r="K683" s="9">
        <f t="shared" si="698"/>
        <v>-660.76812562172586</v>
      </c>
      <c r="L683" s="9">
        <f t="shared" si="698"/>
        <v>-599.19732308284119</v>
      </c>
      <c r="M683" s="9">
        <f t="shared" si="698"/>
        <v>-561.3598708167159</v>
      </c>
      <c r="N683" s="9">
        <f t="shared" si="698"/>
        <v>-516.97163148054369</v>
      </c>
      <c r="O683" s="9">
        <f t="shared" si="698"/>
        <v>-440.44888911532678</v>
      </c>
      <c r="P683" s="9">
        <f t="shared" si="698"/>
        <v>-360.50200329561409</v>
      </c>
      <c r="Q683" s="9">
        <f t="shared" si="698"/>
        <v>-272.73252536708077</v>
      </c>
      <c r="R683" s="9">
        <f t="shared" si="698"/>
        <v>-177.69290450683332</v>
      </c>
      <c r="S683" s="9">
        <f t="shared" si="698"/>
        <v>-42.310348753749395</v>
      </c>
      <c r="T683" s="9">
        <f t="shared" si="698"/>
        <v>71.516048226091584</v>
      </c>
      <c r="U683" s="9">
        <f t="shared" si="698"/>
        <v>193.31081097464562</v>
      </c>
      <c r="V683" s="9">
        <f t="shared" si="698"/>
        <v>322.47484914900622</v>
      </c>
      <c r="W683" s="9">
        <f t="shared" si="698"/>
        <v>3759.4719983609066</v>
      </c>
      <c r="X683" s="9">
        <f t="shared" si="698"/>
        <v>6456.63311851456</v>
      </c>
      <c r="Y683" s="9">
        <f t="shared" si="698"/>
        <v>4074.8558085558902</v>
      </c>
      <c r="Z683" s="9">
        <f t="shared" si="698"/>
        <v>1516.9012800074247</v>
      </c>
      <c r="AA683" s="9">
        <f t="shared" si="698"/>
        <v>-242.4473037655965</v>
      </c>
      <c r="AB683" s="9">
        <f t="shared" si="698"/>
        <v>-238.25945301559653</v>
      </c>
      <c r="AC683" s="9">
        <f t="shared" si="698"/>
        <v>-232.82113776559655</v>
      </c>
      <c r="AD683" s="9">
        <f t="shared" si="698"/>
        <v>-226.06824989059652</v>
      </c>
      <c r="AE683" s="9">
        <f t="shared" si="698"/>
        <v>-217.93676757559649</v>
      </c>
      <c r="AF683" s="9">
        <f t="shared" si="698"/>
        <v>-208.35217534309646</v>
      </c>
      <c r="AG683" s="9">
        <f t="shared" si="698"/>
        <v>-197.23304715559658</v>
      </c>
      <c r="AH683" s="9">
        <f t="shared" si="698"/>
        <v>-184.50258606934659</v>
      </c>
      <c r="AJ683" s="34"/>
      <c r="AK683" s="34"/>
      <c r="AL683" s="34"/>
      <c r="AM683" s="34"/>
      <c r="AN683" s="34"/>
      <c r="AO683" s="34"/>
      <c r="AP683" s="9">
        <f t="shared" ref="AP683:AW683" si="699">SUMIFS($B683:$AI683, $B$6:$AI$6, AP$6)</f>
        <v>-2726.704645661081</v>
      </c>
      <c r="AQ683" s="9">
        <f t="shared" si="699"/>
        <v>-2902.6178159682931</v>
      </c>
      <c r="AR683" s="9">
        <f t="shared" si="699"/>
        <v>-2338.2969510018265</v>
      </c>
      <c r="AS683" s="9">
        <f t="shared" si="699"/>
        <v>-1251.3763222848552</v>
      </c>
      <c r="AT683" s="9">
        <f t="shared" si="699"/>
        <v>544.99135959599403</v>
      </c>
      <c r="AU683" s="9">
        <f t="shared" si="699"/>
        <v>15807.862205438783</v>
      </c>
      <c r="AV683" s="9">
        <f t="shared" si="699"/>
        <v>-939.5961444373861</v>
      </c>
      <c r="AW683" s="9">
        <f t="shared" si="699"/>
        <v>-808.02457614363607</v>
      </c>
    </row>
    <row r="684" spans="1:49" hidden="1" outlineLevel="1" x14ac:dyDescent="0.2">
      <c r="B684" s="4" t="s">
        <v>25</v>
      </c>
      <c r="AJ684" s="34"/>
      <c r="AK684" s="34"/>
      <c r="AL684" s="34"/>
      <c r="AM684" s="34"/>
      <c r="AN684" s="34"/>
      <c r="AO684" s="34"/>
    </row>
    <row r="685" spans="1:49" hidden="1" outlineLevel="1" x14ac:dyDescent="0.2">
      <c r="B685" s="5" t="s">
        <v>27</v>
      </c>
      <c r="C685" s="9">
        <f t="shared" ref="C685:AH685" si="700">-C666-C667</f>
        <v>4.9274999999999999E-2</v>
      </c>
      <c r="D685" s="9">
        <f t="shared" si="700"/>
        <v>0.36314999999999997</v>
      </c>
      <c r="E685" s="9">
        <f t="shared" si="700"/>
        <v>1.3101750000000001</v>
      </c>
      <c r="F685" s="9">
        <f t="shared" si="700"/>
        <v>3.2050124999999996</v>
      </c>
      <c r="G685" s="9">
        <f t="shared" si="700"/>
        <v>6.2070029999999994</v>
      </c>
      <c r="H685" s="9">
        <f t="shared" si="700"/>
        <v>10.394853749999999</v>
      </c>
      <c r="I685" s="9">
        <f t="shared" si="700"/>
        <v>15.833169</v>
      </c>
      <c r="J685" s="9">
        <f t="shared" si="700"/>
        <v>22.586056875000001</v>
      </c>
      <c r="K685" s="9">
        <f t="shared" si="700"/>
        <v>30.717539189999997</v>
      </c>
      <c r="L685" s="9">
        <f t="shared" si="700"/>
        <v>40.302131422499997</v>
      </c>
      <c r="M685" s="9">
        <f t="shared" si="700"/>
        <v>51.42125961</v>
      </c>
      <c r="N685" s="9">
        <f t="shared" si="700"/>
        <v>64.151720696249996</v>
      </c>
      <c r="O685" s="9">
        <f t="shared" si="700"/>
        <v>78.582586902300008</v>
      </c>
      <c r="P685" s="9">
        <f t="shared" si="700"/>
        <v>94.818866547824996</v>
      </c>
      <c r="Q685" s="9">
        <f t="shared" si="700"/>
        <v>112.941409527</v>
      </c>
      <c r="R685" s="9">
        <f t="shared" si="700"/>
        <v>132.99889534031252</v>
      </c>
      <c r="S685" s="9">
        <f t="shared" si="700"/>
        <v>155.04613805994299</v>
      </c>
      <c r="T685" s="9">
        <f t="shared" si="700"/>
        <v>179.1608320783215</v>
      </c>
      <c r="U685" s="9">
        <f t="shared" si="700"/>
        <v>205.417347693165</v>
      </c>
      <c r="V685" s="9">
        <f t="shared" si="700"/>
        <v>233.87153715499724</v>
      </c>
      <c r="W685" s="9">
        <f t="shared" si="700"/>
        <v>248.60503176559649</v>
      </c>
      <c r="X685" s="9">
        <f t="shared" si="700"/>
        <v>248.2911567655965</v>
      </c>
      <c r="Y685" s="9">
        <f t="shared" si="700"/>
        <v>247.3441317655965</v>
      </c>
      <c r="Z685" s="9">
        <f t="shared" si="700"/>
        <v>245.44929426559651</v>
      </c>
      <c r="AA685" s="9">
        <f t="shared" si="700"/>
        <v>242.4473037655965</v>
      </c>
      <c r="AB685" s="9">
        <f t="shared" si="700"/>
        <v>238.25945301559653</v>
      </c>
      <c r="AC685" s="9">
        <f t="shared" si="700"/>
        <v>232.82113776559655</v>
      </c>
      <c r="AD685" s="9">
        <f t="shared" si="700"/>
        <v>226.06824989059652</v>
      </c>
      <c r="AE685" s="9">
        <f t="shared" si="700"/>
        <v>217.93676757559649</v>
      </c>
      <c r="AF685" s="9">
        <f t="shared" si="700"/>
        <v>208.35217534309646</v>
      </c>
      <c r="AG685" s="9">
        <f t="shared" si="700"/>
        <v>197.23304715559658</v>
      </c>
      <c r="AH685" s="9">
        <f t="shared" si="700"/>
        <v>184.50258606934659</v>
      </c>
      <c r="AJ685" s="34"/>
      <c r="AK685" s="34"/>
      <c r="AL685" s="34"/>
      <c r="AM685" s="34"/>
      <c r="AN685" s="34"/>
      <c r="AO685" s="34"/>
      <c r="AP685" s="9">
        <f t="shared" ref="AP685:AW688" si="701">SUMIFS($B685:$AI685, $B$6:$AI$6, AP$6)</f>
        <v>4.9276124999999995</v>
      </c>
      <c r="AQ685" s="9">
        <f t="shared" si="701"/>
        <v>55.021082625000005</v>
      </c>
      <c r="AR685" s="9">
        <f t="shared" si="701"/>
        <v>186.59265091875</v>
      </c>
      <c r="AS685" s="9">
        <f t="shared" si="701"/>
        <v>419.34175831743755</v>
      </c>
      <c r="AT685" s="9">
        <f t="shared" si="701"/>
        <v>773.49585498642671</v>
      </c>
      <c r="AU685" s="9">
        <f t="shared" si="701"/>
        <v>989.68961456238594</v>
      </c>
      <c r="AV685" s="9">
        <f t="shared" si="701"/>
        <v>939.5961444373861</v>
      </c>
      <c r="AW685" s="9">
        <f t="shared" si="701"/>
        <v>808.02457614363607</v>
      </c>
    </row>
    <row r="686" spans="1:49" hidden="1" outlineLevel="1" x14ac:dyDescent="0.2">
      <c r="B686" s="5" t="s">
        <v>28</v>
      </c>
      <c r="C686" s="9">
        <f t="shared" ref="C686:AH686" si="702">-C665</f>
        <v>8.5410000000000004</v>
      </c>
      <c r="D686" s="9">
        <f t="shared" si="702"/>
        <v>45.864000000000004</v>
      </c>
      <c r="E686" s="9">
        <f t="shared" si="702"/>
        <v>118.28699999999999</v>
      </c>
      <c r="F686" s="9">
        <f t="shared" si="702"/>
        <v>210.1515</v>
      </c>
      <c r="G686" s="9">
        <f t="shared" si="702"/>
        <v>310.19351999999998</v>
      </c>
      <c r="H686" s="9">
        <f t="shared" si="702"/>
        <v>415.70060999999998</v>
      </c>
      <c r="I686" s="9">
        <f t="shared" si="702"/>
        <v>526.94069999999999</v>
      </c>
      <c r="J686" s="9">
        <f t="shared" si="702"/>
        <v>643.55986499999995</v>
      </c>
      <c r="K686" s="9">
        <f t="shared" si="702"/>
        <v>765.89706960000001</v>
      </c>
      <c r="L686" s="9">
        <f t="shared" si="702"/>
        <v>895.43225069999994</v>
      </c>
      <c r="M686" s="9">
        <f t="shared" si="702"/>
        <v>1031.8833018</v>
      </c>
      <c r="N686" s="9">
        <f t="shared" si="702"/>
        <v>1174.72995315</v>
      </c>
      <c r="O686" s="9">
        <f t="shared" si="702"/>
        <v>1326.620189232</v>
      </c>
      <c r="P686" s="9">
        <f t="shared" si="702"/>
        <v>1487.6682826590002</v>
      </c>
      <c r="Q686" s="9">
        <f t="shared" si="702"/>
        <v>1653.5725003979996</v>
      </c>
      <c r="R686" s="9">
        <f t="shared" si="702"/>
        <v>1823.0583739095</v>
      </c>
      <c r="S686" s="9">
        <f t="shared" si="702"/>
        <v>1998.4636974931198</v>
      </c>
      <c r="T686" s="9">
        <f t="shared" si="702"/>
        <v>2181.4165990258198</v>
      </c>
      <c r="U686" s="9">
        <f t="shared" si="702"/>
        <v>2369.7127742137209</v>
      </c>
      <c r="V686" s="9">
        <f t="shared" si="702"/>
        <v>2562.3467325038705</v>
      </c>
      <c r="W686" s="9">
        <f t="shared" si="702"/>
        <v>0</v>
      </c>
      <c r="X686" s="9">
        <f t="shared" si="702"/>
        <v>0</v>
      </c>
      <c r="Y686" s="9">
        <f t="shared" si="702"/>
        <v>0</v>
      </c>
      <c r="Z686" s="9">
        <f t="shared" si="702"/>
        <v>0</v>
      </c>
      <c r="AA686" s="9">
        <f t="shared" si="702"/>
        <v>0</v>
      </c>
      <c r="AB686" s="9">
        <f t="shared" si="702"/>
        <v>0</v>
      </c>
      <c r="AC686" s="9">
        <f t="shared" si="702"/>
        <v>0</v>
      </c>
      <c r="AD686" s="9">
        <f t="shared" si="702"/>
        <v>0</v>
      </c>
      <c r="AE686" s="9">
        <f t="shared" si="702"/>
        <v>0</v>
      </c>
      <c r="AF686" s="9">
        <f t="shared" si="702"/>
        <v>0</v>
      </c>
      <c r="AG686" s="9">
        <f t="shared" si="702"/>
        <v>0</v>
      </c>
      <c r="AH686" s="9">
        <f t="shared" si="702"/>
        <v>0</v>
      </c>
      <c r="AJ686" s="34"/>
      <c r="AK686" s="34"/>
      <c r="AL686" s="34"/>
      <c r="AM686" s="34"/>
      <c r="AN686" s="34"/>
      <c r="AO686" s="34"/>
      <c r="AP686" s="9">
        <f t="shared" si="701"/>
        <v>382.84350000000001</v>
      </c>
      <c r="AQ686" s="9">
        <f t="shared" si="701"/>
        <v>1896.3946949999997</v>
      </c>
      <c r="AR686" s="9">
        <f t="shared" si="701"/>
        <v>3867.9425752500001</v>
      </c>
      <c r="AS686" s="9">
        <f t="shared" si="701"/>
        <v>6290.9193461984996</v>
      </c>
      <c r="AT686" s="9">
        <f t="shared" si="701"/>
        <v>9111.9398032365316</v>
      </c>
      <c r="AU686" s="9">
        <f t="shared" si="701"/>
        <v>0</v>
      </c>
      <c r="AV686" s="9">
        <f t="shared" si="701"/>
        <v>0</v>
      </c>
      <c r="AW686" s="9">
        <f t="shared" si="701"/>
        <v>0</v>
      </c>
    </row>
    <row r="687" spans="1:49" hidden="1" outlineLevel="1" x14ac:dyDescent="0.2">
      <c r="B687" s="5" t="s">
        <v>29</v>
      </c>
      <c r="C687" s="9">
        <f t="shared" ref="C687:AH687" si="703">-C477</f>
        <v>101.29943005000001</v>
      </c>
      <c r="D687" s="9">
        <f t="shared" si="703"/>
        <v>190.09039295740001</v>
      </c>
      <c r="E687" s="9">
        <f t="shared" si="703"/>
        <v>159.02099972580947</v>
      </c>
      <c r="F687" s="9">
        <f t="shared" si="703"/>
        <v>64.218266068171431</v>
      </c>
      <c r="G687" s="9">
        <f t="shared" si="703"/>
        <v>-36.785129902684162</v>
      </c>
      <c r="H687" s="9">
        <f t="shared" si="703"/>
        <v>-109.76898007669934</v>
      </c>
      <c r="I687" s="9">
        <f t="shared" si="703"/>
        <v>-151.80212919266688</v>
      </c>
      <c r="J687" s="9">
        <f t="shared" si="703"/>
        <v>-207.33234220267869</v>
      </c>
      <c r="K687" s="9">
        <f t="shared" si="703"/>
        <v>-166.53363417301247</v>
      </c>
      <c r="L687" s="9">
        <f t="shared" si="703"/>
        <v>-221.79737602261389</v>
      </c>
      <c r="M687" s="9">
        <f t="shared" si="703"/>
        <v>-275.13631466966223</v>
      </c>
      <c r="N687" s="9">
        <f t="shared" si="703"/>
        <v>-337.89423562931597</v>
      </c>
      <c r="O687" s="9">
        <f t="shared" si="703"/>
        <v>-404.52843403480119</v>
      </c>
      <c r="P687" s="9">
        <f t="shared" si="703"/>
        <v>-476.7159526066655</v>
      </c>
      <c r="Q687" s="9">
        <f t="shared" si="703"/>
        <v>-551.93254744236765</v>
      </c>
      <c r="R687" s="9">
        <f t="shared" si="703"/>
        <v>-633.4249261349546</v>
      </c>
      <c r="S687" s="9">
        <f t="shared" si="703"/>
        <v>-445.32077800419711</v>
      </c>
      <c r="T687" s="9">
        <f t="shared" si="703"/>
        <v>-428.4617593512844</v>
      </c>
      <c r="U687" s="9">
        <f t="shared" si="703"/>
        <v>-451.3856262689942</v>
      </c>
      <c r="V687" s="9">
        <f t="shared" si="703"/>
        <v>-477.1981990172726</v>
      </c>
      <c r="W687" s="9">
        <f t="shared" si="703"/>
        <v>4861.38927592849</v>
      </c>
      <c r="X687" s="9">
        <f t="shared" si="703"/>
        <v>0</v>
      </c>
      <c r="Y687" s="9">
        <f t="shared" si="703"/>
        <v>0</v>
      </c>
      <c r="Z687" s="9">
        <f t="shared" si="703"/>
        <v>0</v>
      </c>
      <c r="AA687" s="9">
        <f t="shared" si="703"/>
        <v>0</v>
      </c>
      <c r="AB687" s="9">
        <f t="shared" si="703"/>
        <v>0</v>
      </c>
      <c r="AC687" s="9">
        <f t="shared" si="703"/>
        <v>0</v>
      </c>
      <c r="AD687" s="9">
        <f t="shared" si="703"/>
        <v>0</v>
      </c>
      <c r="AE687" s="9">
        <f t="shared" si="703"/>
        <v>0</v>
      </c>
      <c r="AF687" s="9">
        <f t="shared" si="703"/>
        <v>0</v>
      </c>
      <c r="AG687" s="9">
        <f t="shared" si="703"/>
        <v>0</v>
      </c>
      <c r="AH687" s="9">
        <f t="shared" si="703"/>
        <v>0</v>
      </c>
      <c r="AJ687" s="34"/>
      <c r="AK687" s="34"/>
      <c r="AL687" s="34"/>
      <c r="AM687" s="34"/>
      <c r="AN687" s="34"/>
      <c r="AO687" s="34"/>
      <c r="AP687" s="9">
        <f t="shared" si="701"/>
        <v>514.62908880138093</v>
      </c>
      <c r="AQ687" s="9">
        <f t="shared" si="701"/>
        <v>-505.6885813747291</v>
      </c>
      <c r="AR687" s="9">
        <f t="shared" si="701"/>
        <v>-1001.3615604946046</v>
      </c>
      <c r="AS687" s="9">
        <f t="shared" si="701"/>
        <v>-2066.6018602187887</v>
      </c>
      <c r="AT687" s="9">
        <f t="shared" si="701"/>
        <v>-1802.3663626417483</v>
      </c>
      <c r="AU687" s="9">
        <f t="shared" si="701"/>
        <v>4861.38927592849</v>
      </c>
      <c r="AV687" s="9">
        <f t="shared" si="701"/>
        <v>0</v>
      </c>
      <c r="AW687" s="9">
        <f t="shared" si="701"/>
        <v>0</v>
      </c>
    </row>
    <row r="688" spans="1:49" hidden="1" outlineLevel="1" x14ac:dyDescent="0.2">
      <c r="B688" s="5" t="s">
        <v>30</v>
      </c>
      <c r="AJ688" s="34"/>
      <c r="AK688" s="34"/>
      <c r="AL688" s="34"/>
      <c r="AM688" s="34"/>
      <c r="AN688" s="34"/>
      <c r="AO688" s="34"/>
      <c r="AP688" s="9">
        <f t="shared" si="701"/>
        <v>0</v>
      </c>
      <c r="AQ688" s="9">
        <f t="shared" si="701"/>
        <v>0</v>
      </c>
      <c r="AR688" s="9">
        <f t="shared" si="701"/>
        <v>0</v>
      </c>
      <c r="AS688" s="9">
        <f t="shared" si="701"/>
        <v>0</v>
      </c>
      <c r="AT688" s="9">
        <f t="shared" si="701"/>
        <v>0</v>
      </c>
      <c r="AU688" s="9">
        <f t="shared" si="701"/>
        <v>0</v>
      </c>
      <c r="AV688" s="9">
        <f t="shared" si="701"/>
        <v>0</v>
      </c>
      <c r="AW688" s="9">
        <f t="shared" si="701"/>
        <v>0</v>
      </c>
    </row>
    <row r="689" spans="2:49" hidden="1" outlineLevel="1" x14ac:dyDescent="0.2">
      <c r="B689" s="4" t="s">
        <v>31</v>
      </c>
      <c r="AJ689" s="34"/>
      <c r="AK689" s="34"/>
      <c r="AL689" s="34"/>
      <c r="AM689" s="34"/>
      <c r="AN689" s="34"/>
      <c r="AO689" s="34"/>
    </row>
    <row r="690" spans="2:49" hidden="1" outlineLevel="1" x14ac:dyDescent="0.2">
      <c r="B690" s="5" t="s">
        <v>32</v>
      </c>
      <c r="C690" s="46">
        <f>-C737</f>
        <v>-132.66</v>
      </c>
      <c r="D690" s="9">
        <f>-(D737-C737)</f>
        <v>-397.98</v>
      </c>
      <c r="E690" s="9">
        <f t="shared" ref="E690:AH690" si="704">-(E737-D737)</f>
        <v>-397.97999999999979</v>
      </c>
      <c r="F690" s="9">
        <f t="shared" si="704"/>
        <v>-154.7700000000001</v>
      </c>
      <c r="G690" s="9">
        <f t="shared" si="704"/>
        <v>-193.40220000000045</v>
      </c>
      <c r="H690" s="9">
        <f t="shared" si="704"/>
        <v>-424.99440000000004</v>
      </c>
      <c r="I690" s="9">
        <f t="shared" si="704"/>
        <v>-424.99440000000004</v>
      </c>
      <c r="J690" s="9">
        <f t="shared" si="704"/>
        <v>-192.83939999999939</v>
      </c>
      <c r="K690" s="9">
        <f t="shared" si="704"/>
        <v>-268.8559920000007</v>
      </c>
      <c r="L690" s="9">
        <f t="shared" si="704"/>
        <v>-496.36306800000011</v>
      </c>
      <c r="M690" s="9">
        <f t="shared" si="704"/>
        <v>-496.36306800000057</v>
      </c>
      <c r="N690" s="9">
        <f t="shared" si="704"/>
        <v>-247.9572179999991</v>
      </c>
      <c r="O690" s="9">
        <f t="shared" si="704"/>
        <v>-408.65199047999977</v>
      </c>
      <c r="P690" s="9">
        <f t="shared" si="704"/>
        <v>-559.94022828000016</v>
      </c>
      <c r="Q690" s="9">
        <f t="shared" si="704"/>
        <v>-536.47691940000004</v>
      </c>
      <c r="R690" s="9">
        <f t="shared" si="704"/>
        <v>-265.71454289999929</v>
      </c>
      <c r="S690" s="9">
        <f t="shared" si="704"/>
        <v>-510.2741733192006</v>
      </c>
      <c r="T690" s="9">
        <f t="shared" si="704"/>
        <v>-613.58792022000398</v>
      </c>
      <c r="U690" s="9">
        <f t="shared" si="704"/>
        <v>-590.12461134000023</v>
      </c>
      <c r="V690" s="9">
        <f t="shared" si="704"/>
        <v>-292.2859971900034</v>
      </c>
      <c r="W690" s="9">
        <f t="shared" si="704"/>
        <v>7606.2161291292005</v>
      </c>
      <c r="X690" s="9">
        <f t="shared" si="704"/>
        <v>0</v>
      </c>
      <c r="Y690" s="9">
        <f t="shared" si="704"/>
        <v>0</v>
      </c>
      <c r="Z690" s="9">
        <f t="shared" si="704"/>
        <v>0</v>
      </c>
      <c r="AA690" s="9">
        <f t="shared" si="704"/>
        <v>0</v>
      </c>
      <c r="AB690" s="9">
        <f t="shared" si="704"/>
        <v>0</v>
      </c>
      <c r="AC690" s="9">
        <f t="shared" si="704"/>
        <v>0</v>
      </c>
      <c r="AD690" s="9">
        <f t="shared" si="704"/>
        <v>0</v>
      </c>
      <c r="AE690" s="9">
        <f t="shared" si="704"/>
        <v>0</v>
      </c>
      <c r="AF690" s="9">
        <f t="shared" si="704"/>
        <v>0</v>
      </c>
      <c r="AG690" s="9">
        <f t="shared" si="704"/>
        <v>0</v>
      </c>
      <c r="AH690" s="9">
        <f t="shared" si="704"/>
        <v>0</v>
      </c>
      <c r="AJ690" s="34"/>
      <c r="AK690" s="34"/>
      <c r="AL690" s="34"/>
      <c r="AM690" s="34"/>
      <c r="AN690" s="34"/>
      <c r="AO690" s="34"/>
      <c r="AP690" s="9">
        <f t="shared" ref="AP690:AW695" si="705">SUMIFS($B690:$AI690, $B$6:$AI$6, AP$6)</f>
        <v>-1083.3899999999999</v>
      </c>
      <c r="AQ690" s="9">
        <f t="shared" si="705"/>
        <v>-1236.2303999999999</v>
      </c>
      <c r="AR690" s="9">
        <f t="shared" si="705"/>
        <v>-1509.5393460000005</v>
      </c>
      <c r="AS690" s="9">
        <f t="shared" si="705"/>
        <v>-1770.7836810599993</v>
      </c>
      <c r="AT690" s="9">
        <f t="shared" si="705"/>
        <v>-2006.2727020692082</v>
      </c>
      <c r="AU690" s="9">
        <f t="shared" si="705"/>
        <v>7606.2161291292005</v>
      </c>
      <c r="AV690" s="9">
        <f t="shared" si="705"/>
        <v>0</v>
      </c>
      <c r="AW690" s="9">
        <f t="shared" si="705"/>
        <v>0</v>
      </c>
    </row>
    <row r="691" spans="2:49" hidden="1" outlineLevel="1" x14ac:dyDescent="0.2">
      <c r="B691" s="5" t="s">
        <v>147</v>
      </c>
      <c r="C691" s="46">
        <f>-C739</f>
        <v>-1.6425000000000001</v>
      </c>
      <c r="D691" s="9">
        <f t="shared" ref="D691:AH691" si="706">-(D739-C739)</f>
        <v>-7.1775000000000002</v>
      </c>
      <c r="E691" s="9">
        <f t="shared" si="706"/>
        <v>-13.927500000000002</v>
      </c>
      <c r="F691" s="9">
        <f t="shared" si="706"/>
        <v>-17.666249999999998</v>
      </c>
      <c r="G691" s="9">
        <f t="shared" si="706"/>
        <v>-19.238849999999999</v>
      </c>
      <c r="H691" s="9">
        <f t="shared" si="706"/>
        <v>-20.289825000000015</v>
      </c>
      <c r="I691" s="9">
        <f t="shared" si="706"/>
        <v>-21.392324999999985</v>
      </c>
      <c r="J691" s="9">
        <f t="shared" si="706"/>
        <v>-22.426762500000009</v>
      </c>
      <c r="K691" s="9">
        <f t="shared" si="706"/>
        <v>-23.526385500000004</v>
      </c>
      <c r="L691" s="9">
        <f t="shared" si="706"/>
        <v>-24.910611749999987</v>
      </c>
      <c r="M691" s="9">
        <f t="shared" si="706"/>
        <v>-26.240586750000006</v>
      </c>
      <c r="N691" s="9">
        <f t="shared" si="706"/>
        <v>-27.470509875000033</v>
      </c>
      <c r="O691" s="9">
        <f t="shared" si="706"/>
        <v>-29.209660785000011</v>
      </c>
      <c r="P691" s="9">
        <f t="shared" si="706"/>
        <v>-30.970787197499988</v>
      </c>
      <c r="Q691" s="9">
        <f t="shared" si="706"/>
        <v>-31.904657257499935</v>
      </c>
      <c r="R691" s="9">
        <f t="shared" si="706"/>
        <v>-32.593437213750065</v>
      </c>
      <c r="S691" s="9">
        <f t="shared" si="706"/>
        <v>-33.731792996849947</v>
      </c>
      <c r="T691" s="9">
        <f t="shared" si="706"/>
        <v>-35.183250294750053</v>
      </c>
      <c r="U691" s="9">
        <f t="shared" si="706"/>
        <v>-36.210802920750098</v>
      </c>
      <c r="V691" s="9">
        <f t="shared" si="706"/>
        <v>-37.044991978875032</v>
      </c>
      <c r="W691" s="9">
        <f t="shared" si="706"/>
        <v>492.75898701997517</v>
      </c>
      <c r="X691" s="9">
        <f t="shared" si="706"/>
        <v>0</v>
      </c>
      <c r="Y691" s="9">
        <f t="shared" si="706"/>
        <v>0</v>
      </c>
      <c r="Z691" s="9">
        <f t="shared" si="706"/>
        <v>0</v>
      </c>
      <c r="AA691" s="9">
        <f t="shared" si="706"/>
        <v>0</v>
      </c>
      <c r="AB691" s="9">
        <f t="shared" si="706"/>
        <v>0</v>
      </c>
      <c r="AC691" s="9">
        <f t="shared" si="706"/>
        <v>0</v>
      </c>
      <c r="AD691" s="9">
        <f t="shared" si="706"/>
        <v>0</v>
      </c>
      <c r="AE691" s="9">
        <f t="shared" si="706"/>
        <v>0</v>
      </c>
      <c r="AF691" s="9">
        <f t="shared" si="706"/>
        <v>0</v>
      </c>
      <c r="AG691" s="9">
        <f t="shared" si="706"/>
        <v>0</v>
      </c>
      <c r="AH691" s="9">
        <f t="shared" si="706"/>
        <v>0</v>
      </c>
      <c r="AJ691" s="34"/>
      <c r="AK691" s="34"/>
      <c r="AL691" s="34"/>
      <c r="AM691" s="34"/>
      <c r="AN691" s="34"/>
      <c r="AO691" s="34"/>
      <c r="AP691" s="9">
        <f t="shared" si="705"/>
        <v>-40.41375</v>
      </c>
      <c r="AQ691" s="9">
        <f t="shared" si="705"/>
        <v>-83.347762500000016</v>
      </c>
      <c r="AR691" s="9">
        <f t="shared" si="705"/>
        <v>-102.14809387500003</v>
      </c>
      <c r="AS691" s="9">
        <f t="shared" si="705"/>
        <v>-124.67854245375</v>
      </c>
      <c r="AT691" s="9">
        <f t="shared" si="705"/>
        <v>-142.17083819122513</v>
      </c>
      <c r="AU691" s="9">
        <f t="shared" si="705"/>
        <v>492.75898701997517</v>
      </c>
      <c r="AV691" s="9">
        <f t="shared" si="705"/>
        <v>0</v>
      </c>
      <c r="AW691" s="9">
        <f t="shared" si="705"/>
        <v>0</v>
      </c>
    </row>
    <row r="692" spans="2:49" hidden="1" outlineLevel="1" x14ac:dyDescent="0.2">
      <c r="B692" s="5" t="s">
        <v>224</v>
      </c>
      <c r="C692" s="46">
        <f>-C738-C744</f>
        <v>-22.8650175</v>
      </c>
      <c r="D692" s="9">
        <f t="shared" ref="D692:AH692" si="707">-(D738-C738)-(D744-C744)</f>
        <v>-85.229819999999989</v>
      </c>
      <c r="E692" s="9">
        <f t="shared" si="707"/>
        <v>-128.90387250000003</v>
      </c>
      <c r="F692" s="9">
        <f t="shared" si="707"/>
        <v>-111.96797624999994</v>
      </c>
      <c r="G692" s="9">
        <f t="shared" si="707"/>
        <v>-80.280621225000004</v>
      </c>
      <c r="H692" s="9">
        <f t="shared" si="707"/>
        <v>-61.787993175000054</v>
      </c>
      <c r="I692" s="9">
        <f t="shared" si="707"/>
        <v>-55.267030124999962</v>
      </c>
      <c r="J692" s="9">
        <f t="shared" si="707"/>
        <v>-46.629858825000042</v>
      </c>
      <c r="K692" s="9">
        <f t="shared" si="707"/>
        <v>-46.029682547999982</v>
      </c>
      <c r="L692" s="9">
        <f t="shared" si="707"/>
        <v>-54.040593590999947</v>
      </c>
      <c r="M692" s="9">
        <f t="shared" si="707"/>
        <v>-60.990061734000165</v>
      </c>
      <c r="N692" s="9">
        <f t="shared" si="707"/>
        <v>-54.574033347000068</v>
      </c>
      <c r="O692" s="9">
        <f t="shared" si="707"/>
        <v>-62.581880857859801</v>
      </c>
      <c r="P692" s="9">
        <f t="shared" si="707"/>
        <v>-65.532355935569967</v>
      </c>
      <c r="Q692" s="9">
        <f t="shared" si="707"/>
        <v>-64.232684685090021</v>
      </c>
      <c r="R692" s="9">
        <f t="shared" si="707"/>
        <v>-50.053751302409864</v>
      </c>
      <c r="S692" s="9">
        <f t="shared" si="707"/>
        <v>-56.774342891496872</v>
      </c>
      <c r="T692" s="9">
        <f t="shared" si="707"/>
        <v>-62.017033723023815</v>
      </c>
      <c r="U692" s="9">
        <f t="shared" si="707"/>
        <v>-65.782796376972328</v>
      </c>
      <c r="V692" s="9">
        <f t="shared" si="707"/>
        <v>-53.395919652419252</v>
      </c>
      <c r="W692" s="9">
        <f t="shared" si="707"/>
        <v>534.57007224300662</v>
      </c>
      <c r="X692" s="9">
        <f t="shared" si="707"/>
        <v>398.01864217284424</v>
      </c>
      <c r="Y692" s="9">
        <f t="shared" si="707"/>
        <v>253.58793856651263</v>
      </c>
      <c r="Z692" s="9">
        <f t="shared" si="707"/>
        <v>102.76067326247914</v>
      </c>
      <c r="AA692" s="9">
        <f t="shared" si="707"/>
        <v>0</v>
      </c>
      <c r="AB692" s="9">
        <f t="shared" si="707"/>
        <v>0</v>
      </c>
      <c r="AC692" s="9">
        <f t="shared" si="707"/>
        <v>0</v>
      </c>
      <c r="AD692" s="9">
        <f t="shared" si="707"/>
        <v>0</v>
      </c>
      <c r="AE692" s="9">
        <f t="shared" si="707"/>
        <v>0</v>
      </c>
      <c r="AF692" s="9">
        <f t="shared" si="707"/>
        <v>0</v>
      </c>
      <c r="AG692" s="9">
        <f t="shared" si="707"/>
        <v>0</v>
      </c>
      <c r="AH692" s="9">
        <f t="shared" si="707"/>
        <v>0</v>
      </c>
      <c r="AJ692" s="34"/>
      <c r="AK692" s="34"/>
      <c r="AL692" s="34"/>
      <c r="AM692" s="34"/>
      <c r="AN692" s="34"/>
      <c r="AO692" s="34"/>
      <c r="AP692" s="9">
        <f t="shared" si="705"/>
        <v>-348.96668624999995</v>
      </c>
      <c r="AQ692" s="9">
        <f t="shared" si="705"/>
        <v>-243.96550335000006</v>
      </c>
      <c r="AR692" s="9">
        <f t="shared" si="705"/>
        <v>-215.63437122000016</v>
      </c>
      <c r="AS692" s="9">
        <f t="shared" si="705"/>
        <v>-242.40067278092965</v>
      </c>
      <c r="AT692" s="9">
        <f t="shared" si="705"/>
        <v>-237.97009264391227</v>
      </c>
      <c r="AU692" s="9">
        <f t="shared" si="705"/>
        <v>1288.9373262448426</v>
      </c>
      <c r="AV692" s="9">
        <f t="shared" si="705"/>
        <v>0</v>
      </c>
      <c r="AW692" s="9">
        <f t="shared" si="705"/>
        <v>0</v>
      </c>
    </row>
    <row r="693" spans="2:49" hidden="1" outlineLevel="1" x14ac:dyDescent="0.2">
      <c r="B693" s="5" t="s">
        <v>33</v>
      </c>
      <c r="C693" s="46">
        <f>C751</f>
        <v>1.0312500000000002</v>
      </c>
      <c r="D693" s="9">
        <f>D751-C751</f>
        <v>6.21875</v>
      </c>
      <c r="E693" s="9">
        <f t="shared" ref="E693:AH693" si="708">E751-D751</f>
        <v>15.59375</v>
      </c>
      <c r="F693" s="9">
        <f t="shared" si="708"/>
        <v>23.078125</v>
      </c>
      <c r="G693" s="9">
        <f t="shared" si="708"/>
        <v>23.210924999999989</v>
      </c>
      <c r="H693" s="9">
        <f t="shared" si="708"/>
        <v>26.645099999999999</v>
      </c>
      <c r="I693" s="9">
        <f t="shared" si="708"/>
        <v>28.115099999999998</v>
      </c>
      <c r="J693" s="9">
        <f t="shared" si="708"/>
        <v>29.494350000000011</v>
      </c>
      <c r="K693" s="9">
        <f t="shared" si="708"/>
        <v>23.248073000000034</v>
      </c>
      <c r="L693" s="9">
        <f t="shared" si="708"/>
        <v>31.431406124999967</v>
      </c>
      <c r="M693" s="9">
        <f t="shared" si="708"/>
        <v>33.130818625000046</v>
      </c>
      <c r="N693" s="9">
        <f t="shared" si="708"/>
        <v>34.702387062500009</v>
      </c>
      <c r="O693" s="9">
        <f t="shared" si="708"/>
        <v>23.071786027499968</v>
      </c>
      <c r="P693" s="9">
        <f t="shared" si="708"/>
        <v>37.658629552500031</v>
      </c>
      <c r="Q693" s="9">
        <f t="shared" si="708"/>
        <v>38.994581092499914</v>
      </c>
      <c r="R693" s="9">
        <f t="shared" si="708"/>
        <v>39.836423261250047</v>
      </c>
      <c r="S693" s="9">
        <f t="shared" si="708"/>
        <v>20.22029364094999</v>
      </c>
      <c r="T693" s="9">
        <f t="shared" si="708"/>
        <v>41.047125343875052</v>
      </c>
      <c r="U693" s="9">
        <f t="shared" si="708"/>
        <v>42.245936740874981</v>
      </c>
      <c r="V693" s="9">
        <f t="shared" si="708"/>
        <v>43.219157308687613</v>
      </c>
      <c r="W693" s="9">
        <f t="shared" si="708"/>
        <v>-562.19396778063765</v>
      </c>
      <c r="X693" s="9">
        <f t="shared" si="708"/>
        <v>0</v>
      </c>
      <c r="Y693" s="9">
        <f t="shared" si="708"/>
        <v>0</v>
      </c>
      <c r="Z693" s="9">
        <f t="shared" si="708"/>
        <v>0</v>
      </c>
      <c r="AA693" s="9">
        <f t="shared" si="708"/>
        <v>0</v>
      </c>
      <c r="AB693" s="9">
        <f t="shared" si="708"/>
        <v>0</v>
      </c>
      <c r="AC693" s="9">
        <f t="shared" si="708"/>
        <v>0</v>
      </c>
      <c r="AD693" s="9">
        <f t="shared" si="708"/>
        <v>0</v>
      </c>
      <c r="AE693" s="9">
        <f t="shared" si="708"/>
        <v>0</v>
      </c>
      <c r="AF693" s="9">
        <f t="shared" si="708"/>
        <v>0</v>
      </c>
      <c r="AG693" s="9">
        <f t="shared" si="708"/>
        <v>0</v>
      </c>
      <c r="AH693" s="9">
        <f t="shared" si="708"/>
        <v>0</v>
      </c>
      <c r="AJ693" s="34"/>
      <c r="AK693" s="34"/>
      <c r="AL693" s="34"/>
      <c r="AM693" s="34"/>
      <c r="AN693" s="34"/>
      <c r="AO693" s="34"/>
      <c r="AP693" s="9">
        <f t="shared" si="705"/>
        <v>45.921875</v>
      </c>
      <c r="AQ693" s="9">
        <f t="shared" si="705"/>
        <v>107.465475</v>
      </c>
      <c r="AR693" s="9">
        <f t="shared" si="705"/>
        <v>122.51268481250005</v>
      </c>
      <c r="AS693" s="9">
        <f t="shared" si="705"/>
        <v>139.56141993374996</v>
      </c>
      <c r="AT693" s="9">
        <f t="shared" si="705"/>
        <v>146.73251303438764</v>
      </c>
      <c r="AU693" s="9">
        <f t="shared" si="705"/>
        <v>-562.19396778063765</v>
      </c>
      <c r="AV693" s="9">
        <f t="shared" si="705"/>
        <v>0</v>
      </c>
      <c r="AW693" s="9">
        <f t="shared" si="705"/>
        <v>0</v>
      </c>
    </row>
    <row r="694" spans="2:49" hidden="1" outlineLevel="1" x14ac:dyDescent="0.2">
      <c r="B694" s="5" t="s">
        <v>34</v>
      </c>
      <c r="C694" s="46">
        <f>C753+C757</f>
        <v>165.15</v>
      </c>
      <c r="D694" s="9">
        <f t="shared" ref="D694:AH694" si="709">(D753-C753)+(D757-C757)</f>
        <v>615.6</v>
      </c>
      <c r="E694" s="9">
        <f t="shared" si="709"/>
        <v>931.05</v>
      </c>
      <c r="F694" s="9">
        <f t="shared" si="709"/>
        <v>808.72500000000014</v>
      </c>
      <c r="G694" s="9">
        <f t="shared" si="709"/>
        <v>712.60799999999972</v>
      </c>
      <c r="H694" s="9">
        <f t="shared" si="709"/>
        <v>941.13150000000041</v>
      </c>
      <c r="I694" s="9">
        <f t="shared" si="709"/>
        <v>1147.6049999999996</v>
      </c>
      <c r="J694" s="9">
        <f t="shared" si="709"/>
        <v>986.88975000000119</v>
      </c>
      <c r="K694" s="9">
        <f t="shared" si="709"/>
        <v>917.63963999999942</v>
      </c>
      <c r="L694" s="9">
        <f t="shared" si="709"/>
        <v>1160.2678049999995</v>
      </c>
      <c r="M694" s="9">
        <f t="shared" si="709"/>
        <v>1376.2964699999993</v>
      </c>
      <c r="N694" s="9">
        <f t="shared" si="709"/>
        <v>1196.9716724999998</v>
      </c>
      <c r="O694" s="9">
        <f t="shared" si="709"/>
        <v>1222.7068008000006</v>
      </c>
      <c r="P694" s="9">
        <f t="shared" si="709"/>
        <v>1439.0227408499995</v>
      </c>
      <c r="Q694" s="9">
        <f t="shared" si="709"/>
        <v>1601.6414156999999</v>
      </c>
      <c r="R694" s="9">
        <f t="shared" si="709"/>
        <v>1346.3615414250016</v>
      </c>
      <c r="S694" s="9">
        <f t="shared" si="709"/>
        <v>1433.328925247999</v>
      </c>
      <c r="T694" s="9">
        <f t="shared" si="709"/>
        <v>1645.4667853530009</v>
      </c>
      <c r="U694" s="9">
        <f t="shared" si="709"/>
        <v>1802.0337289380004</v>
      </c>
      <c r="V694" s="9">
        <f t="shared" si="709"/>
        <v>1497.3816463604999</v>
      </c>
      <c r="W694" s="9">
        <f t="shared" si="709"/>
        <v>-9404.0363782980003</v>
      </c>
      <c r="X694" s="9">
        <f t="shared" si="709"/>
        <v>-7102.9429174530005</v>
      </c>
      <c r="Y694" s="9">
        <f t="shared" si="709"/>
        <v>-4575.7878788880034</v>
      </c>
      <c r="Z694" s="9">
        <f t="shared" si="709"/>
        <v>-1865.1112475355003</v>
      </c>
      <c r="AA694" s="9">
        <f t="shared" si="709"/>
        <v>0</v>
      </c>
      <c r="AB694" s="9">
        <f t="shared" si="709"/>
        <v>0</v>
      </c>
      <c r="AC694" s="9">
        <f t="shared" si="709"/>
        <v>0</v>
      </c>
      <c r="AD694" s="9">
        <f t="shared" si="709"/>
        <v>0</v>
      </c>
      <c r="AE694" s="9">
        <f t="shared" si="709"/>
        <v>0</v>
      </c>
      <c r="AF694" s="9">
        <f t="shared" si="709"/>
        <v>0</v>
      </c>
      <c r="AG694" s="9">
        <f t="shared" si="709"/>
        <v>0</v>
      </c>
      <c r="AH694" s="9">
        <f t="shared" si="709"/>
        <v>0</v>
      </c>
      <c r="AJ694" s="34"/>
      <c r="AK694" s="34"/>
      <c r="AL694" s="34"/>
      <c r="AM694" s="34"/>
      <c r="AN694" s="34"/>
      <c r="AO694" s="34"/>
      <c r="AP694" s="9">
        <f t="shared" si="705"/>
        <v>2520.5250000000001</v>
      </c>
      <c r="AQ694" s="9">
        <f t="shared" si="705"/>
        <v>3788.2342500000009</v>
      </c>
      <c r="AR694" s="9">
        <f t="shared" si="705"/>
        <v>4651.1755874999981</v>
      </c>
      <c r="AS694" s="9">
        <f t="shared" si="705"/>
        <v>5609.7324987750017</v>
      </c>
      <c r="AT694" s="9">
        <f t="shared" si="705"/>
        <v>6378.2110858995002</v>
      </c>
      <c r="AU694" s="9">
        <f t="shared" si="705"/>
        <v>-22947.878422174505</v>
      </c>
      <c r="AV694" s="9">
        <f t="shared" si="705"/>
        <v>0</v>
      </c>
      <c r="AW694" s="9">
        <f t="shared" si="705"/>
        <v>0</v>
      </c>
    </row>
    <row r="695" spans="2:49" hidden="1" outlineLevel="1" x14ac:dyDescent="0.2">
      <c r="B695" s="5" t="s">
        <v>146</v>
      </c>
      <c r="C695" s="46">
        <f>C752</f>
        <v>3.9420000000000002</v>
      </c>
      <c r="D695" s="9">
        <f>D752-C752</f>
        <v>17.225999999999999</v>
      </c>
      <c r="E695" s="9">
        <f t="shared" ref="E695:AH695" si="710">E752-D752</f>
        <v>33.425999999999995</v>
      </c>
      <c r="F695" s="9">
        <f t="shared" si="710"/>
        <v>42.399000000000001</v>
      </c>
      <c r="G695" s="9">
        <f t="shared" si="710"/>
        <v>46.173239999999993</v>
      </c>
      <c r="H695" s="9">
        <f t="shared" si="710"/>
        <v>48.695580000000007</v>
      </c>
      <c r="I695" s="9">
        <f t="shared" si="710"/>
        <v>51.341579999999993</v>
      </c>
      <c r="J695" s="9">
        <f t="shared" si="710"/>
        <v>53.82423</v>
      </c>
      <c r="K695" s="9">
        <f t="shared" si="710"/>
        <v>56.463325199999986</v>
      </c>
      <c r="L695" s="9">
        <f t="shared" si="710"/>
        <v>59.785468199999968</v>
      </c>
      <c r="M695" s="9">
        <f t="shared" si="710"/>
        <v>62.97740820000007</v>
      </c>
      <c r="N695" s="9">
        <f t="shared" si="710"/>
        <v>65.929223699999966</v>
      </c>
      <c r="O695" s="9">
        <f t="shared" si="710"/>
        <v>70.103185884000027</v>
      </c>
      <c r="P695" s="9">
        <f t="shared" si="710"/>
        <v>74.329889274000038</v>
      </c>
      <c r="Q695" s="9">
        <f t="shared" si="710"/>
        <v>76.57117741799982</v>
      </c>
      <c r="R695" s="9">
        <f t="shared" si="710"/>
        <v>78.2242493130002</v>
      </c>
      <c r="S695" s="9">
        <f t="shared" si="710"/>
        <v>80.956303192439805</v>
      </c>
      <c r="T695" s="9">
        <f t="shared" si="710"/>
        <v>84.439800707400082</v>
      </c>
      <c r="U695" s="9">
        <f t="shared" si="710"/>
        <v>86.90592700980028</v>
      </c>
      <c r="V695" s="9">
        <f t="shared" si="710"/>
        <v>88.907980749300123</v>
      </c>
      <c r="W695" s="9">
        <f t="shared" si="710"/>
        <v>-1182.6215688479404</v>
      </c>
      <c r="X695" s="9">
        <f t="shared" si="710"/>
        <v>0</v>
      </c>
      <c r="Y695" s="9">
        <f t="shared" si="710"/>
        <v>0</v>
      </c>
      <c r="Z695" s="9">
        <f t="shared" si="710"/>
        <v>0</v>
      </c>
      <c r="AA695" s="9">
        <f t="shared" si="710"/>
        <v>0</v>
      </c>
      <c r="AB695" s="9">
        <f t="shared" si="710"/>
        <v>0</v>
      </c>
      <c r="AC695" s="9">
        <f t="shared" si="710"/>
        <v>0</v>
      </c>
      <c r="AD695" s="9">
        <f t="shared" si="710"/>
        <v>0</v>
      </c>
      <c r="AE695" s="9">
        <f t="shared" si="710"/>
        <v>0</v>
      </c>
      <c r="AF695" s="9">
        <f t="shared" si="710"/>
        <v>0</v>
      </c>
      <c r="AG695" s="9">
        <f t="shared" si="710"/>
        <v>0</v>
      </c>
      <c r="AH695" s="9">
        <f t="shared" si="710"/>
        <v>0</v>
      </c>
      <c r="AJ695" s="34"/>
      <c r="AK695" s="34"/>
      <c r="AL695" s="34"/>
      <c r="AM695" s="34"/>
      <c r="AN695" s="34"/>
      <c r="AO695" s="34"/>
      <c r="AP695" s="9">
        <f t="shared" si="705"/>
        <v>96.992999999999995</v>
      </c>
      <c r="AQ695" s="9">
        <f t="shared" si="705"/>
        <v>200.03462999999999</v>
      </c>
      <c r="AR695" s="9">
        <f t="shared" si="705"/>
        <v>245.15542529999999</v>
      </c>
      <c r="AS695" s="9">
        <f t="shared" si="705"/>
        <v>299.22850188900009</v>
      </c>
      <c r="AT695" s="9">
        <f t="shared" si="705"/>
        <v>341.21001165894029</v>
      </c>
      <c r="AU695" s="9">
        <f t="shared" si="705"/>
        <v>-1182.6215688479404</v>
      </c>
      <c r="AV695" s="9">
        <f t="shared" si="705"/>
        <v>0</v>
      </c>
      <c r="AW695" s="9">
        <f t="shared" si="705"/>
        <v>0</v>
      </c>
    </row>
    <row r="696" spans="2:49" ht="5.0999999999999996" hidden="1" customHeight="1" outlineLevel="1" x14ac:dyDescent="0.2">
      <c r="AJ696" s="34"/>
      <c r="AK696" s="34"/>
      <c r="AL696" s="34"/>
      <c r="AM696" s="34"/>
      <c r="AN696" s="34"/>
      <c r="AO696" s="34"/>
    </row>
    <row r="697" spans="2:49" hidden="1" outlineLevel="1" x14ac:dyDescent="0.2">
      <c r="B697" s="45" t="s">
        <v>150</v>
      </c>
      <c r="C697" s="39">
        <f>SUM(C682:C696)</f>
        <v>-257.44837150000001</v>
      </c>
      <c r="D697" s="39">
        <f t="shared" ref="D697:AH697" si="711">SUM(D682:D696)</f>
        <v>-361.03881123259998</v>
      </c>
      <c r="E697" s="39">
        <f t="shared" si="711"/>
        <v>-88.831003338842208</v>
      </c>
      <c r="F697" s="39">
        <f t="shared" si="711"/>
        <v>73.683180461742836</v>
      </c>
      <c r="G697" s="39">
        <f t="shared" si="711"/>
        <v>4.8436077345984643</v>
      </c>
      <c r="H697" s="39">
        <f t="shared" si="711"/>
        <v>94.506323578174204</v>
      </c>
      <c r="I697" s="39">
        <f t="shared" si="711"/>
        <v>385.99167359544936</v>
      </c>
      <c r="J697" s="39">
        <f t="shared" si="711"/>
        <v>589.95846452375667</v>
      </c>
      <c r="K697" s="39">
        <f t="shared" si="711"/>
        <v>628.25182714726043</v>
      </c>
      <c r="L697" s="39">
        <f t="shared" si="711"/>
        <v>790.9100890010443</v>
      </c>
      <c r="M697" s="39">
        <f t="shared" si="711"/>
        <v>1135.6193562646206</v>
      </c>
      <c r="N697" s="39">
        <f t="shared" si="711"/>
        <v>1351.6173287768909</v>
      </c>
      <c r="O697" s="39">
        <f t="shared" si="711"/>
        <v>1375.6636935728129</v>
      </c>
      <c r="P697" s="39">
        <f t="shared" si="711"/>
        <v>1639.837081567975</v>
      </c>
      <c r="Q697" s="39">
        <f t="shared" si="711"/>
        <v>2026.4417499834608</v>
      </c>
      <c r="R697" s="39">
        <f t="shared" si="711"/>
        <v>2260.9999211911172</v>
      </c>
      <c r="S697" s="39">
        <f t="shared" si="711"/>
        <v>2599.6039216689578</v>
      </c>
      <c r="T697" s="39">
        <f t="shared" si="711"/>
        <v>3063.7972271454469</v>
      </c>
      <c r="U697" s="39">
        <f t="shared" si="711"/>
        <v>3556.1226886634904</v>
      </c>
      <c r="V697" s="39">
        <f t="shared" si="711"/>
        <v>3888.276795387791</v>
      </c>
      <c r="W697" s="39">
        <f t="shared" si="711"/>
        <v>6354.1595795205976</v>
      </c>
      <c r="X697" s="39">
        <f t="shared" si="711"/>
        <v>0</v>
      </c>
      <c r="Y697" s="39">
        <f t="shared" si="711"/>
        <v>-3.637978807091713E-12</v>
      </c>
      <c r="Z697" s="39">
        <f t="shared" si="711"/>
        <v>0</v>
      </c>
      <c r="AA697" s="39">
        <f t="shared" si="711"/>
        <v>0</v>
      </c>
      <c r="AB697" s="39">
        <f t="shared" si="711"/>
        <v>0</v>
      </c>
      <c r="AC697" s="39">
        <f t="shared" si="711"/>
        <v>0</v>
      </c>
      <c r="AD697" s="39">
        <f t="shared" si="711"/>
        <v>0</v>
      </c>
      <c r="AE697" s="39">
        <f t="shared" si="711"/>
        <v>0</v>
      </c>
      <c r="AF697" s="39">
        <f t="shared" si="711"/>
        <v>0</v>
      </c>
      <c r="AG697" s="39">
        <f t="shared" si="711"/>
        <v>0</v>
      </c>
      <c r="AH697" s="39">
        <f t="shared" si="711"/>
        <v>0</v>
      </c>
      <c r="AI697" s="40"/>
      <c r="AJ697" s="54"/>
      <c r="AK697" s="54"/>
      <c r="AL697" s="54"/>
      <c r="AM697" s="54"/>
      <c r="AN697" s="54"/>
      <c r="AO697" s="54"/>
      <c r="AP697" s="39">
        <f t="shared" ref="AP697:AW697" si="712">SUM(AP682:AP696)</f>
        <v>-633.63500560969987</v>
      </c>
      <c r="AQ697" s="39">
        <f t="shared" si="712"/>
        <v>1075.3000694319785</v>
      </c>
      <c r="AR697" s="39">
        <f t="shared" si="712"/>
        <v>3906.3986011898164</v>
      </c>
      <c r="AS697" s="39">
        <f t="shared" si="712"/>
        <v>7302.9424463153655</v>
      </c>
      <c r="AT697" s="39">
        <f t="shared" si="712"/>
        <v>13107.800632865687</v>
      </c>
      <c r="AU697" s="39">
        <f t="shared" si="712"/>
        <v>6354.1595795205922</v>
      </c>
      <c r="AV697" s="39">
        <f t="shared" si="712"/>
        <v>0</v>
      </c>
      <c r="AW697" s="39">
        <f t="shared" si="712"/>
        <v>0</v>
      </c>
    </row>
    <row r="698" spans="2:49" hidden="1" outlineLevel="1" x14ac:dyDescent="0.2">
      <c r="AJ698" s="34"/>
      <c r="AK698" s="34"/>
      <c r="AL698" s="34"/>
      <c r="AM698" s="34"/>
      <c r="AN698" s="34"/>
      <c r="AO698" s="34"/>
    </row>
    <row r="699" spans="2:49" hidden="1" outlineLevel="1" x14ac:dyDescent="0.2">
      <c r="B699" s="19" t="s">
        <v>151</v>
      </c>
      <c r="AJ699" s="34"/>
      <c r="AK699" s="34"/>
      <c r="AL699" s="34"/>
      <c r="AM699" s="34"/>
      <c r="AN699" s="34"/>
      <c r="AO699" s="34"/>
    </row>
    <row r="700" spans="2:49" ht="5.0999999999999996" hidden="1" customHeight="1" outlineLevel="1" x14ac:dyDescent="0.2">
      <c r="B700" s="4"/>
      <c r="AJ700" s="34"/>
      <c r="AK700" s="34"/>
      <c r="AL700" s="34"/>
      <c r="AM700" s="34"/>
      <c r="AN700" s="34"/>
      <c r="AO700" s="34"/>
    </row>
    <row r="701" spans="2:49" hidden="1" outlineLevel="1" x14ac:dyDescent="0.2">
      <c r="B701" s="4" t="s">
        <v>181</v>
      </c>
      <c r="C701" s="10">
        <f t="shared" ref="C701:AH701" si="713">C257*C704</f>
        <v>-1.9710000000000001</v>
      </c>
      <c r="D701" s="10">
        <f t="shared" si="713"/>
        <v>-10.584</v>
      </c>
      <c r="E701" s="10">
        <f t="shared" si="713"/>
        <v>-27.296999999999997</v>
      </c>
      <c r="F701" s="10">
        <f t="shared" si="713"/>
        <v>-48.496499999999997</v>
      </c>
      <c r="G701" s="10">
        <f t="shared" si="713"/>
        <v>-71.583119999999994</v>
      </c>
      <c r="H701" s="10">
        <f t="shared" si="713"/>
        <v>-95.930909999999997</v>
      </c>
      <c r="I701" s="10">
        <f t="shared" si="713"/>
        <v>-121.60169999999999</v>
      </c>
      <c r="J701" s="10">
        <f t="shared" si="713"/>
        <v>-148.51381499999999</v>
      </c>
      <c r="K701" s="10">
        <f t="shared" si="713"/>
        <v>-176.74547759999999</v>
      </c>
      <c r="L701" s="10">
        <f t="shared" si="713"/>
        <v>-206.63821169999997</v>
      </c>
      <c r="M701" s="10">
        <f t="shared" si="713"/>
        <v>-238.12691580000001</v>
      </c>
      <c r="N701" s="10">
        <f t="shared" si="713"/>
        <v>-271.09152764999999</v>
      </c>
      <c r="O701" s="10">
        <f t="shared" si="713"/>
        <v>-306.143120592</v>
      </c>
      <c r="P701" s="10">
        <f t="shared" si="713"/>
        <v>-343.30806522900002</v>
      </c>
      <c r="Q701" s="10">
        <f t="shared" si="713"/>
        <v>-381.59365393799993</v>
      </c>
      <c r="R701" s="10">
        <f t="shared" si="713"/>
        <v>-420.70577859450003</v>
      </c>
      <c r="S701" s="10">
        <f t="shared" si="713"/>
        <v>-461.18393019071993</v>
      </c>
      <c r="T701" s="10">
        <f t="shared" si="713"/>
        <v>-503.40383054441998</v>
      </c>
      <c r="U701" s="10">
        <f t="shared" si="713"/>
        <v>-546.85679404932011</v>
      </c>
      <c r="V701" s="10">
        <f t="shared" si="713"/>
        <v>-591.31078442397018</v>
      </c>
      <c r="W701" s="10">
        <f t="shared" si="713"/>
        <v>0</v>
      </c>
      <c r="X701" s="10">
        <f t="shared" si="713"/>
        <v>0</v>
      </c>
      <c r="Y701" s="10">
        <f t="shared" si="713"/>
        <v>0</v>
      </c>
      <c r="Z701" s="10">
        <f t="shared" si="713"/>
        <v>0</v>
      </c>
      <c r="AA701" s="10">
        <f t="shared" si="713"/>
        <v>0</v>
      </c>
      <c r="AB701" s="10">
        <f t="shared" si="713"/>
        <v>0</v>
      </c>
      <c r="AC701" s="10">
        <f t="shared" si="713"/>
        <v>0</v>
      </c>
      <c r="AD701" s="10">
        <f t="shared" si="713"/>
        <v>0</v>
      </c>
      <c r="AE701" s="10">
        <f t="shared" si="713"/>
        <v>0</v>
      </c>
      <c r="AF701" s="10">
        <f t="shared" si="713"/>
        <v>0</v>
      </c>
      <c r="AG701" s="10">
        <f t="shared" si="713"/>
        <v>0</v>
      </c>
      <c r="AH701" s="10">
        <f t="shared" si="713"/>
        <v>0</v>
      </c>
      <c r="AJ701" s="34"/>
      <c r="AK701" s="34"/>
      <c r="AL701" s="34"/>
      <c r="AM701" s="34"/>
      <c r="AN701" s="34"/>
      <c r="AO701" s="34"/>
      <c r="AP701" s="9">
        <f t="shared" ref="AP701:AW701" si="714">SUMIFS($B701:$AI701, $B$6:$AI$6, AP$6)</f>
        <v>-88.348500000000001</v>
      </c>
      <c r="AQ701" s="9">
        <f t="shared" si="714"/>
        <v>-437.62954500000001</v>
      </c>
      <c r="AR701" s="9">
        <f t="shared" si="714"/>
        <v>-892.60213275000001</v>
      </c>
      <c r="AS701" s="9">
        <f t="shared" si="714"/>
        <v>-1451.7506183535002</v>
      </c>
      <c r="AT701" s="9">
        <f t="shared" si="714"/>
        <v>-2102.7553392084301</v>
      </c>
      <c r="AU701" s="9">
        <f t="shared" si="714"/>
        <v>0</v>
      </c>
      <c r="AV701" s="9">
        <f t="shared" si="714"/>
        <v>0</v>
      </c>
      <c r="AW701" s="9">
        <f t="shared" si="714"/>
        <v>0</v>
      </c>
    </row>
    <row r="702" spans="2:49" ht="5.0999999999999996" hidden="1" customHeight="1" outlineLevel="1" x14ac:dyDescent="0.2">
      <c r="B702" s="4"/>
      <c r="AJ702" s="34"/>
      <c r="AK702" s="34"/>
      <c r="AL702" s="34"/>
      <c r="AM702" s="34"/>
      <c r="AN702" s="34"/>
      <c r="AO702" s="34"/>
    </row>
    <row r="703" spans="2:49" hidden="1" outlineLevel="1" x14ac:dyDescent="0.2">
      <c r="B703" s="45" t="s">
        <v>152</v>
      </c>
      <c r="C703" s="39">
        <f t="shared" ref="C703" si="715">SUM(C700:C702)</f>
        <v>-1.9710000000000001</v>
      </c>
      <c r="D703" s="39">
        <f t="shared" ref="D703" si="716">SUM(D700:D702)</f>
        <v>-10.584</v>
      </c>
      <c r="E703" s="39">
        <f t="shared" ref="E703" si="717">SUM(E700:E702)</f>
        <v>-27.296999999999997</v>
      </c>
      <c r="F703" s="39">
        <f t="shared" ref="F703" si="718">SUM(F700:F702)</f>
        <v>-48.496499999999997</v>
      </c>
      <c r="G703" s="39">
        <f t="shared" ref="G703" si="719">SUM(G700:G702)</f>
        <v>-71.583119999999994</v>
      </c>
      <c r="H703" s="39">
        <f t="shared" ref="H703" si="720">SUM(H700:H702)</f>
        <v>-95.930909999999997</v>
      </c>
      <c r="I703" s="39">
        <f t="shared" ref="I703" si="721">SUM(I700:I702)</f>
        <v>-121.60169999999999</v>
      </c>
      <c r="J703" s="39">
        <f t="shared" ref="J703" si="722">SUM(J700:J702)</f>
        <v>-148.51381499999999</v>
      </c>
      <c r="K703" s="39">
        <f t="shared" ref="K703" si="723">SUM(K700:K702)</f>
        <v>-176.74547759999999</v>
      </c>
      <c r="L703" s="39">
        <f t="shared" ref="L703" si="724">SUM(L700:L702)</f>
        <v>-206.63821169999997</v>
      </c>
      <c r="M703" s="39">
        <f t="shared" ref="M703" si="725">SUM(M700:M702)</f>
        <v>-238.12691580000001</v>
      </c>
      <c r="N703" s="39">
        <f t="shared" ref="N703" si="726">SUM(N700:N702)</f>
        <v>-271.09152764999999</v>
      </c>
      <c r="O703" s="39">
        <f t="shared" ref="O703" si="727">SUM(O700:O702)</f>
        <v>-306.143120592</v>
      </c>
      <c r="P703" s="39">
        <f t="shared" ref="P703" si="728">SUM(P700:P702)</f>
        <v>-343.30806522900002</v>
      </c>
      <c r="Q703" s="39">
        <f t="shared" ref="Q703" si="729">SUM(Q700:Q702)</f>
        <v>-381.59365393799993</v>
      </c>
      <c r="R703" s="39">
        <f t="shared" ref="R703" si="730">SUM(R700:R702)</f>
        <v>-420.70577859450003</v>
      </c>
      <c r="S703" s="39">
        <f t="shared" ref="S703" si="731">SUM(S700:S702)</f>
        <v>-461.18393019071993</v>
      </c>
      <c r="T703" s="39">
        <f t="shared" ref="T703" si="732">SUM(T700:T702)</f>
        <v>-503.40383054441998</v>
      </c>
      <c r="U703" s="39">
        <f t="shared" ref="U703" si="733">SUM(U700:U702)</f>
        <v>-546.85679404932011</v>
      </c>
      <c r="V703" s="39">
        <f t="shared" ref="V703" si="734">SUM(V700:V702)</f>
        <v>-591.31078442397018</v>
      </c>
      <c r="W703" s="39">
        <f t="shared" ref="W703" si="735">SUM(W700:W702)</f>
        <v>0</v>
      </c>
      <c r="X703" s="39">
        <f t="shared" ref="X703" si="736">SUM(X700:X702)</f>
        <v>0</v>
      </c>
      <c r="Y703" s="39">
        <f t="shared" ref="Y703" si="737">SUM(Y700:Y702)</f>
        <v>0</v>
      </c>
      <c r="Z703" s="39">
        <f t="shared" ref="Z703" si="738">SUM(Z700:Z702)</f>
        <v>0</v>
      </c>
      <c r="AA703" s="39">
        <f t="shared" ref="AA703" si="739">SUM(AA700:AA702)</f>
        <v>0</v>
      </c>
      <c r="AB703" s="39">
        <f t="shared" ref="AB703" si="740">SUM(AB700:AB702)</f>
        <v>0</v>
      </c>
      <c r="AC703" s="39">
        <f t="shared" ref="AC703" si="741">SUM(AC700:AC702)</f>
        <v>0</v>
      </c>
      <c r="AD703" s="39">
        <f t="shared" ref="AD703" si="742">SUM(AD700:AD702)</f>
        <v>0</v>
      </c>
      <c r="AE703" s="39">
        <f t="shared" ref="AE703" si="743">SUM(AE700:AE702)</f>
        <v>0</v>
      </c>
      <c r="AF703" s="39">
        <f t="shared" ref="AF703" si="744">SUM(AF700:AF702)</f>
        <v>0</v>
      </c>
      <c r="AG703" s="39">
        <f t="shared" ref="AG703" si="745">SUM(AG700:AG702)</f>
        <v>0</v>
      </c>
      <c r="AH703" s="39">
        <f t="shared" ref="AH703" si="746">SUM(AH700:AH702)</f>
        <v>0</v>
      </c>
      <c r="AI703" s="40"/>
      <c r="AJ703" s="54"/>
      <c r="AK703" s="54"/>
      <c r="AL703" s="54"/>
      <c r="AM703" s="54"/>
      <c r="AN703" s="54"/>
      <c r="AO703" s="54"/>
      <c r="AP703" s="39">
        <f t="shared" ref="AP703:AW703" si="747">SUM(AP700:AP702)</f>
        <v>-88.348500000000001</v>
      </c>
      <c r="AQ703" s="39">
        <f t="shared" si="747"/>
        <v>-437.62954500000001</v>
      </c>
      <c r="AR703" s="39">
        <f t="shared" si="747"/>
        <v>-892.60213275000001</v>
      </c>
      <c r="AS703" s="39">
        <f t="shared" si="747"/>
        <v>-1451.7506183535002</v>
      </c>
      <c r="AT703" s="39">
        <f t="shared" si="747"/>
        <v>-2102.7553392084301</v>
      </c>
      <c r="AU703" s="39">
        <f t="shared" si="747"/>
        <v>0</v>
      </c>
      <c r="AV703" s="39">
        <f t="shared" si="747"/>
        <v>0</v>
      </c>
      <c r="AW703" s="39">
        <f t="shared" si="747"/>
        <v>0</v>
      </c>
    </row>
    <row r="704" spans="2:49" hidden="1" outlineLevel="1" x14ac:dyDescent="0.2">
      <c r="B704" s="4" t="s">
        <v>94</v>
      </c>
      <c r="C704" s="93">
        <f>Drivers!C117</f>
        <v>-0.06</v>
      </c>
      <c r="D704" s="93">
        <f>Drivers!D117</f>
        <v>-0.06</v>
      </c>
      <c r="E704" s="93">
        <f>Drivers!E117</f>
        <v>-0.06</v>
      </c>
      <c r="F704" s="93">
        <f>Drivers!F117</f>
        <v>-0.06</v>
      </c>
      <c r="G704" s="93">
        <f>Drivers!G117</f>
        <v>-0.06</v>
      </c>
      <c r="H704" s="93">
        <f>Drivers!H117</f>
        <v>-0.06</v>
      </c>
      <c r="I704" s="93">
        <f>Drivers!I117</f>
        <v>-0.06</v>
      </c>
      <c r="J704" s="93">
        <f>Drivers!J117</f>
        <v>-0.06</v>
      </c>
      <c r="K704" s="93">
        <f>Drivers!K117</f>
        <v>-0.06</v>
      </c>
      <c r="L704" s="93">
        <f>Drivers!L117</f>
        <v>-0.06</v>
      </c>
      <c r="M704" s="93">
        <f>Drivers!M117</f>
        <v>-0.06</v>
      </c>
      <c r="N704" s="93">
        <f>Drivers!N117</f>
        <v>-0.06</v>
      </c>
      <c r="O704" s="93">
        <f>Drivers!O117</f>
        <v>-0.06</v>
      </c>
      <c r="P704" s="93">
        <f>Drivers!P117</f>
        <v>-0.06</v>
      </c>
      <c r="Q704" s="93">
        <f>Drivers!Q117</f>
        <v>-0.06</v>
      </c>
      <c r="R704" s="93">
        <f>Drivers!R117</f>
        <v>-0.06</v>
      </c>
      <c r="S704" s="93">
        <f>Drivers!S117</f>
        <v>-0.06</v>
      </c>
      <c r="T704" s="93">
        <f>Drivers!T117</f>
        <v>-0.06</v>
      </c>
      <c r="U704" s="93">
        <f>Drivers!U117</f>
        <v>-0.06</v>
      </c>
      <c r="V704" s="93">
        <f>Drivers!V117</f>
        <v>-0.06</v>
      </c>
      <c r="W704" s="93">
        <f>Drivers!W117</f>
        <v>0</v>
      </c>
      <c r="X704" s="93">
        <f>Drivers!X117</f>
        <v>0</v>
      </c>
      <c r="Y704" s="93">
        <f>Drivers!Y117</f>
        <v>0</v>
      </c>
      <c r="Z704" s="93">
        <f>Drivers!Z117</f>
        <v>0</v>
      </c>
      <c r="AA704" s="93">
        <f>Drivers!AA117</f>
        <v>0</v>
      </c>
      <c r="AB704" s="93">
        <f>Drivers!AB117</f>
        <v>0</v>
      </c>
      <c r="AC704" s="93">
        <f>Drivers!AC117</f>
        <v>0</v>
      </c>
      <c r="AD704" s="93">
        <f>Drivers!AD117</f>
        <v>0</v>
      </c>
      <c r="AE704" s="93">
        <f>Drivers!AE117</f>
        <v>0</v>
      </c>
      <c r="AF704" s="93">
        <f>Drivers!AF117</f>
        <v>0</v>
      </c>
      <c r="AG704" s="93">
        <f>Drivers!AG117</f>
        <v>0</v>
      </c>
      <c r="AH704" s="93">
        <f>Drivers!AH117</f>
        <v>0</v>
      </c>
      <c r="AJ704" s="34"/>
      <c r="AK704" s="34"/>
      <c r="AL704" s="34"/>
      <c r="AM704" s="34"/>
      <c r="AN704" s="34"/>
      <c r="AO704" s="34"/>
      <c r="AP704" s="93"/>
      <c r="AQ704" s="93"/>
      <c r="AR704" s="93"/>
      <c r="AS704" s="93"/>
      <c r="AT704" s="93"/>
      <c r="AU704" s="93"/>
      <c r="AV704" s="93"/>
      <c r="AW704" s="93"/>
    </row>
    <row r="705" spans="1:49" hidden="1" outlineLevel="1" x14ac:dyDescent="0.2">
      <c r="AJ705" s="34"/>
      <c r="AK705" s="34"/>
      <c r="AL705" s="34"/>
      <c r="AM705" s="34"/>
      <c r="AN705" s="34"/>
      <c r="AO705" s="34"/>
    </row>
    <row r="706" spans="1:49" hidden="1" outlineLevel="1" x14ac:dyDescent="0.2">
      <c r="B706" s="2" t="s">
        <v>153</v>
      </c>
      <c r="AJ706" s="34"/>
      <c r="AK706" s="34"/>
      <c r="AL706" s="34"/>
      <c r="AM706" s="34"/>
      <c r="AN706" s="34"/>
      <c r="AO706" s="34"/>
    </row>
    <row r="707" spans="1:49" ht="5.0999999999999996" hidden="1" customHeight="1" outlineLevel="1" x14ac:dyDescent="0.2">
      <c r="AJ707" s="34"/>
      <c r="AK707" s="34"/>
      <c r="AL707" s="34"/>
      <c r="AM707" s="34"/>
      <c r="AN707" s="34"/>
      <c r="AO707" s="34"/>
    </row>
    <row r="708" spans="1:49" hidden="1" outlineLevel="1" x14ac:dyDescent="0.2">
      <c r="B708" s="4" t="s">
        <v>148</v>
      </c>
      <c r="C708" s="10">
        <f>C729</f>
        <v>3288.1230720000008</v>
      </c>
      <c r="D708" s="10">
        <f t="shared" ref="D708:AD708" si="748">D729</f>
        <v>0</v>
      </c>
      <c r="E708" s="10">
        <f t="shared" si="748"/>
        <v>0</v>
      </c>
      <c r="F708" s="10">
        <f t="shared" si="748"/>
        <v>0</v>
      </c>
      <c r="G708" s="10">
        <f t="shared" si="748"/>
        <v>0</v>
      </c>
      <c r="H708" s="10">
        <f t="shared" si="748"/>
        <v>0</v>
      </c>
      <c r="I708" s="10">
        <f t="shared" si="748"/>
        <v>0</v>
      </c>
      <c r="J708" s="10">
        <f t="shared" si="748"/>
        <v>0</v>
      </c>
      <c r="K708" s="10">
        <f t="shared" si="748"/>
        <v>0</v>
      </c>
      <c r="L708" s="10">
        <f t="shared" si="748"/>
        <v>0</v>
      </c>
      <c r="M708" s="10">
        <f t="shared" si="748"/>
        <v>0</v>
      </c>
      <c r="N708" s="10">
        <f t="shared" si="748"/>
        <v>0</v>
      </c>
      <c r="O708" s="10">
        <f t="shared" si="748"/>
        <v>0</v>
      </c>
      <c r="P708" s="10">
        <f t="shared" si="748"/>
        <v>0</v>
      </c>
      <c r="Q708" s="10">
        <f t="shared" si="748"/>
        <v>0</v>
      </c>
      <c r="R708" s="10">
        <f t="shared" si="748"/>
        <v>0</v>
      </c>
      <c r="S708" s="10">
        <f t="shared" si="748"/>
        <v>0</v>
      </c>
      <c r="T708" s="10">
        <f t="shared" si="748"/>
        <v>0</v>
      </c>
      <c r="U708" s="10">
        <f t="shared" si="748"/>
        <v>0</v>
      </c>
      <c r="V708" s="10">
        <f t="shared" si="748"/>
        <v>0</v>
      </c>
      <c r="W708" s="10">
        <f t="shared" si="748"/>
        <v>0</v>
      </c>
      <c r="X708" s="10">
        <f t="shared" si="748"/>
        <v>0</v>
      </c>
      <c r="Y708" s="10">
        <f t="shared" si="748"/>
        <v>0</v>
      </c>
      <c r="Z708" s="10">
        <f t="shared" si="748"/>
        <v>0</v>
      </c>
      <c r="AA708" s="10">
        <f t="shared" si="748"/>
        <v>0</v>
      </c>
      <c r="AB708" s="10">
        <f t="shared" si="748"/>
        <v>0</v>
      </c>
      <c r="AC708" s="10">
        <f t="shared" si="748"/>
        <v>0</v>
      </c>
      <c r="AD708" s="10">
        <f t="shared" si="748"/>
        <v>0</v>
      </c>
      <c r="AE708" s="46"/>
      <c r="AF708" s="46"/>
      <c r="AG708" s="46"/>
      <c r="AH708" s="46"/>
      <c r="AJ708" s="34"/>
      <c r="AK708" s="34"/>
      <c r="AL708" s="34"/>
      <c r="AM708" s="34"/>
      <c r="AN708" s="34"/>
      <c r="AO708" s="34"/>
      <c r="AP708" s="9">
        <f t="shared" ref="AP708:AW708" si="749">SUMIFS($B708:$AI708, $B$6:$AI$6, AP$6)</f>
        <v>3288.1230720000008</v>
      </c>
      <c r="AQ708" s="9">
        <f t="shared" si="749"/>
        <v>0</v>
      </c>
      <c r="AR708" s="9">
        <f t="shared" si="749"/>
        <v>0</v>
      </c>
      <c r="AS708" s="9">
        <f t="shared" si="749"/>
        <v>0</v>
      </c>
      <c r="AT708" s="9">
        <f t="shared" si="749"/>
        <v>0</v>
      </c>
      <c r="AU708" s="9">
        <f t="shared" si="749"/>
        <v>0</v>
      </c>
      <c r="AV708" s="9">
        <f t="shared" si="749"/>
        <v>0</v>
      </c>
      <c r="AW708" s="9">
        <f t="shared" si="749"/>
        <v>0</v>
      </c>
    </row>
    <row r="709" spans="1:49" ht="5.0999999999999996" hidden="1" customHeight="1" outlineLevel="1" x14ac:dyDescent="0.2">
      <c r="B709" s="4"/>
    </row>
    <row r="710" spans="1:49" hidden="1" outlineLevel="1" x14ac:dyDescent="0.2">
      <c r="B710" s="45" t="s">
        <v>154</v>
      </c>
      <c r="C710" s="39">
        <f t="shared" ref="C710:AH710" si="750">SUM(C707:C709)</f>
        <v>3288.1230720000008</v>
      </c>
      <c r="D710" s="39">
        <f t="shared" si="750"/>
        <v>0</v>
      </c>
      <c r="E710" s="39">
        <f t="shared" si="750"/>
        <v>0</v>
      </c>
      <c r="F710" s="39">
        <f t="shared" si="750"/>
        <v>0</v>
      </c>
      <c r="G710" s="39">
        <f t="shared" si="750"/>
        <v>0</v>
      </c>
      <c r="H710" s="39">
        <f t="shared" si="750"/>
        <v>0</v>
      </c>
      <c r="I710" s="39">
        <f t="shared" si="750"/>
        <v>0</v>
      </c>
      <c r="J710" s="39">
        <f t="shared" si="750"/>
        <v>0</v>
      </c>
      <c r="K710" s="39">
        <f t="shared" si="750"/>
        <v>0</v>
      </c>
      <c r="L710" s="39">
        <f t="shared" si="750"/>
        <v>0</v>
      </c>
      <c r="M710" s="39">
        <f t="shared" si="750"/>
        <v>0</v>
      </c>
      <c r="N710" s="39">
        <f t="shared" si="750"/>
        <v>0</v>
      </c>
      <c r="O710" s="39">
        <f t="shared" si="750"/>
        <v>0</v>
      </c>
      <c r="P710" s="39">
        <f t="shared" si="750"/>
        <v>0</v>
      </c>
      <c r="Q710" s="39">
        <f t="shared" si="750"/>
        <v>0</v>
      </c>
      <c r="R710" s="39">
        <f t="shared" si="750"/>
        <v>0</v>
      </c>
      <c r="S710" s="39">
        <f t="shared" si="750"/>
        <v>0</v>
      </c>
      <c r="T710" s="39">
        <f t="shared" si="750"/>
        <v>0</v>
      </c>
      <c r="U710" s="39">
        <f t="shared" si="750"/>
        <v>0</v>
      </c>
      <c r="V710" s="39">
        <f t="shared" si="750"/>
        <v>0</v>
      </c>
      <c r="W710" s="39">
        <f t="shared" si="750"/>
        <v>0</v>
      </c>
      <c r="X710" s="39">
        <f t="shared" si="750"/>
        <v>0</v>
      </c>
      <c r="Y710" s="39">
        <f t="shared" si="750"/>
        <v>0</v>
      </c>
      <c r="Z710" s="39">
        <f t="shared" si="750"/>
        <v>0</v>
      </c>
      <c r="AA710" s="39">
        <f t="shared" si="750"/>
        <v>0</v>
      </c>
      <c r="AB710" s="39">
        <f t="shared" si="750"/>
        <v>0</v>
      </c>
      <c r="AC710" s="39">
        <f t="shared" si="750"/>
        <v>0</v>
      </c>
      <c r="AD710" s="39">
        <f t="shared" si="750"/>
        <v>0</v>
      </c>
      <c r="AE710" s="39">
        <f t="shared" si="750"/>
        <v>0</v>
      </c>
      <c r="AF710" s="39">
        <f t="shared" si="750"/>
        <v>0</v>
      </c>
      <c r="AG710" s="39">
        <f t="shared" si="750"/>
        <v>0</v>
      </c>
      <c r="AH710" s="39">
        <f t="shared" si="750"/>
        <v>0</v>
      </c>
      <c r="AI710" s="40"/>
      <c r="AJ710" s="54"/>
      <c r="AK710" s="54"/>
      <c r="AL710" s="54"/>
      <c r="AM710" s="54"/>
      <c r="AN710" s="54"/>
      <c r="AO710" s="54"/>
      <c r="AP710" s="39">
        <f t="shared" ref="AP710:AW710" si="751">SUM(AP707:AP709)</f>
        <v>3288.1230720000008</v>
      </c>
      <c r="AQ710" s="39">
        <f t="shared" si="751"/>
        <v>0</v>
      </c>
      <c r="AR710" s="39">
        <f t="shared" si="751"/>
        <v>0</v>
      </c>
      <c r="AS710" s="39">
        <f t="shared" si="751"/>
        <v>0</v>
      </c>
      <c r="AT710" s="39">
        <f t="shared" si="751"/>
        <v>0</v>
      </c>
      <c r="AU710" s="39">
        <f t="shared" si="751"/>
        <v>0</v>
      </c>
      <c r="AV710" s="39">
        <f t="shared" si="751"/>
        <v>0</v>
      </c>
      <c r="AW710" s="39">
        <f t="shared" si="751"/>
        <v>0</v>
      </c>
    </row>
    <row r="711" spans="1:49" hidden="1" outlineLevel="1" x14ac:dyDescent="0.2">
      <c r="AJ711" s="34"/>
      <c r="AK711" s="34"/>
      <c r="AL711" s="34"/>
      <c r="AM711" s="34"/>
      <c r="AN711" s="34"/>
      <c r="AO711" s="34"/>
    </row>
    <row r="712" spans="1:49" s="14" customFormat="1" hidden="1" outlineLevel="1" x14ac:dyDescent="0.2">
      <c r="A712" s="29"/>
      <c r="B712" s="13" t="s">
        <v>155</v>
      </c>
      <c r="C712" s="13">
        <f t="shared" ref="C712:AH712" si="752">C697+C703+C710</f>
        <v>3028.7037005000007</v>
      </c>
      <c r="D712" s="13">
        <f t="shared" si="752"/>
        <v>-371.62281123259999</v>
      </c>
      <c r="E712" s="13">
        <f t="shared" si="752"/>
        <v>-116.12800333884221</v>
      </c>
      <c r="F712" s="13">
        <f t="shared" si="752"/>
        <v>25.186680461742839</v>
      </c>
      <c r="G712" s="13">
        <f t="shared" si="752"/>
        <v>-66.73951226540153</v>
      </c>
      <c r="H712" s="13">
        <f t="shared" si="752"/>
        <v>-1.4245864218257935</v>
      </c>
      <c r="I712" s="13">
        <f t="shared" si="752"/>
        <v>264.38997359544936</v>
      </c>
      <c r="J712" s="13">
        <f t="shared" si="752"/>
        <v>441.44464952375665</v>
      </c>
      <c r="K712" s="13">
        <f t="shared" si="752"/>
        <v>451.50634954726047</v>
      </c>
      <c r="L712" s="13">
        <f t="shared" si="752"/>
        <v>584.27187730104436</v>
      </c>
      <c r="M712" s="13">
        <f t="shared" si="752"/>
        <v>897.49244046462059</v>
      </c>
      <c r="N712" s="13">
        <f t="shared" si="752"/>
        <v>1080.5258011268909</v>
      </c>
      <c r="O712" s="13">
        <f t="shared" si="752"/>
        <v>1069.5205729808129</v>
      </c>
      <c r="P712" s="13">
        <f t="shared" si="752"/>
        <v>1296.529016338975</v>
      </c>
      <c r="Q712" s="13">
        <f t="shared" si="752"/>
        <v>1644.8480960454608</v>
      </c>
      <c r="R712" s="13">
        <f t="shared" si="752"/>
        <v>1840.2941425966171</v>
      </c>
      <c r="S712" s="13">
        <f t="shared" si="752"/>
        <v>2138.419991478238</v>
      </c>
      <c r="T712" s="13">
        <f t="shared" si="752"/>
        <v>2560.3933966010268</v>
      </c>
      <c r="U712" s="13">
        <f t="shared" si="752"/>
        <v>3009.2658946141701</v>
      </c>
      <c r="V712" s="13">
        <f t="shared" si="752"/>
        <v>3296.9660109638207</v>
      </c>
      <c r="W712" s="13">
        <f t="shared" si="752"/>
        <v>6354.1595795205976</v>
      </c>
      <c r="X712" s="13">
        <f t="shared" si="752"/>
        <v>0</v>
      </c>
      <c r="Y712" s="13">
        <f t="shared" si="752"/>
        <v>-3.637978807091713E-12</v>
      </c>
      <c r="Z712" s="13">
        <f t="shared" si="752"/>
        <v>0</v>
      </c>
      <c r="AA712" s="13">
        <f t="shared" si="752"/>
        <v>0</v>
      </c>
      <c r="AB712" s="13">
        <f t="shared" si="752"/>
        <v>0</v>
      </c>
      <c r="AC712" s="13">
        <f t="shared" si="752"/>
        <v>0</v>
      </c>
      <c r="AD712" s="13">
        <f t="shared" si="752"/>
        <v>0</v>
      </c>
      <c r="AE712" s="13">
        <f t="shared" si="752"/>
        <v>0</v>
      </c>
      <c r="AF712" s="13">
        <f t="shared" si="752"/>
        <v>0</v>
      </c>
      <c r="AG712" s="13">
        <f t="shared" si="752"/>
        <v>0</v>
      </c>
      <c r="AH712" s="13">
        <f t="shared" si="752"/>
        <v>0</v>
      </c>
      <c r="AI712" s="100"/>
      <c r="AJ712" s="100"/>
      <c r="AK712" s="100"/>
      <c r="AL712" s="100"/>
      <c r="AM712" s="100"/>
      <c r="AN712" s="29"/>
      <c r="AO712" s="29"/>
      <c r="AP712" s="13">
        <f t="shared" ref="AP712:AW712" si="753">AP697+AP703+AP710</f>
        <v>2566.1395663903008</v>
      </c>
      <c r="AQ712" s="13">
        <f t="shared" si="753"/>
        <v>637.67052443197849</v>
      </c>
      <c r="AR712" s="13">
        <f t="shared" si="753"/>
        <v>3013.7964684398166</v>
      </c>
      <c r="AS712" s="13">
        <f t="shared" si="753"/>
        <v>5851.1918279618658</v>
      </c>
      <c r="AT712" s="13">
        <f t="shared" si="753"/>
        <v>11005.045293657256</v>
      </c>
      <c r="AU712" s="13">
        <f t="shared" si="753"/>
        <v>6354.1595795205922</v>
      </c>
      <c r="AV712" s="13">
        <f t="shared" si="753"/>
        <v>0</v>
      </c>
      <c r="AW712" s="13">
        <f t="shared" si="753"/>
        <v>0</v>
      </c>
    </row>
    <row r="713" spans="1:49" hidden="1" outlineLevel="1" x14ac:dyDescent="0.2">
      <c r="B713" s="1" t="s">
        <v>156</v>
      </c>
      <c r="C713" s="46">
        <v>0</v>
      </c>
      <c r="D713" s="9">
        <f>C714</f>
        <v>3028.7037005000007</v>
      </c>
      <c r="E713" s="9">
        <f t="shared" ref="E713:AH713" si="754">D714</f>
        <v>2657.0808892674008</v>
      </c>
      <c r="F713" s="9">
        <f t="shared" si="754"/>
        <v>2540.9528859285588</v>
      </c>
      <c r="G713" s="9">
        <f t="shared" si="754"/>
        <v>2566.1395663903018</v>
      </c>
      <c r="H713" s="9">
        <f t="shared" si="754"/>
        <v>2499.4000541249002</v>
      </c>
      <c r="I713" s="9">
        <f t="shared" si="754"/>
        <v>2497.9754677030742</v>
      </c>
      <c r="J713" s="9">
        <f t="shared" si="754"/>
        <v>2762.3654412985234</v>
      </c>
      <c r="K713" s="9">
        <f t="shared" si="754"/>
        <v>3203.81009082228</v>
      </c>
      <c r="L713" s="9">
        <f t="shared" si="754"/>
        <v>3655.3164403695405</v>
      </c>
      <c r="M713" s="9">
        <f t="shared" si="754"/>
        <v>4239.5883176705847</v>
      </c>
      <c r="N713" s="9">
        <f t="shared" si="754"/>
        <v>5137.0807581352055</v>
      </c>
      <c r="O713" s="9">
        <f t="shared" si="754"/>
        <v>6217.6065592620962</v>
      </c>
      <c r="P713" s="9">
        <f t="shared" si="754"/>
        <v>7287.1271322429093</v>
      </c>
      <c r="Q713" s="9">
        <f t="shared" si="754"/>
        <v>8583.6561485818838</v>
      </c>
      <c r="R713" s="9">
        <f t="shared" si="754"/>
        <v>10228.504244627344</v>
      </c>
      <c r="S713" s="9">
        <f t="shared" si="754"/>
        <v>12068.79838722396</v>
      </c>
      <c r="T713" s="9">
        <f t="shared" si="754"/>
        <v>14207.218378702199</v>
      </c>
      <c r="U713" s="9">
        <f t="shared" si="754"/>
        <v>16767.611775303227</v>
      </c>
      <c r="V713" s="9">
        <f t="shared" si="754"/>
        <v>19776.877669917398</v>
      </c>
      <c r="W713" s="9">
        <f t="shared" si="754"/>
        <v>23073.843680881218</v>
      </c>
      <c r="X713" s="9">
        <f t="shared" si="754"/>
        <v>29428.003260401816</v>
      </c>
      <c r="Y713" s="9">
        <f t="shared" si="754"/>
        <v>29428.003260401816</v>
      </c>
      <c r="Z713" s="9">
        <f t="shared" si="754"/>
        <v>29428.003260401812</v>
      </c>
      <c r="AA713" s="9">
        <f t="shared" si="754"/>
        <v>29428.003260401812</v>
      </c>
      <c r="AB713" s="9">
        <f t="shared" si="754"/>
        <v>29428.003260401812</v>
      </c>
      <c r="AC713" s="9">
        <f t="shared" si="754"/>
        <v>29428.003260401812</v>
      </c>
      <c r="AD713" s="9">
        <f t="shared" si="754"/>
        <v>29428.003260401812</v>
      </c>
      <c r="AE713" s="9">
        <f t="shared" si="754"/>
        <v>29428.003260401812</v>
      </c>
      <c r="AF713" s="9">
        <f t="shared" si="754"/>
        <v>29428.003260401812</v>
      </c>
      <c r="AG713" s="9">
        <f t="shared" si="754"/>
        <v>29428.003260401812</v>
      </c>
      <c r="AH713" s="9">
        <f t="shared" si="754"/>
        <v>29428.003260401812</v>
      </c>
      <c r="AJ713" s="34"/>
      <c r="AK713" s="34"/>
      <c r="AL713" s="34"/>
      <c r="AM713" s="34"/>
      <c r="AN713" s="34"/>
      <c r="AO713" s="34"/>
      <c r="AP713" s="46">
        <f>C713</f>
        <v>0</v>
      </c>
      <c r="AQ713" s="9">
        <f>AP714</f>
        <v>2566.1395663903008</v>
      </c>
      <c r="AR713" s="9">
        <f t="shared" ref="AR713:AW713" si="755">AQ714</f>
        <v>3203.8100908222796</v>
      </c>
      <c r="AS713" s="9">
        <f t="shared" si="755"/>
        <v>6217.6065592620962</v>
      </c>
      <c r="AT713" s="9">
        <f t="shared" si="755"/>
        <v>12068.798387223962</v>
      </c>
      <c r="AU713" s="9">
        <f t="shared" si="755"/>
        <v>23073.843680881218</v>
      </c>
      <c r="AV713" s="9">
        <f t="shared" si="755"/>
        <v>29428.003260401812</v>
      </c>
      <c r="AW713" s="9">
        <f t="shared" si="755"/>
        <v>29428.003260401812</v>
      </c>
    </row>
    <row r="714" spans="1:49" hidden="1" outlineLevel="1" x14ac:dyDescent="0.2">
      <c r="B714" s="1" t="s">
        <v>157</v>
      </c>
      <c r="C714" s="10">
        <f>C712+C713</f>
        <v>3028.7037005000007</v>
      </c>
      <c r="D714" s="10">
        <f>D712+D713</f>
        <v>2657.0808892674008</v>
      </c>
      <c r="E714" s="10">
        <f t="shared" ref="E714:AH714" si="756">E712+E713</f>
        <v>2540.9528859285588</v>
      </c>
      <c r="F714" s="10">
        <f t="shared" si="756"/>
        <v>2566.1395663903018</v>
      </c>
      <c r="G714" s="10">
        <f t="shared" si="756"/>
        <v>2499.4000541249002</v>
      </c>
      <c r="H714" s="10">
        <f t="shared" si="756"/>
        <v>2497.9754677030742</v>
      </c>
      <c r="I714" s="10">
        <f t="shared" si="756"/>
        <v>2762.3654412985234</v>
      </c>
      <c r="J714" s="10">
        <f t="shared" si="756"/>
        <v>3203.81009082228</v>
      </c>
      <c r="K714" s="10">
        <f t="shared" si="756"/>
        <v>3655.3164403695405</v>
      </c>
      <c r="L714" s="10">
        <f t="shared" si="756"/>
        <v>4239.5883176705847</v>
      </c>
      <c r="M714" s="10">
        <f t="shared" si="756"/>
        <v>5137.0807581352055</v>
      </c>
      <c r="N714" s="10">
        <f t="shared" si="756"/>
        <v>6217.6065592620962</v>
      </c>
      <c r="O714" s="10">
        <f t="shared" si="756"/>
        <v>7287.1271322429093</v>
      </c>
      <c r="P714" s="10">
        <f t="shared" si="756"/>
        <v>8583.6561485818838</v>
      </c>
      <c r="Q714" s="10">
        <f t="shared" si="756"/>
        <v>10228.504244627344</v>
      </c>
      <c r="R714" s="10">
        <f t="shared" si="756"/>
        <v>12068.79838722396</v>
      </c>
      <c r="S714" s="10">
        <f t="shared" si="756"/>
        <v>14207.218378702199</v>
      </c>
      <c r="T714" s="10">
        <f t="shared" si="756"/>
        <v>16767.611775303227</v>
      </c>
      <c r="U714" s="10">
        <f t="shared" si="756"/>
        <v>19776.877669917398</v>
      </c>
      <c r="V714" s="10">
        <f t="shared" si="756"/>
        <v>23073.843680881218</v>
      </c>
      <c r="W714" s="10">
        <f t="shared" si="756"/>
        <v>29428.003260401816</v>
      </c>
      <c r="X714" s="10">
        <f t="shared" si="756"/>
        <v>29428.003260401816</v>
      </c>
      <c r="Y714" s="10">
        <f t="shared" si="756"/>
        <v>29428.003260401812</v>
      </c>
      <c r="Z714" s="10">
        <f t="shared" si="756"/>
        <v>29428.003260401812</v>
      </c>
      <c r="AA714" s="10">
        <f t="shared" si="756"/>
        <v>29428.003260401812</v>
      </c>
      <c r="AB714" s="10">
        <f t="shared" si="756"/>
        <v>29428.003260401812</v>
      </c>
      <c r="AC714" s="10">
        <f t="shared" si="756"/>
        <v>29428.003260401812</v>
      </c>
      <c r="AD714" s="10">
        <f t="shared" si="756"/>
        <v>29428.003260401812</v>
      </c>
      <c r="AE714" s="10">
        <f t="shared" si="756"/>
        <v>29428.003260401812</v>
      </c>
      <c r="AF714" s="10">
        <f t="shared" si="756"/>
        <v>29428.003260401812</v>
      </c>
      <c r="AG714" s="10">
        <f t="shared" si="756"/>
        <v>29428.003260401812</v>
      </c>
      <c r="AH714" s="10">
        <f t="shared" si="756"/>
        <v>29428.003260401812</v>
      </c>
      <c r="AJ714" s="34"/>
      <c r="AK714" s="34"/>
      <c r="AL714" s="34"/>
      <c r="AM714" s="34"/>
      <c r="AN714" s="34"/>
      <c r="AO714" s="34"/>
      <c r="AP714" s="10">
        <f>AP712+AP713</f>
        <v>2566.1395663903008</v>
      </c>
      <c r="AQ714" s="10">
        <f t="shared" ref="AQ714:AW714" si="757">AQ712+AQ713</f>
        <v>3203.8100908222796</v>
      </c>
      <c r="AR714" s="10">
        <f t="shared" si="757"/>
        <v>6217.6065592620962</v>
      </c>
      <c r="AS714" s="10">
        <f t="shared" si="757"/>
        <v>12068.798387223962</v>
      </c>
      <c r="AT714" s="10">
        <f t="shared" si="757"/>
        <v>23073.843680881218</v>
      </c>
      <c r="AU714" s="10">
        <f t="shared" si="757"/>
        <v>29428.003260401812</v>
      </c>
      <c r="AV714" s="10">
        <f t="shared" si="757"/>
        <v>29428.003260401812</v>
      </c>
      <c r="AW714" s="10">
        <f t="shared" si="757"/>
        <v>29428.003260401812</v>
      </c>
    </row>
    <row r="715" spans="1:49" hidden="1" outlineLevel="1" x14ac:dyDescent="0.2">
      <c r="AJ715" s="34"/>
      <c r="AK715" s="34"/>
      <c r="AL715" s="34"/>
      <c r="AM715" s="34"/>
      <c r="AN715" s="34"/>
      <c r="AO715" s="34"/>
    </row>
    <row r="716" spans="1:49" hidden="1" outlineLevel="1" x14ac:dyDescent="0.2">
      <c r="B716" s="2" t="s">
        <v>158</v>
      </c>
      <c r="AJ716" s="34"/>
      <c r="AK716" s="34"/>
      <c r="AL716" s="34"/>
      <c r="AM716" s="34"/>
      <c r="AN716" s="34"/>
      <c r="AO716" s="34"/>
    </row>
    <row r="717" spans="1:49" hidden="1" outlineLevel="1" x14ac:dyDescent="0.2">
      <c r="B717" s="4" t="s">
        <v>150</v>
      </c>
      <c r="C717" s="9">
        <f t="shared" ref="C717:AH717" si="758">C697</f>
        <v>-257.44837150000001</v>
      </c>
      <c r="D717" s="9">
        <f t="shared" si="758"/>
        <v>-361.03881123259998</v>
      </c>
      <c r="E717" s="9">
        <f t="shared" si="758"/>
        <v>-88.831003338842208</v>
      </c>
      <c r="F717" s="9">
        <f t="shared" si="758"/>
        <v>73.683180461742836</v>
      </c>
      <c r="G717" s="9">
        <f t="shared" si="758"/>
        <v>4.8436077345984643</v>
      </c>
      <c r="H717" s="9">
        <f t="shared" si="758"/>
        <v>94.506323578174204</v>
      </c>
      <c r="I717" s="9">
        <f t="shared" si="758"/>
        <v>385.99167359544936</v>
      </c>
      <c r="J717" s="9">
        <f t="shared" si="758"/>
        <v>589.95846452375667</v>
      </c>
      <c r="K717" s="9">
        <f t="shared" si="758"/>
        <v>628.25182714726043</v>
      </c>
      <c r="L717" s="9">
        <f t="shared" si="758"/>
        <v>790.9100890010443</v>
      </c>
      <c r="M717" s="9">
        <f t="shared" si="758"/>
        <v>1135.6193562646206</v>
      </c>
      <c r="N717" s="9">
        <f t="shared" si="758"/>
        <v>1351.6173287768909</v>
      </c>
      <c r="O717" s="9">
        <f t="shared" si="758"/>
        <v>1375.6636935728129</v>
      </c>
      <c r="P717" s="9">
        <f t="shared" si="758"/>
        <v>1639.837081567975</v>
      </c>
      <c r="Q717" s="9">
        <f t="shared" si="758"/>
        <v>2026.4417499834608</v>
      </c>
      <c r="R717" s="9">
        <f t="shared" si="758"/>
        <v>2260.9999211911172</v>
      </c>
      <c r="S717" s="9">
        <f t="shared" si="758"/>
        <v>2599.6039216689578</v>
      </c>
      <c r="T717" s="9">
        <f t="shared" si="758"/>
        <v>3063.7972271454469</v>
      </c>
      <c r="U717" s="9">
        <f t="shared" si="758"/>
        <v>3556.1226886634904</v>
      </c>
      <c r="V717" s="9">
        <f t="shared" si="758"/>
        <v>3888.276795387791</v>
      </c>
      <c r="W717" s="9">
        <f t="shared" si="758"/>
        <v>6354.1595795205976</v>
      </c>
      <c r="X717" s="9">
        <f t="shared" si="758"/>
        <v>0</v>
      </c>
      <c r="Y717" s="9">
        <f t="shared" si="758"/>
        <v>-3.637978807091713E-12</v>
      </c>
      <c r="Z717" s="9">
        <f t="shared" si="758"/>
        <v>0</v>
      </c>
      <c r="AA717" s="9">
        <f t="shared" si="758"/>
        <v>0</v>
      </c>
      <c r="AB717" s="9">
        <f t="shared" si="758"/>
        <v>0</v>
      </c>
      <c r="AC717" s="9">
        <f t="shared" si="758"/>
        <v>0</v>
      </c>
      <c r="AD717" s="9">
        <f t="shared" si="758"/>
        <v>0</v>
      </c>
      <c r="AE717" s="9">
        <f t="shared" si="758"/>
        <v>0</v>
      </c>
      <c r="AF717" s="9">
        <f t="shared" si="758"/>
        <v>0</v>
      </c>
      <c r="AG717" s="9">
        <f t="shared" si="758"/>
        <v>0</v>
      </c>
      <c r="AH717" s="9">
        <f t="shared" si="758"/>
        <v>0</v>
      </c>
      <c r="AJ717" s="34"/>
      <c r="AK717" s="34"/>
      <c r="AL717" s="34"/>
      <c r="AM717" s="34"/>
      <c r="AN717" s="34"/>
      <c r="AO717" s="34"/>
      <c r="AP717" s="9"/>
      <c r="AQ717" s="9"/>
      <c r="AR717" s="9"/>
      <c r="AS717" s="9"/>
      <c r="AT717" s="9"/>
      <c r="AU717" s="9"/>
      <c r="AV717" s="9"/>
      <c r="AW717" s="9"/>
    </row>
    <row r="718" spans="1:49" hidden="1" outlineLevel="1" x14ac:dyDescent="0.2">
      <c r="B718" s="4" t="s">
        <v>181</v>
      </c>
      <c r="C718" s="9">
        <f t="shared" ref="C718:AH718" si="759">C701</f>
        <v>-1.9710000000000001</v>
      </c>
      <c r="D718" s="9">
        <f t="shared" si="759"/>
        <v>-10.584</v>
      </c>
      <c r="E718" s="9">
        <f t="shared" si="759"/>
        <v>-27.296999999999997</v>
      </c>
      <c r="F718" s="9">
        <f t="shared" si="759"/>
        <v>-48.496499999999997</v>
      </c>
      <c r="G718" s="9">
        <f t="shared" si="759"/>
        <v>-71.583119999999994</v>
      </c>
      <c r="H718" s="9">
        <f t="shared" si="759"/>
        <v>-95.930909999999997</v>
      </c>
      <c r="I718" s="9">
        <f t="shared" si="759"/>
        <v>-121.60169999999999</v>
      </c>
      <c r="J718" s="9">
        <f t="shared" si="759"/>
        <v>-148.51381499999999</v>
      </c>
      <c r="K718" s="9">
        <f t="shared" si="759"/>
        <v>-176.74547759999999</v>
      </c>
      <c r="L718" s="9">
        <f t="shared" si="759"/>
        <v>-206.63821169999997</v>
      </c>
      <c r="M718" s="9">
        <f t="shared" si="759"/>
        <v>-238.12691580000001</v>
      </c>
      <c r="N718" s="9">
        <f t="shared" si="759"/>
        <v>-271.09152764999999</v>
      </c>
      <c r="O718" s="9">
        <f t="shared" si="759"/>
        <v>-306.143120592</v>
      </c>
      <c r="P718" s="9">
        <f t="shared" si="759"/>
        <v>-343.30806522900002</v>
      </c>
      <c r="Q718" s="9">
        <f t="shared" si="759"/>
        <v>-381.59365393799993</v>
      </c>
      <c r="R718" s="9">
        <f t="shared" si="759"/>
        <v>-420.70577859450003</v>
      </c>
      <c r="S718" s="9">
        <f t="shared" si="759"/>
        <v>-461.18393019071993</v>
      </c>
      <c r="T718" s="9">
        <f t="shared" si="759"/>
        <v>-503.40383054441998</v>
      </c>
      <c r="U718" s="9">
        <f t="shared" si="759"/>
        <v>-546.85679404932011</v>
      </c>
      <c r="V718" s="9">
        <f t="shared" si="759"/>
        <v>-591.31078442397018</v>
      </c>
      <c r="W718" s="9">
        <f t="shared" si="759"/>
        <v>0</v>
      </c>
      <c r="X718" s="9">
        <f t="shared" si="759"/>
        <v>0</v>
      </c>
      <c r="Y718" s="9">
        <f t="shared" si="759"/>
        <v>0</v>
      </c>
      <c r="Z718" s="9">
        <f t="shared" si="759"/>
        <v>0</v>
      </c>
      <c r="AA718" s="9">
        <f t="shared" si="759"/>
        <v>0</v>
      </c>
      <c r="AB718" s="9">
        <f t="shared" si="759"/>
        <v>0</v>
      </c>
      <c r="AC718" s="9">
        <f t="shared" si="759"/>
        <v>0</v>
      </c>
      <c r="AD718" s="9">
        <f t="shared" si="759"/>
        <v>0</v>
      </c>
      <c r="AE718" s="9">
        <f t="shared" si="759"/>
        <v>0</v>
      </c>
      <c r="AF718" s="9">
        <f t="shared" si="759"/>
        <v>0</v>
      </c>
      <c r="AG718" s="9">
        <f t="shared" si="759"/>
        <v>0</v>
      </c>
      <c r="AH718" s="9">
        <f t="shared" si="759"/>
        <v>0</v>
      </c>
      <c r="AJ718" s="34"/>
      <c r="AK718" s="34"/>
      <c r="AL718" s="34"/>
      <c r="AM718" s="34"/>
      <c r="AN718" s="34"/>
      <c r="AO718" s="34"/>
      <c r="AP718" s="9"/>
      <c r="AQ718" s="9"/>
      <c r="AR718" s="9"/>
      <c r="AS718" s="9"/>
      <c r="AT718" s="9"/>
      <c r="AU718" s="9"/>
      <c r="AV718" s="9"/>
      <c r="AW718" s="9"/>
    </row>
    <row r="719" spans="1:49" hidden="1" outlineLevel="1" x14ac:dyDescent="0.2">
      <c r="B719" s="38" t="s">
        <v>158</v>
      </c>
      <c r="C719" s="39">
        <f>SUM(C717:C718)</f>
        <v>-259.41937150000001</v>
      </c>
      <c r="D719" s="39">
        <f t="shared" ref="D719:AH719" si="760">D697+D701</f>
        <v>-371.62281123259999</v>
      </c>
      <c r="E719" s="39">
        <f t="shared" si="760"/>
        <v>-116.12800333884221</v>
      </c>
      <c r="F719" s="39">
        <f t="shared" si="760"/>
        <v>25.186680461742839</v>
      </c>
      <c r="G719" s="39">
        <f t="shared" si="760"/>
        <v>-66.73951226540153</v>
      </c>
      <c r="H719" s="39">
        <f t="shared" si="760"/>
        <v>-1.4245864218257935</v>
      </c>
      <c r="I719" s="39">
        <f t="shared" si="760"/>
        <v>264.38997359544936</v>
      </c>
      <c r="J719" s="39">
        <f t="shared" si="760"/>
        <v>441.44464952375665</v>
      </c>
      <c r="K719" s="39">
        <f t="shared" si="760"/>
        <v>451.50634954726047</v>
      </c>
      <c r="L719" s="39">
        <f t="shared" si="760"/>
        <v>584.27187730104436</v>
      </c>
      <c r="M719" s="39">
        <f t="shared" si="760"/>
        <v>897.49244046462059</v>
      </c>
      <c r="N719" s="39">
        <f t="shared" si="760"/>
        <v>1080.5258011268909</v>
      </c>
      <c r="O719" s="39">
        <f t="shared" si="760"/>
        <v>1069.5205729808129</v>
      </c>
      <c r="P719" s="39">
        <f t="shared" si="760"/>
        <v>1296.529016338975</v>
      </c>
      <c r="Q719" s="39">
        <f t="shared" si="760"/>
        <v>1644.8480960454608</v>
      </c>
      <c r="R719" s="39">
        <f t="shared" si="760"/>
        <v>1840.2941425966171</v>
      </c>
      <c r="S719" s="39">
        <f t="shared" si="760"/>
        <v>2138.419991478238</v>
      </c>
      <c r="T719" s="39">
        <f t="shared" si="760"/>
        <v>2560.3933966010268</v>
      </c>
      <c r="U719" s="39">
        <f t="shared" si="760"/>
        <v>3009.2658946141701</v>
      </c>
      <c r="V719" s="39">
        <f t="shared" si="760"/>
        <v>3296.9660109638207</v>
      </c>
      <c r="W719" s="39">
        <f t="shared" si="760"/>
        <v>6354.1595795205976</v>
      </c>
      <c r="X719" s="39">
        <f t="shared" si="760"/>
        <v>0</v>
      </c>
      <c r="Y719" s="39">
        <f t="shared" si="760"/>
        <v>-3.637978807091713E-12</v>
      </c>
      <c r="Z719" s="39">
        <f t="shared" si="760"/>
        <v>0</v>
      </c>
      <c r="AA719" s="39">
        <f t="shared" si="760"/>
        <v>0</v>
      </c>
      <c r="AB719" s="39">
        <f t="shared" si="760"/>
        <v>0</v>
      </c>
      <c r="AC719" s="39">
        <f t="shared" si="760"/>
        <v>0</v>
      </c>
      <c r="AD719" s="39">
        <f t="shared" si="760"/>
        <v>0</v>
      </c>
      <c r="AE719" s="39">
        <f t="shared" si="760"/>
        <v>0</v>
      </c>
      <c r="AF719" s="39">
        <f t="shared" si="760"/>
        <v>0</v>
      </c>
      <c r="AG719" s="39">
        <f t="shared" si="760"/>
        <v>0</v>
      </c>
      <c r="AH719" s="39">
        <f t="shared" si="760"/>
        <v>0</v>
      </c>
      <c r="AI719" s="40"/>
      <c r="AJ719" s="54"/>
      <c r="AK719" s="54"/>
      <c r="AL719" s="54"/>
      <c r="AM719" s="54"/>
      <c r="AN719" s="54"/>
      <c r="AO719" s="54"/>
      <c r="AP719" s="39"/>
      <c r="AQ719" s="39"/>
      <c r="AR719" s="39"/>
      <c r="AS719" s="39"/>
      <c r="AT719" s="39"/>
      <c r="AU719" s="39"/>
      <c r="AV719" s="39"/>
      <c r="AW719" s="39"/>
    </row>
    <row r="720" spans="1:49" s="15" customFormat="1" hidden="1" outlineLevel="1" x14ac:dyDescent="0.2">
      <c r="B720" s="42" t="s">
        <v>159</v>
      </c>
      <c r="C720" s="118">
        <f t="shared" ref="C720:AH720" si="761">IFERROR(C719/C628, 0)</f>
        <v>-17.469317946127944</v>
      </c>
      <c r="D720" s="118">
        <f t="shared" si="761"/>
        <v>-3.5596054715766279</v>
      </c>
      <c r="E720" s="118">
        <f t="shared" si="761"/>
        <v>-0.3530263059396328</v>
      </c>
      <c r="F720" s="118">
        <f t="shared" si="761"/>
        <v>3.8088057860561554E-2</v>
      </c>
      <c r="G720" s="118">
        <f t="shared" si="761"/>
        <v>-6.4358753264636109E-2</v>
      </c>
      <c r="H720" s="118">
        <f t="shared" si="761"/>
        <v>-9.915902115385654E-4</v>
      </c>
      <c r="I720" s="118">
        <f t="shared" si="761"/>
        <v>0.14226791053325549</v>
      </c>
      <c r="J720" s="118">
        <f t="shared" si="761"/>
        <v>0.19186486565928532</v>
      </c>
      <c r="K720" s="118">
        <f t="shared" si="761"/>
        <v>0.16330947954223629</v>
      </c>
      <c r="L720" s="118">
        <f t="shared" si="761"/>
        <v>0.17940620908565474</v>
      </c>
      <c r="M720" s="118">
        <f t="shared" si="761"/>
        <v>0.23772949422331946</v>
      </c>
      <c r="N720" s="118">
        <f t="shared" si="761"/>
        <v>0.2502123383082876</v>
      </c>
      <c r="O720" s="118">
        <f t="shared" si="761"/>
        <v>0.21861455165712088</v>
      </c>
      <c r="P720" s="118">
        <f t="shared" si="761"/>
        <v>0.23536887017763367</v>
      </c>
      <c r="Q720" s="118">
        <f t="shared" si="761"/>
        <v>0.26760329140191441</v>
      </c>
      <c r="R720" s="118">
        <f t="shared" si="761"/>
        <v>0.27069278880284359</v>
      </c>
      <c r="S720" s="118">
        <f t="shared" si="761"/>
        <v>0.28631258167533713</v>
      </c>
      <c r="T720" s="118">
        <f t="shared" si="761"/>
        <v>0.31329397000745923</v>
      </c>
      <c r="U720" s="118">
        <f t="shared" si="761"/>
        <v>0.33824476058775427</v>
      </c>
      <c r="V720" s="118">
        <f t="shared" si="761"/>
        <v>0.34209370489237512</v>
      </c>
      <c r="W720" s="118">
        <f t="shared" si="761"/>
        <v>0.67568428320676188</v>
      </c>
      <c r="X720" s="118">
        <f t="shared" si="761"/>
        <v>0</v>
      </c>
      <c r="Y720" s="118">
        <f t="shared" si="761"/>
        <v>-7.9504970583903209E-16</v>
      </c>
      <c r="Z720" s="118">
        <f t="shared" si="761"/>
        <v>0</v>
      </c>
      <c r="AA720" s="118">
        <f t="shared" si="761"/>
        <v>0</v>
      </c>
      <c r="AB720" s="118">
        <f t="shared" si="761"/>
        <v>0</v>
      </c>
      <c r="AC720" s="118">
        <f t="shared" si="761"/>
        <v>0</v>
      </c>
      <c r="AD720" s="118">
        <f t="shared" si="761"/>
        <v>0</v>
      </c>
      <c r="AE720" s="118">
        <f t="shared" si="761"/>
        <v>0</v>
      </c>
      <c r="AF720" s="118">
        <f t="shared" si="761"/>
        <v>0</v>
      </c>
      <c r="AG720" s="118">
        <f t="shared" si="761"/>
        <v>0</v>
      </c>
      <c r="AH720" s="118">
        <f t="shared" si="761"/>
        <v>0</v>
      </c>
      <c r="AJ720" s="61"/>
      <c r="AK720" s="61"/>
      <c r="AL720" s="61"/>
      <c r="AM720" s="61"/>
      <c r="AN720" s="61"/>
      <c r="AO720" s="61"/>
      <c r="AP720" s="118"/>
      <c r="AQ720" s="118"/>
      <c r="AR720" s="118"/>
      <c r="AS720" s="118"/>
      <c r="AT720" s="118"/>
      <c r="AU720" s="118"/>
      <c r="AV720" s="118"/>
      <c r="AW720" s="118"/>
    </row>
    <row r="721" spans="1:49" hidden="1" outlineLevel="1" x14ac:dyDescent="0.2">
      <c r="AJ721" s="34"/>
      <c r="AK721" s="34"/>
      <c r="AL721" s="34"/>
      <c r="AM721" s="34"/>
      <c r="AN721" s="34"/>
      <c r="AO721" s="34"/>
    </row>
    <row r="722" spans="1:49" hidden="1" outlineLevel="1" x14ac:dyDescent="0.2">
      <c r="B722" s="2" t="s">
        <v>369</v>
      </c>
      <c r="AJ722" s="34"/>
      <c r="AK722" s="34"/>
      <c r="AL722" s="34"/>
      <c r="AM722" s="34"/>
      <c r="AN722" s="34"/>
      <c r="AO722" s="34"/>
    </row>
    <row r="723" spans="1:49" hidden="1" outlineLevel="1" x14ac:dyDescent="0.2">
      <c r="B723" s="4" t="s">
        <v>372</v>
      </c>
      <c r="C723" s="9">
        <f t="shared" ref="C723:AH723" si="762">SUM(C652, C689:C696, C700:C702)</f>
        <v>-359.32624999999996</v>
      </c>
      <c r="D723" s="9">
        <f t="shared" si="762"/>
        <v>-624.51324999999986</v>
      </c>
      <c r="E723" s="9">
        <f t="shared" si="762"/>
        <v>-357.44174999999984</v>
      </c>
      <c r="F723" s="9">
        <f t="shared" si="762"/>
        <v>-171.54087499999983</v>
      </c>
      <c r="G723" s="9">
        <f t="shared" si="762"/>
        <v>-216.55540500000069</v>
      </c>
      <c r="H723" s="9">
        <f t="shared" si="762"/>
        <v>-113.99200499999962</v>
      </c>
      <c r="I723" s="9">
        <f t="shared" si="762"/>
        <v>169.85155499999945</v>
      </c>
      <c r="J723" s="9">
        <f t="shared" si="762"/>
        <v>373.18722750000165</v>
      </c>
      <c r="K723" s="9">
        <f t="shared" si="762"/>
        <v>359.51932969999893</v>
      </c>
      <c r="L723" s="9">
        <f t="shared" si="762"/>
        <v>522.43413532499915</v>
      </c>
      <c r="M723" s="9">
        <f t="shared" si="762"/>
        <v>890.60243957499847</v>
      </c>
      <c r="N723" s="9">
        <f t="shared" si="762"/>
        <v>1134.0397402625008</v>
      </c>
      <c r="O723" s="9">
        <f t="shared" si="762"/>
        <v>1194.9445634385004</v>
      </c>
      <c r="P723" s="9">
        <f t="shared" si="762"/>
        <v>1500.8395602779997</v>
      </c>
      <c r="Q723" s="9">
        <f t="shared" si="762"/>
        <v>1929.2825791709984</v>
      </c>
      <c r="R723" s="9">
        <f t="shared" si="762"/>
        <v>2206.7163417150036</v>
      </c>
      <c r="S723" s="9">
        <f t="shared" si="762"/>
        <v>2327.4990035271776</v>
      </c>
      <c r="T723" s="9">
        <f t="shared" si="762"/>
        <v>2729.8380485658108</v>
      </c>
      <c r="U723" s="9">
        <f t="shared" si="762"/>
        <v>3193.2193000438665</v>
      </c>
      <c r="V723" s="9">
        <f t="shared" si="762"/>
        <v>3491.928630608073</v>
      </c>
      <c r="W723" s="9">
        <f t="shared" si="762"/>
        <v>6354.1595795205976</v>
      </c>
      <c r="X723" s="9">
        <f t="shared" si="762"/>
        <v>0</v>
      </c>
      <c r="Y723" s="9">
        <f t="shared" si="762"/>
        <v>-3.637978807091713E-12</v>
      </c>
      <c r="Z723" s="9">
        <f t="shared" si="762"/>
        <v>0</v>
      </c>
      <c r="AA723" s="9">
        <f t="shared" si="762"/>
        <v>0</v>
      </c>
      <c r="AB723" s="9">
        <f t="shared" si="762"/>
        <v>0</v>
      </c>
      <c r="AC723" s="9">
        <f t="shared" si="762"/>
        <v>0</v>
      </c>
      <c r="AD723" s="9">
        <f t="shared" si="762"/>
        <v>0</v>
      </c>
      <c r="AE723" s="9">
        <f t="shared" si="762"/>
        <v>0</v>
      </c>
      <c r="AF723" s="9">
        <f t="shared" si="762"/>
        <v>0</v>
      </c>
      <c r="AG723" s="9">
        <f t="shared" si="762"/>
        <v>0</v>
      </c>
      <c r="AH723" s="9">
        <f t="shared" si="762"/>
        <v>0</v>
      </c>
      <c r="AJ723" s="34"/>
      <c r="AK723" s="34"/>
      <c r="AL723" s="34"/>
      <c r="AM723" s="34"/>
      <c r="AN723" s="34"/>
      <c r="AO723" s="34"/>
      <c r="AP723" s="9"/>
      <c r="AQ723" s="9"/>
      <c r="AR723" s="9"/>
      <c r="AS723" s="9"/>
      <c r="AT723" s="9"/>
      <c r="AU723" s="9"/>
      <c r="AV723" s="9"/>
      <c r="AW723" s="9"/>
    </row>
    <row r="724" spans="1:49" hidden="1" outlineLevel="1" x14ac:dyDescent="0.2">
      <c r="B724" s="4" t="s">
        <v>392</v>
      </c>
      <c r="C724" s="9">
        <f>MIN(SUM(D723:G723)/12, 0)</f>
        <v>-114.17094000000003</v>
      </c>
      <c r="D724" s="9">
        <f t="shared" ref="D724:AD724" si="763">MIN(SUM(E723:H723)/12, 0)</f>
        <v>-71.627502916666671</v>
      </c>
      <c r="E724" s="9">
        <f t="shared" si="763"/>
        <v>-27.686394166666727</v>
      </c>
      <c r="F724" s="9">
        <f t="shared" si="763"/>
        <v>0</v>
      </c>
      <c r="G724" s="9">
        <f t="shared" si="763"/>
        <v>0</v>
      </c>
      <c r="H724" s="9">
        <f t="shared" si="763"/>
        <v>0</v>
      </c>
      <c r="I724" s="9">
        <f t="shared" si="763"/>
        <v>0</v>
      </c>
      <c r="J724" s="9">
        <f t="shared" si="763"/>
        <v>0</v>
      </c>
      <c r="K724" s="9">
        <f t="shared" si="763"/>
        <v>0</v>
      </c>
      <c r="L724" s="9">
        <f t="shared" si="763"/>
        <v>0</v>
      </c>
      <c r="M724" s="9">
        <f t="shared" si="763"/>
        <v>0</v>
      </c>
      <c r="N724" s="9">
        <f t="shared" si="763"/>
        <v>0</v>
      </c>
      <c r="O724" s="9">
        <f t="shared" si="763"/>
        <v>0</v>
      </c>
      <c r="P724" s="9">
        <f t="shared" si="763"/>
        <v>0</v>
      </c>
      <c r="Q724" s="9">
        <f t="shared" si="763"/>
        <v>0</v>
      </c>
      <c r="R724" s="9">
        <f t="shared" si="763"/>
        <v>0</v>
      </c>
      <c r="S724" s="9">
        <f t="shared" si="763"/>
        <v>0</v>
      </c>
      <c r="T724" s="9">
        <f t="shared" si="763"/>
        <v>0</v>
      </c>
      <c r="U724" s="9">
        <f t="shared" si="763"/>
        <v>0</v>
      </c>
      <c r="V724" s="9">
        <f t="shared" si="763"/>
        <v>0</v>
      </c>
      <c r="W724" s="9">
        <f t="shared" si="763"/>
        <v>-3.0316490059097606E-13</v>
      </c>
      <c r="X724" s="9">
        <f t="shared" si="763"/>
        <v>-3.0316490059097606E-13</v>
      </c>
      <c r="Y724" s="9">
        <f t="shared" si="763"/>
        <v>0</v>
      </c>
      <c r="Z724" s="9">
        <f t="shared" si="763"/>
        <v>0</v>
      </c>
      <c r="AA724" s="9">
        <f t="shared" si="763"/>
        <v>0</v>
      </c>
      <c r="AB724" s="9">
        <f t="shared" si="763"/>
        <v>0</v>
      </c>
      <c r="AC724" s="9">
        <f t="shared" si="763"/>
        <v>0</v>
      </c>
      <c r="AD724" s="9">
        <f t="shared" si="763"/>
        <v>0</v>
      </c>
      <c r="AJ724" s="34"/>
      <c r="AK724" s="34"/>
      <c r="AL724" s="34"/>
      <c r="AM724" s="34"/>
      <c r="AN724" s="34"/>
      <c r="AO724" s="34"/>
    </row>
    <row r="725" spans="1:49" hidden="1" outlineLevel="1" x14ac:dyDescent="0.2">
      <c r="B725" s="4" t="str">
        <f>Drivers!B120</f>
        <v>Months of cash burn to cover with cash balance</v>
      </c>
      <c r="C725" s="119">
        <f>Drivers!C120</f>
        <v>24</v>
      </c>
      <c r="D725" s="119">
        <f>Drivers!D120</f>
        <v>24</v>
      </c>
      <c r="E725" s="119">
        <f>Drivers!E120</f>
        <v>24</v>
      </c>
      <c r="F725" s="119">
        <f>Drivers!F120</f>
        <v>24</v>
      </c>
      <c r="G725" s="119">
        <f>Drivers!G120</f>
        <v>24</v>
      </c>
      <c r="H725" s="119">
        <f>Drivers!H120</f>
        <v>24</v>
      </c>
      <c r="I725" s="119">
        <f>Drivers!I120</f>
        <v>24</v>
      </c>
      <c r="J725" s="119">
        <f>Drivers!J120</f>
        <v>24</v>
      </c>
      <c r="K725" s="119">
        <f>Drivers!K120</f>
        <v>24</v>
      </c>
      <c r="L725" s="119">
        <f>Drivers!L120</f>
        <v>24</v>
      </c>
      <c r="M725" s="119">
        <f>Drivers!M120</f>
        <v>24</v>
      </c>
      <c r="N725" s="119">
        <f>Drivers!N120</f>
        <v>24</v>
      </c>
      <c r="O725" s="119">
        <f>Drivers!O120</f>
        <v>24</v>
      </c>
      <c r="P725" s="119">
        <f>Drivers!P120</f>
        <v>24</v>
      </c>
      <c r="Q725" s="119">
        <f>Drivers!Q120</f>
        <v>24</v>
      </c>
      <c r="R725" s="119">
        <f>Drivers!R120</f>
        <v>24</v>
      </c>
      <c r="S725" s="119">
        <f>Drivers!S120</f>
        <v>24</v>
      </c>
      <c r="T725" s="119">
        <f>Drivers!T120</f>
        <v>24</v>
      </c>
      <c r="U725" s="119">
        <f>Drivers!U120</f>
        <v>24</v>
      </c>
      <c r="V725" s="119">
        <f>Drivers!V120</f>
        <v>24</v>
      </c>
      <c r="W725" s="119">
        <f>Drivers!W120</f>
        <v>0</v>
      </c>
      <c r="X725" s="119">
        <f>Drivers!X120</f>
        <v>0</v>
      </c>
      <c r="Y725" s="119">
        <f>Drivers!Y120</f>
        <v>0</v>
      </c>
      <c r="Z725" s="119">
        <f>Drivers!Z120</f>
        <v>0</v>
      </c>
      <c r="AA725" s="119">
        <f>Drivers!AA120</f>
        <v>0</v>
      </c>
      <c r="AB725" s="119">
        <f>Drivers!AB120</f>
        <v>0</v>
      </c>
      <c r="AC725" s="119">
        <f>Drivers!AC120</f>
        <v>0</v>
      </c>
      <c r="AD725" s="119">
        <f>Drivers!AD120</f>
        <v>0</v>
      </c>
      <c r="AE725" s="119">
        <f>Drivers!AE120</f>
        <v>0</v>
      </c>
      <c r="AF725" s="119">
        <f>Drivers!AF120</f>
        <v>0</v>
      </c>
      <c r="AG725" s="119">
        <f>Drivers!AG120</f>
        <v>0</v>
      </c>
      <c r="AH725" s="119">
        <f>Drivers!AH120</f>
        <v>0</v>
      </c>
      <c r="AJ725" s="34"/>
      <c r="AK725" s="34"/>
      <c r="AL725" s="34"/>
      <c r="AM725" s="34"/>
      <c r="AN725" s="34"/>
      <c r="AO725" s="34"/>
      <c r="AP725" s="119"/>
      <c r="AQ725" s="119"/>
      <c r="AR725" s="119"/>
      <c r="AS725" s="119"/>
      <c r="AT725" s="119"/>
      <c r="AU725" s="119"/>
      <c r="AV725" s="119"/>
      <c r="AW725" s="119"/>
    </row>
    <row r="726" spans="1:49" hidden="1" outlineLevel="1" x14ac:dyDescent="0.2">
      <c r="B726" s="4" t="str">
        <f>Drivers!B121</f>
        <v>Cash needed - additional margin of safety</v>
      </c>
      <c r="C726" s="120">
        <f>Drivers!C121</f>
        <v>0.2</v>
      </c>
      <c r="D726" s="120">
        <f>Drivers!D121</f>
        <v>0.2</v>
      </c>
      <c r="E726" s="120">
        <f>Drivers!E121</f>
        <v>0.2</v>
      </c>
      <c r="F726" s="120">
        <f>Drivers!F121</f>
        <v>0.2</v>
      </c>
      <c r="G726" s="120">
        <f>Drivers!G121</f>
        <v>0.2</v>
      </c>
      <c r="H726" s="120">
        <f>Drivers!H121</f>
        <v>0.2</v>
      </c>
      <c r="I726" s="120">
        <f>Drivers!I121</f>
        <v>0.2</v>
      </c>
      <c r="J726" s="120">
        <f>Drivers!J121</f>
        <v>0.2</v>
      </c>
      <c r="K726" s="120">
        <f>Drivers!K121</f>
        <v>0.2</v>
      </c>
      <c r="L726" s="120">
        <f>Drivers!L121</f>
        <v>0.2</v>
      </c>
      <c r="M726" s="120">
        <f>Drivers!M121</f>
        <v>0.2</v>
      </c>
      <c r="N726" s="120">
        <f>Drivers!N121</f>
        <v>0.2</v>
      </c>
      <c r="O726" s="120">
        <f>Drivers!O121</f>
        <v>0.2</v>
      </c>
      <c r="P726" s="120">
        <f>Drivers!P121</f>
        <v>0.2</v>
      </c>
      <c r="Q726" s="120">
        <f>Drivers!Q121</f>
        <v>0.2</v>
      </c>
      <c r="R726" s="120">
        <f>Drivers!R121</f>
        <v>0.2</v>
      </c>
      <c r="S726" s="120">
        <f>Drivers!S121</f>
        <v>0.2</v>
      </c>
      <c r="T726" s="120">
        <f>Drivers!T121</f>
        <v>0.2</v>
      </c>
      <c r="U726" s="120">
        <f>Drivers!U121</f>
        <v>0.2</v>
      </c>
      <c r="V726" s="120">
        <f>Drivers!V121</f>
        <v>0.2</v>
      </c>
      <c r="W726" s="120">
        <f>Drivers!W121</f>
        <v>0</v>
      </c>
      <c r="X726" s="120">
        <f>Drivers!X121</f>
        <v>0</v>
      </c>
      <c r="Y726" s="120">
        <f>Drivers!Y121</f>
        <v>0</v>
      </c>
      <c r="Z726" s="120">
        <f>Drivers!Z121</f>
        <v>0</v>
      </c>
      <c r="AA726" s="120">
        <f>Drivers!AA121</f>
        <v>0</v>
      </c>
      <c r="AB726" s="120">
        <f>Drivers!AB121</f>
        <v>0</v>
      </c>
      <c r="AC726" s="120">
        <f>Drivers!AC121</f>
        <v>0</v>
      </c>
      <c r="AD726" s="120">
        <f>Drivers!AD121</f>
        <v>0</v>
      </c>
      <c r="AE726" s="120">
        <f>Drivers!AE121</f>
        <v>0</v>
      </c>
      <c r="AF726" s="120">
        <f>Drivers!AF121</f>
        <v>0</v>
      </c>
      <c r="AG726" s="120">
        <f>Drivers!AG121</f>
        <v>0</v>
      </c>
      <c r="AH726" s="120">
        <f>Drivers!AH121</f>
        <v>0</v>
      </c>
      <c r="AJ726" s="34"/>
      <c r="AK726" s="34"/>
      <c r="AL726" s="34"/>
      <c r="AM726" s="34"/>
      <c r="AN726" s="34"/>
      <c r="AO726" s="34"/>
      <c r="AP726" s="120"/>
      <c r="AQ726" s="120"/>
      <c r="AR726" s="120"/>
      <c r="AS726" s="120"/>
      <c r="AT726" s="120"/>
      <c r="AU726" s="120"/>
      <c r="AV726" s="120"/>
      <c r="AW726" s="120"/>
    </row>
    <row r="727" spans="1:49" hidden="1" outlineLevel="1" x14ac:dyDescent="0.2">
      <c r="B727" s="17" t="s">
        <v>370</v>
      </c>
      <c r="C727" s="121">
        <f>C724*C725*(1+C726)</f>
        <v>-3288.1230720000008</v>
      </c>
      <c r="D727" s="121">
        <f t="shared" ref="D727:AD727" si="764">D724*D725*(1+D726)</f>
        <v>-2062.8720840000001</v>
      </c>
      <c r="E727" s="121">
        <f t="shared" si="764"/>
        <v>-797.36815200000171</v>
      </c>
      <c r="F727" s="121">
        <f t="shared" si="764"/>
        <v>0</v>
      </c>
      <c r="G727" s="121">
        <f t="shared" si="764"/>
        <v>0</v>
      </c>
      <c r="H727" s="121">
        <f t="shared" si="764"/>
        <v>0</v>
      </c>
      <c r="I727" s="121">
        <f t="shared" si="764"/>
        <v>0</v>
      </c>
      <c r="J727" s="121">
        <f t="shared" si="764"/>
        <v>0</v>
      </c>
      <c r="K727" s="121">
        <f t="shared" si="764"/>
        <v>0</v>
      </c>
      <c r="L727" s="121">
        <f t="shared" si="764"/>
        <v>0</v>
      </c>
      <c r="M727" s="121">
        <f t="shared" si="764"/>
        <v>0</v>
      </c>
      <c r="N727" s="121">
        <f t="shared" si="764"/>
        <v>0</v>
      </c>
      <c r="O727" s="121">
        <f t="shared" si="764"/>
        <v>0</v>
      </c>
      <c r="P727" s="121">
        <f t="shared" si="764"/>
        <v>0</v>
      </c>
      <c r="Q727" s="121">
        <f t="shared" si="764"/>
        <v>0</v>
      </c>
      <c r="R727" s="121">
        <f t="shared" si="764"/>
        <v>0</v>
      </c>
      <c r="S727" s="121">
        <f t="shared" si="764"/>
        <v>0</v>
      </c>
      <c r="T727" s="121">
        <f t="shared" si="764"/>
        <v>0</v>
      </c>
      <c r="U727" s="121">
        <f t="shared" si="764"/>
        <v>0</v>
      </c>
      <c r="V727" s="121">
        <f t="shared" si="764"/>
        <v>0</v>
      </c>
      <c r="W727" s="121">
        <f t="shared" si="764"/>
        <v>0</v>
      </c>
      <c r="X727" s="121">
        <f t="shared" si="764"/>
        <v>0</v>
      </c>
      <c r="Y727" s="121">
        <f t="shared" si="764"/>
        <v>0</v>
      </c>
      <c r="Z727" s="121">
        <f t="shared" si="764"/>
        <v>0</v>
      </c>
      <c r="AA727" s="121">
        <f t="shared" si="764"/>
        <v>0</v>
      </c>
      <c r="AB727" s="121">
        <f t="shared" si="764"/>
        <v>0</v>
      </c>
      <c r="AC727" s="121">
        <f t="shared" si="764"/>
        <v>0</v>
      </c>
      <c r="AD727" s="121">
        <f t="shared" si="764"/>
        <v>0</v>
      </c>
      <c r="AE727" s="121"/>
      <c r="AF727" s="121"/>
      <c r="AG727" s="121"/>
      <c r="AH727" s="121"/>
      <c r="AI727" s="74"/>
      <c r="AJ727" s="75"/>
      <c r="AK727" s="75"/>
      <c r="AL727" s="75"/>
      <c r="AM727" s="75"/>
      <c r="AN727" s="75"/>
      <c r="AO727" s="75"/>
      <c r="AP727" s="121"/>
      <c r="AQ727" s="121"/>
      <c r="AR727" s="121"/>
      <c r="AS727" s="121"/>
      <c r="AT727" s="121"/>
      <c r="AU727" s="121"/>
      <c r="AV727" s="121"/>
      <c r="AW727" s="121"/>
    </row>
    <row r="728" spans="1:49" hidden="1" outlineLevel="1" x14ac:dyDescent="0.2">
      <c r="B728" s="4" t="s">
        <v>299</v>
      </c>
      <c r="C728" s="9">
        <f t="shared" ref="C728:AD728" si="765">C713</f>
        <v>0</v>
      </c>
      <c r="D728" s="9">
        <f t="shared" si="765"/>
        <v>3028.7037005000007</v>
      </c>
      <c r="E728" s="9">
        <f t="shared" si="765"/>
        <v>2657.0808892674008</v>
      </c>
      <c r="F728" s="9">
        <f t="shared" si="765"/>
        <v>2540.9528859285588</v>
      </c>
      <c r="G728" s="9">
        <f t="shared" si="765"/>
        <v>2566.1395663903018</v>
      </c>
      <c r="H728" s="9">
        <f t="shared" si="765"/>
        <v>2499.4000541249002</v>
      </c>
      <c r="I728" s="9">
        <f t="shared" si="765"/>
        <v>2497.9754677030742</v>
      </c>
      <c r="J728" s="9">
        <f t="shared" si="765"/>
        <v>2762.3654412985234</v>
      </c>
      <c r="K728" s="9">
        <f t="shared" si="765"/>
        <v>3203.81009082228</v>
      </c>
      <c r="L728" s="9">
        <f t="shared" si="765"/>
        <v>3655.3164403695405</v>
      </c>
      <c r="M728" s="9">
        <f t="shared" si="765"/>
        <v>4239.5883176705847</v>
      </c>
      <c r="N728" s="9">
        <f t="shared" si="765"/>
        <v>5137.0807581352055</v>
      </c>
      <c r="O728" s="9">
        <f t="shared" si="765"/>
        <v>6217.6065592620962</v>
      </c>
      <c r="P728" s="9">
        <f t="shared" si="765"/>
        <v>7287.1271322429093</v>
      </c>
      <c r="Q728" s="9">
        <f t="shared" si="765"/>
        <v>8583.6561485818838</v>
      </c>
      <c r="R728" s="9">
        <f t="shared" si="765"/>
        <v>10228.504244627344</v>
      </c>
      <c r="S728" s="9">
        <f t="shared" si="765"/>
        <v>12068.79838722396</v>
      </c>
      <c r="T728" s="9">
        <f t="shared" si="765"/>
        <v>14207.218378702199</v>
      </c>
      <c r="U728" s="9">
        <f t="shared" si="765"/>
        <v>16767.611775303227</v>
      </c>
      <c r="V728" s="9">
        <f t="shared" si="765"/>
        <v>19776.877669917398</v>
      </c>
      <c r="W728" s="9">
        <f t="shared" si="765"/>
        <v>23073.843680881218</v>
      </c>
      <c r="X728" s="9">
        <f t="shared" si="765"/>
        <v>29428.003260401816</v>
      </c>
      <c r="Y728" s="9">
        <f t="shared" si="765"/>
        <v>29428.003260401816</v>
      </c>
      <c r="Z728" s="9">
        <f t="shared" si="765"/>
        <v>29428.003260401812</v>
      </c>
      <c r="AA728" s="9">
        <f t="shared" si="765"/>
        <v>29428.003260401812</v>
      </c>
      <c r="AB728" s="9">
        <f t="shared" si="765"/>
        <v>29428.003260401812</v>
      </c>
      <c r="AC728" s="9">
        <f t="shared" si="765"/>
        <v>29428.003260401812</v>
      </c>
      <c r="AD728" s="9">
        <f t="shared" si="765"/>
        <v>29428.003260401812</v>
      </c>
      <c r="AJ728" s="34"/>
      <c r="AK728" s="34"/>
      <c r="AL728" s="34"/>
      <c r="AM728" s="34"/>
      <c r="AN728" s="34"/>
      <c r="AO728" s="34"/>
    </row>
    <row r="729" spans="1:49" hidden="1" outlineLevel="1" x14ac:dyDescent="0.2">
      <c r="B729" s="17" t="s">
        <v>373</v>
      </c>
      <c r="C729" s="121">
        <f>MAX(-(C728+C727), 0)</f>
        <v>3288.1230720000008</v>
      </c>
      <c r="D729" s="121">
        <f t="shared" ref="D729:AD729" si="766">MAX(-(D728+D727), 0)</f>
        <v>0</v>
      </c>
      <c r="E729" s="121">
        <f t="shared" si="766"/>
        <v>0</v>
      </c>
      <c r="F729" s="121">
        <f t="shared" si="766"/>
        <v>0</v>
      </c>
      <c r="G729" s="121">
        <f t="shared" si="766"/>
        <v>0</v>
      </c>
      <c r="H729" s="121">
        <f t="shared" si="766"/>
        <v>0</v>
      </c>
      <c r="I729" s="121">
        <f t="shared" si="766"/>
        <v>0</v>
      </c>
      <c r="J729" s="121">
        <f t="shared" si="766"/>
        <v>0</v>
      </c>
      <c r="K729" s="121">
        <f t="shared" si="766"/>
        <v>0</v>
      </c>
      <c r="L729" s="121">
        <f t="shared" si="766"/>
        <v>0</v>
      </c>
      <c r="M729" s="121">
        <f t="shared" si="766"/>
        <v>0</v>
      </c>
      <c r="N729" s="121">
        <f t="shared" si="766"/>
        <v>0</v>
      </c>
      <c r="O729" s="121">
        <f t="shared" si="766"/>
        <v>0</v>
      </c>
      <c r="P729" s="121">
        <f t="shared" si="766"/>
        <v>0</v>
      </c>
      <c r="Q729" s="121">
        <f t="shared" si="766"/>
        <v>0</v>
      </c>
      <c r="R729" s="121">
        <f t="shared" si="766"/>
        <v>0</v>
      </c>
      <c r="S729" s="121">
        <f t="shared" si="766"/>
        <v>0</v>
      </c>
      <c r="T729" s="121">
        <f t="shared" si="766"/>
        <v>0</v>
      </c>
      <c r="U729" s="121">
        <f t="shared" si="766"/>
        <v>0</v>
      </c>
      <c r="V729" s="121">
        <f t="shared" si="766"/>
        <v>0</v>
      </c>
      <c r="W729" s="121">
        <f t="shared" si="766"/>
        <v>0</v>
      </c>
      <c r="X729" s="121">
        <f t="shared" si="766"/>
        <v>0</v>
      </c>
      <c r="Y729" s="121">
        <f t="shared" si="766"/>
        <v>0</v>
      </c>
      <c r="Z729" s="121">
        <f t="shared" si="766"/>
        <v>0</v>
      </c>
      <c r="AA729" s="121">
        <f t="shared" si="766"/>
        <v>0</v>
      </c>
      <c r="AB729" s="121">
        <f t="shared" si="766"/>
        <v>0</v>
      </c>
      <c r="AC729" s="121">
        <f t="shared" si="766"/>
        <v>0</v>
      </c>
      <c r="AD729" s="121">
        <f t="shared" si="766"/>
        <v>0</v>
      </c>
      <c r="AE729" s="121"/>
      <c r="AF729" s="121"/>
      <c r="AG729" s="121"/>
      <c r="AH729" s="121"/>
      <c r="AI729" s="74"/>
      <c r="AJ729" s="75"/>
      <c r="AK729" s="75"/>
      <c r="AL729" s="75"/>
      <c r="AM729" s="75"/>
      <c r="AN729" s="75"/>
      <c r="AO729" s="75"/>
      <c r="AP729" s="121"/>
      <c r="AQ729" s="121"/>
      <c r="AR729" s="121"/>
      <c r="AS729" s="121"/>
      <c r="AT729" s="121"/>
      <c r="AU729" s="121"/>
      <c r="AV729" s="121"/>
      <c r="AW729" s="121"/>
    </row>
    <row r="730" spans="1:49" hidden="1" outlineLevel="1" x14ac:dyDescent="0.2">
      <c r="AJ730" s="34"/>
      <c r="AK730" s="34"/>
      <c r="AL730" s="34"/>
      <c r="AM730" s="34"/>
      <c r="AN730" s="34"/>
      <c r="AO730" s="34"/>
    </row>
    <row r="731" spans="1:49" collapsed="1" x14ac:dyDescent="0.2">
      <c r="AJ731" s="34"/>
      <c r="AK731" s="34"/>
      <c r="AL731" s="34"/>
      <c r="AM731" s="34"/>
      <c r="AN731" s="34"/>
      <c r="AO731" s="34"/>
    </row>
    <row r="732" spans="1:49" x14ac:dyDescent="0.2">
      <c r="A732" s="50" t="s">
        <v>78</v>
      </c>
      <c r="B732" s="16" t="s">
        <v>16</v>
      </c>
      <c r="AJ732" s="34"/>
      <c r="AK732" s="34"/>
      <c r="AL732" s="34"/>
      <c r="AM732" s="34"/>
      <c r="AN732" s="34"/>
      <c r="AO732" s="34"/>
    </row>
    <row r="733" spans="1:49" hidden="1" outlineLevel="1" x14ac:dyDescent="0.2">
      <c r="AJ733" s="34"/>
      <c r="AK733" s="34"/>
      <c r="AL733" s="34"/>
      <c r="AM733" s="34"/>
      <c r="AN733" s="34"/>
      <c r="AO733" s="34"/>
    </row>
    <row r="734" spans="1:49" hidden="1" outlineLevel="1" x14ac:dyDescent="0.2">
      <c r="B734" s="2" t="s">
        <v>98</v>
      </c>
      <c r="AJ734" s="34"/>
      <c r="AK734" s="34"/>
      <c r="AL734" s="34"/>
      <c r="AM734" s="34"/>
      <c r="AN734" s="34"/>
      <c r="AO734" s="34"/>
    </row>
    <row r="735" spans="1:49" ht="5.0999999999999996" hidden="1" customHeight="1" outlineLevel="1" x14ac:dyDescent="0.2">
      <c r="AJ735" s="34"/>
      <c r="AK735" s="34"/>
      <c r="AL735" s="34"/>
      <c r="AM735" s="34"/>
      <c r="AN735" s="34"/>
      <c r="AO735" s="34"/>
    </row>
    <row r="736" spans="1:49" hidden="1" outlineLevel="1" x14ac:dyDescent="0.2">
      <c r="B736" s="24" t="s">
        <v>84</v>
      </c>
      <c r="C736" s="10">
        <f t="shared" ref="C736:AH736" si="767">C714</f>
        <v>3028.7037005000007</v>
      </c>
      <c r="D736" s="10">
        <f t="shared" si="767"/>
        <v>2657.0808892674008</v>
      </c>
      <c r="E736" s="10">
        <f t="shared" si="767"/>
        <v>2540.9528859285588</v>
      </c>
      <c r="F736" s="10">
        <f t="shared" si="767"/>
        <v>2566.1395663903018</v>
      </c>
      <c r="G736" s="10">
        <f t="shared" si="767"/>
        <v>2499.4000541249002</v>
      </c>
      <c r="H736" s="10">
        <f t="shared" si="767"/>
        <v>2497.9754677030742</v>
      </c>
      <c r="I736" s="10">
        <f t="shared" si="767"/>
        <v>2762.3654412985234</v>
      </c>
      <c r="J736" s="10">
        <f t="shared" si="767"/>
        <v>3203.81009082228</v>
      </c>
      <c r="K736" s="10">
        <f t="shared" si="767"/>
        <v>3655.3164403695405</v>
      </c>
      <c r="L736" s="10">
        <f t="shared" si="767"/>
        <v>4239.5883176705847</v>
      </c>
      <c r="M736" s="10">
        <f t="shared" si="767"/>
        <v>5137.0807581352055</v>
      </c>
      <c r="N736" s="10">
        <f t="shared" si="767"/>
        <v>6217.6065592620962</v>
      </c>
      <c r="O736" s="10">
        <f t="shared" si="767"/>
        <v>7287.1271322429093</v>
      </c>
      <c r="P736" s="10">
        <f t="shared" si="767"/>
        <v>8583.6561485818838</v>
      </c>
      <c r="Q736" s="10">
        <f t="shared" si="767"/>
        <v>10228.504244627344</v>
      </c>
      <c r="R736" s="10">
        <f t="shared" si="767"/>
        <v>12068.79838722396</v>
      </c>
      <c r="S736" s="10">
        <f t="shared" si="767"/>
        <v>14207.218378702199</v>
      </c>
      <c r="T736" s="10">
        <f t="shared" si="767"/>
        <v>16767.611775303227</v>
      </c>
      <c r="U736" s="10">
        <f t="shared" si="767"/>
        <v>19776.877669917398</v>
      </c>
      <c r="V736" s="10">
        <f t="shared" si="767"/>
        <v>23073.843680881218</v>
      </c>
      <c r="W736" s="10">
        <f t="shared" si="767"/>
        <v>29428.003260401816</v>
      </c>
      <c r="X736" s="10">
        <f t="shared" si="767"/>
        <v>29428.003260401816</v>
      </c>
      <c r="Y736" s="10">
        <f t="shared" si="767"/>
        <v>29428.003260401812</v>
      </c>
      <c r="Z736" s="10">
        <f t="shared" si="767"/>
        <v>29428.003260401812</v>
      </c>
      <c r="AA736" s="10">
        <f t="shared" si="767"/>
        <v>29428.003260401812</v>
      </c>
      <c r="AB736" s="10">
        <f t="shared" si="767"/>
        <v>29428.003260401812</v>
      </c>
      <c r="AC736" s="10">
        <f t="shared" si="767"/>
        <v>29428.003260401812</v>
      </c>
      <c r="AD736" s="10">
        <f t="shared" si="767"/>
        <v>29428.003260401812</v>
      </c>
      <c r="AE736" s="10">
        <f t="shared" si="767"/>
        <v>29428.003260401812</v>
      </c>
      <c r="AF736" s="10">
        <f t="shared" si="767"/>
        <v>29428.003260401812</v>
      </c>
      <c r="AG736" s="10">
        <f t="shared" si="767"/>
        <v>29428.003260401812</v>
      </c>
      <c r="AH736" s="10">
        <f t="shared" si="767"/>
        <v>29428.003260401812</v>
      </c>
      <c r="AJ736" s="34"/>
      <c r="AK736" s="34"/>
      <c r="AL736" s="34"/>
      <c r="AM736" s="34"/>
      <c r="AN736" s="34"/>
      <c r="AO736" s="34"/>
      <c r="AP736" s="9">
        <f>SUMIFS($B736:$AI736, $B$7:$AI$7, AP$6)</f>
        <v>2566.1395663903018</v>
      </c>
      <c r="AQ736" s="9">
        <f t="shared" ref="AQ736:AW737" si="768">SUMIFS($B736:$AI736, $B$7:$AI$7, AQ$6)</f>
        <v>3203.81009082228</v>
      </c>
      <c r="AR736" s="9">
        <f t="shared" si="768"/>
        <v>6217.6065592620962</v>
      </c>
      <c r="AS736" s="9">
        <f t="shared" si="768"/>
        <v>12068.79838722396</v>
      </c>
      <c r="AT736" s="9">
        <f t="shared" si="768"/>
        <v>23073.843680881218</v>
      </c>
      <c r="AU736" s="9">
        <f t="shared" si="768"/>
        <v>29428.003260401812</v>
      </c>
      <c r="AV736" s="9">
        <f t="shared" si="768"/>
        <v>29428.003260401812</v>
      </c>
      <c r="AW736" s="9">
        <f t="shared" si="768"/>
        <v>29428.003260401812</v>
      </c>
    </row>
    <row r="737" spans="2:49" hidden="1" outlineLevel="1" x14ac:dyDescent="0.2">
      <c r="B737" s="24" t="s">
        <v>32</v>
      </c>
      <c r="C737" s="9">
        <f>C784</f>
        <v>132.66</v>
      </c>
      <c r="D737" s="9">
        <f t="shared" ref="D737:AH737" si="769">D784</f>
        <v>530.64</v>
      </c>
      <c r="E737" s="9">
        <f t="shared" si="769"/>
        <v>928.61999999999978</v>
      </c>
      <c r="F737" s="9">
        <f t="shared" si="769"/>
        <v>1083.3899999999999</v>
      </c>
      <c r="G737" s="9">
        <f t="shared" si="769"/>
        <v>1276.7922000000003</v>
      </c>
      <c r="H737" s="9">
        <f t="shared" si="769"/>
        <v>1701.7866000000004</v>
      </c>
      <c r="I737" s="9">
        <f t="shared" si="769"/>
        <v>2126.7810000000004</v>
      </c>
      <c r="J737" s="9">
        <f t="shared" si="769"/>
        <v>2319.6203999999998</v>
      </c>
      <c r="K737" s="9">
        <f t="shared" si="769"/>
        <v>2588.4763920000005</v>
      </c>
      <c r="L737" s="9">
        <f t="shared" si="769"/>
        <v>3084.8394600000006</v>
      </c>
      <c r="M737" s="9">
        <f t="shared" si="769"/>
        <v>3581.2025280000012</v>
      </c>
      <c r="N737" s="9">
        <f t="shared" si="769"/>
        <v>3829.1597460000003</v>
      </c>
      <c r="O737" s="9">
        <f t="shared" si="769"/>
        <v>4237.81173648</v>
      </c>
      <c r="P737" s="9">
        <f t="shared" si="769"/>
        <v>4797.7519647600002</v>
      </c>
      <c r="Q737" s="9">
        <f t="shared" si="769"/>
        <v>5334.2288841600002</v>
      </c>
      <c r="R737" s="9">
        <f t="shared" si="769"/>
        <v>5599.9434270599995</v>
      </c>
      <c r="S737" s="9">
        <f t="shared" si="769"/>
        <v>6110.2176003792001</v>
      </c>
      <c r="T737" s="9">
        <f t="shared" si="769"/>
        <v>6723.8055205992041</v>
      </c>
      <c r="U737" s="9">
        <f t="shared" si="769"/>
        <v>7313.9301319392043</v>
      </c>
      <c r="V737" s="9">
        <f t="shared" si="769"/>
        <v>7606.2161291292077</v>
      </c>
      <c r="W737" s="9">
        <f t="shared" si="769"/>
        <v>7.2759576141834259E-12</v>
      </c>
      <c r="X737" s="9">
        <f t="shared" si="769"/>
        <v>7.2759576141834259E-12</v>
      </c>
      <c r="Y737" s="9">
        <f t="shared" si="769"/>
        <v>7.2759576141834259E-12</v>
      </c>
      <c r="Z737" s="9">
        <f t="shared" si="769"/>
        <v>7.2759576141834259E-12</v>
      </c>
      <c r="AA737" s="9">
        <f t="shared" si="769"/>
        <v>7.2759576141834259E-12</v>
      </c>
      <c r="AB737" s="9">
        <f t="shared" si="769"/>
        <v>7.2759576141834259E-12</v>
      </c>
      <c r="AC737" s="9">
        <f t="shared" si="769"/>
        <v>7.2759576141834259E-12</v>
      </c>
      <c r="AD737" s="9">
        <f t="shared" si="769"/>
        <v>7.2759576141834259E-12</v>
      </c>
      <c r="AE737" s="9">
        <f t="shared" si="769"/>
        <v>7.2759576141834259E-12</v>
      </c>
      <c r="AF737" s="9">
        <f t="shared" si="769"/>
        <v>7.2759576141834259E-12</v>
      </c>
      <c r="AG737" s="9">
        <f t="shared" si="769"/>
        <v>7.2759576141834259E-12</v>
      </c>
      <c r="AH737" s="9">
        <f t="shared" si="769"/>
        <v>7.2759576141834259E-12</v>
      </c>
      <c r="AJ737" s="34"/>
      <c r="AK737" s="34"/>
      <c r="AL737" s="34"/>
      <c r="AM737" s="34"/>
      <c r="AN737" s="34"/>
      <c r="AO737" s="34"/>
      <c r="AP737" s="9">
        <f>SUMIFS($B737:$AI737, $B$7:$AI$7, AP$6)</f>
        <v>1083.3899999999999</v>
      </c>
      <c r="AQ737" s="9">
        <f t="shared" si="768"/>
        <v>2319.6203999999998</v>
      </c>
      <c r="AR737" s="9">
        <f t="shared" si="768"/>
        <v>3829.1597460000003</v>
      </c>
      <c r="AS737" s="9">
        <f t="shared" si="768"/>
        <v>5599.9434270599995</v>
      </c>
      <c r="AT737" s="9">
        <f t="shared" si="768"/>
        <v>7606.2161291292077</v>
      </c>
      <c r="AU737" s="9">
        <f t="shared" si="768"/>
        <v>7.2759576141834259E-12</v>
      </c>
      <c r="AV737" s="9">
        <f t="shared" si="768"/>
        <v>7.2759576141834259E-12</v>
      </c>
      <c r="AW737" s="9">
        <f t="shared" si="768"/>
        <v>7.2759576141834259E-12</v>
      </c>
    </row>
    <row r="738" spans="2:49" hidden="1" outlineLevel="1" x14ac:dyDescent="0.2">
      <c r="B738" s="24" t="s">
        <v>221</v>
      </c>
      <c r="C738" s="9">
        <f t="shared" ref="C738:AH738" si="770">C806</f>
        <v>22.8650175</v>
      </c>
      <c r="D738" s="9">
        <f t="shared" si="770"/>
        <v>108.09483749999998</v>
      </c>
      <c r="E738" s="9">
        <f t="shared" si="770"/>
        <v>236.99871000000002</v>
      </c>
      <c r="F738" s="9">
        <f t="shared" si="770"/>
        <v>348.96668624999995</v>
      </c>
      <c r="G738" s="9">
        <f t="shared" si="770"/>
        <v>429.24730747499996</v>
      </c>
      <c r="H738" s="9">
        <f t="shared" si="770"/>
        <v>491.03530065000001</v>
      </c>
      <c r="I738" s="9">
        <f t="shared" si="770"/>
        <v>546.30233077499997</v>
      </c>
      <c r="J738" s="9">
        <f t="shared" si="770"/>
        <v>592.93218960000002</v>
      </c>
      <c r="K738" s="9">
        <f t="shared" si="770"/>
        <v>638.961872148</v>
      </c>
      <c r="L738" s="9">
        <f t="shared" si="770"/>
        <v>693.00246573899994</v>
      </c>
      <c r="M738" s="9">
        <f t="shared" si="770"/>
        <v>753.99252747300011</v>
      </c>
      <c r="N738" s="9">
        <f t="shared" si="770"/>
        <v>808.56656082000018</v>
      </c>
      <c r="O738" s="9">
        <f t="shared" si="770"/>
        <v>871.14844167785998</v>
      </c>
      <c r="P738" s="9">
        <f t="shared" si="770"/>
        <v>936.68079761342995</v>
      </c>
      <c r="Q738" s="9">
        <f t="shared" si="770"/>
        <v>1000.91348229852</v>
      </c>
      <c r="R738" s="9">
        <f t="shared" si="770"/>
        <v>1050.9672336009298</v>
      </c>
      <c r="S738" s="9">
        <f t="shared" si="770"/>
        <v>1107.7415764924267</v>
      </c>
      <c r="T738" s="9">
        <f t="shared" si="770"/>
        <v>1169.7586102154505</v>
      </c>
      <c r="U738" s="9">
        <f t="shared" si="770"/>
        <v>1235.5414065924228</v>
      </c>
      <c r="V738" s="9">
        <f t="shared" si="770"/>
        <v>1288.9373262448421</v>
      </c>
      <c r="W738" s="9">
        <f t="shared" si="770"/>
        <v>754.36725400183548</v>
      </c>
      <c r="X738" s="9">
        <f t="shared" si="770"/>
        <v>356.34861182899181</v>
      </c>
      <c r="Y738" s="9">
        <f t="shared" si="770"/>
        <v>102.76067326247914</v>
      </c>
      <c r="Z738" s="9">
        <f t="shared" si="770"/>
        <v>0</v>
      </c>
      <c r="AA738" s="9">
        <f t="shared" si="770"/>
        <v>0</v>
      </c>
      <c r="AB738" s="9">
        <f t="shared" si="770"/>
        <v>0</v>
      </c>
      <c r="AC738" s="9">
        <f t="shared" si="770"/>
        <v>0</v>
      </c>
      <c r="AD738" s="9">
        <f t="shared" si="770"/>
        <v>0</v>
      </c>
      <c r="AE738" s="9">
        <f t="shared" si="770"/>
        <v>0</v>
      </c>
      <c r="AF738" s="9">
        <f t="shared" si="770"/>
        <v>0</v>
      </c>
      <c r="AG738" s="9">
        <f t="shared" si="770"/>
        <v>0</v>
      </c>
      <c r="AH738" s="9">
        <f t="shared" si="770"/>
        <v>0</v>
      </c>
      <c r="AJ738" s="34"/>
      <c r="AK738" s="34"/>
      <c r="AL738" s="34"/>
      <c r="AM738" s="34"/>
      <c r="AN738" s="34"/>
      <c r="AO738" s="34"/>
      <c r="AP738" s="9">
        <f>SUMIFS($B738:$AI738, $B$7:$AI$7, AP$6)</f>
        <v>348.96668624999995</v>
      </c>
      <c r="AQ738" s="9">
        <f t="shared" ref="AQ738:AW739" si="771">SUMIFS($B738:$AI738, $B$7:$AI$7, AQ$6)</f>
        <v>592.93218960000002</v>
      </c>
      <c r="AR738" s="9">
        <f t="shared" si="771"/>
        <v>808.56656082000018</v>
      </c>
      <c r="AS738" s="9">
        <f t="shared" si="771"/>
        <v>1050.9672336009298</v>
      </c>
      <c r="AT738" s="9">
        <f t="shared" si="771"/>
        <v>1288.9373262448421</v>
      </c>
      <c r="AU738" s="9">
        <f t="shared" si="771"/>
        <v>0</v>
      </c>
      <c r="AV738" s="9">
        <f t="shared" si="771"/>
        <v>0</v>
      </c>
      <c r="AW738" s="9">
        <f t="shared" si="771"/>
        <v>0</v>
      </c>
    </row>
    <row r="739" spans="2:49" hidden="1" outlineLevel="1" x14ac:dyDescent="0.2">
      <c r="B739" s="24" t="s">
        <v>85</v>
      </c>
      <c r="C739" s="9">
        <f t="shared" ref="C739:AH739" si="772">C257*C773</f>
        <v>1.6425000000000001</v>
      </c>
      <c r="D739" s="9">
        <f t="shared" si="772"/>
        <v>8.82</v>
      </c>
      <c r="E739" s="9">
        <f t="shared" si="772"/>
        <v>22.747500000000002</v>
      </c>
      <c r="F739" s="9">
        <f t="shared" si="772"/>
        <v>40.41375</v>
      </c>
      <c r="G739" s="9">
        <f t="shared" si="772"/>
        <v>59.6526</v>
      </c>
      <c r="H739" s="9">
        <f t="shared" si="772"/>
        <v>79.942425000000014</v>
      </c>
      <c r="I739" s="9">
        <f t="shared" si="772"/>
        <v>101.33475</v>
      </c>
      <c r="J739" s="9">
        <f t="shared" si="772"/>
        <v>123.76151250000001</v>
      </c>
      <c r="K739" s="9">
        <f t="shared" si="772"/>
        <v>147.28789800000001</v>
      </c>
      <c r="L739" s="9">
        <f t="shared" si="772"/>
        <v>172.19850975</v>
      </c>
      <c r="M739" s="9">
        <f t="shared" si="772"/>
        <v>198.43909650000001</v>
      </c>
      <c r="N739" s="9">
        <f t="shared" si="772"/>
        <v>225.90960637500004</v>
      </c>
      <c r="O739" s="9">
        <f t="shared" si="772"/>
        <v>255.11926716000005</v>
      </c>
      <c r="P739" s="9">
        <f t="shared" si="772"/>
        <v>286.09005435750004</v>
      </c>
      <c r="Q739" s="9">
        <f t="shared" si="772"/>
        <v>317.99471161499997</v>
      </c>
      <c r="R739" s="9">
        <f t="shared" si="772"/>
        <v>350.58814882875004</v>
      </c>
      <c r="S739" s="9">
        <f t="shared" si="772"/>
        <v>384.31994182559998</v>
      </c>
      <c r="T739" s="9">
        <f t="shared" si="772"/>
        <v>419.50319212035004</v>
      </c>
      <c r="U739" s="9">
        <f t="shared" si="772"/>
        <v>455.71399504110013</v>
      </c>
      <c r="V739" s="9">
        <f t="shared" si="772"/>
        <v>492.75898701997517</v>
      </c>
      <c r="W739" s="9">
        <f t="shared" si="772"/>
        <v>0</v>
      </c>
      <c r="X739" s="9">
        <f t="shared" si="772"/>
        <v>0</v>
      </c>
      <c r="Y739" s="9">
        <f t="shared" si="772"/>
        <v>0</v>
      </c>
      <c r="Z739" s="9">
        <f t="shared" si="772"/>
        <v>0</v>
      </c>
      <c r="AA739" s="9">
        <f t="shared" si="772"/>
        <v>0</v>
      </c>
      <c r="AB739" s="9">
        <f t="shared" si="772"/>
        <v>0</v>
      </c>
      <c r="AC739" s="9">
        <f t="shared" si="772"/>
        <v>0</v>
      </c>
      <c r="AD739" s="9">
        <f t="shared" si="772"/>
        <v>0</v>
      </c>
      <c r="AE739" s="9">
        <f t="shared" si="772"/>
        <v>0</v>
      </c>
      <c r="AF739" s="9">
        <f t="shared" si="772"/>
        <v>0</v>
      </c>
      <c r="AG739" s="9">
        <f t="shared" si="772"/>
        <v>0</v>
      </c>
      <c r="AH739" s="9">
        <f t="shared" si="772"/>
        <v>0</v>
      </c>
      <c r="AJ739" s="34"/>
      <c r="AK739" s="34"/>
      <c r="AL739" s="34"/>
      <c r="AM739" s="34"/>
      <c r="AN739" s="34"/>
      <c r="AO739" s="34"/>
      <c r="AP739" s="9">
        <f>SUMIFS($B739:$AI739, $B$7:$AI$7, AP$6)</f>
        <v>40.41375</v>
      </c>
      <c r="AQ739" s="9">
        <f t="shared" si="771"/>
        <v>123.76151250000001</v>
      </c>
      <c r="AR739" s="9">
        <f t="shared" si="771"/>
        <v>225.90960637500004</v>
      </c>
      <c r="AS739" s="9">
        <f t="shared" si="771"/>
        <v>350.58814882875004</v>
      </c>
      <c r="AT739" s="9">
        <f t="shared" si="771"/>
        <v>492.75898701997517</v>
      </c>
      <c r="AU739" s="9">
        <f t="shared" si="771"/>
        <v>0</v>
      </c>
      <c r="AV739" s="9">
        <f t="shared" si="771"/>
        <v>0</v>
      </c>
      <c r="AW739" s="9">
        <f t="shared" si="771"/>
        <v>0</v>
      </c>
    </row>
    <row r="740" spans="2:49" ht="5.0999999999999996" hidden="1" customHeight="1" outlineLevel="1" x14ac:dyDescent="0.2">
      <c r="B740" s="2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J740" s="34"/>
      <c r="AK740" s="34"/>
      <c r="AL740" s="34"/>
      <c r="AM740" s="34"/>
      <c r="AN740" s="34"/>
      <c r="AO740" s="34"/>
      <c r="AP740" s="9"/>
      <c r="AQ740" s="9"/>
      <c r="AR740" s="9"/>
      <c r="AS740" s="9"/>
      <c r="AT740" s="9"/>
      <c r="AU740" s="9"/>
      <c r="AV740" s="9"/>
      <c r="AW740" s="9"/>
    </row>
    <row r="741" spans="2:49" hidden="1" outlineLevel="1" x14ac:dyDescent="0.2">
      <c r="B741" s="38" t="s">
        <v>217</v>
      </c>
      <c r="C741" s="39">
        <f t="shared" ref="C741:AH741" si="773">SUM(C735:C740)</f>
        <v>3185.8712180000002</v>
      </c>
      <c r="D741" s="39">
        <f t="shared" si="773"/>
        <v>3304.6357267674007</v>
      </c>
      <c r="E741" s="39">
        <f t="shared" si="773"/>
        <v>3729.3190959285585</v>
      </c>
      <c r="F741" s="39">
        <f t="shared" si="773"/>
        <v>4038.9100026403016</v>
      </c>
      <c r="G741" s="39">
        <f t="shared" si="773"/>
        <v>4265.0921615999005</v>
      </c>
      <c r="H741" s="39">
        <f t="shared" si="773"/>
        <v>4770.7397933530747</v>
      </c>
      <c r="I741" s="39">
        <f t="shared" si="773"/>
        <v>5536.7835220735242</v>
      </c>
      <c r="J741" s="39">
        <f t="shared" si="773"/>
        <v>6240.1241929222806</v>
      </c>
      <c r="K741" s="39">
        <f t="shared" si="773"/>
        <v>7030.0426025175411</v>
      </c>
      <c r="L741" s="39">
        <f t="shared" si="773"/>
        <v>8189.6287531595863</v>
      </c>
      <c r="M741" s="39">
        <f t="shared" si="773"/>
        <v>9670.7149101082068</v>
      </c>
      <c r="N741" s="39">
        <f t="shared" si="773"/>
        <v>11081.242472457096</v>
      </c>
      <c r="O741" s="39">
        <f t="shared" si="773"/>
        <v>12651.20657756077</v>
      </c>
      <c r="P741" s="39">
        <f t="shared" si="773"/>
        <v>14604.178965312814</v>
      </c>
      <c r="Q741" s="39">
        <f t="shared" si="773"/>
        <v>16881.641322700863</v>
      </c>
      <c r="R741" s="39">
        <f t="shared" si="773"/>
        <v>19070.29719671364</v>
      </c>
      <c r="S741" s="39">
        <f t="shared" si="773"/>
        <v>21809.497497399425</v>
      </c>
      <c r="T741" s="39">
        <f t="shared" si="773"/>
        <v>25080.67909823823</v>
      </c>
      <c r="U741" s="39">
        <f t="shared" si="773"/>
        <v>28782.063203490125</v>
      </c>
      <c r="V741" s="39">
        <f t="shared" si="773"/>
        <v>32461.756123275241</v>
      </c>
      <c r="W741" s="39">
        <f t="shared" si="773"/>
        <v>30182.370514403658</v>
      </c>
      <c r="X741" s="39">
        <f t="shared" si="773"/>
        <v>29784.351872230814</v>
      </c>
      <c r="Y741" s="39">
        <f t="shared" si="773"/>
        <v>29530.763933664301</v>
      </c>
      <c r="Z741" s="39">
        <f t="shared" si="773"/>
        <v>29428.00326040182</v>
      </c>
      <c r="AA741" s="39">
        <f t="shared" si="773"/>
        <v>29428.00326040182</v>
      </c>
      <c r="AB741" s="39">
        <f t="shared" si="773"/>
        <v>29428.00326040182</v>
      </c>
      <c r="AC741" s="39">
        <f t="shared" si="773"/>
        <v>29428.00326040182</v>
      </c>
      <c r="AD741" s="39">
        <f t="shared" si="773"/>
        <v>29428.00326040182</v>
      </c>
      <c r="AE741" s="39">
        <f t="shared" si="773"/>
        <v>29428.00326040182</v>
      </c>
      <c r="AF741" s="39">
        <f t="shared" si="773"/>
        <v>29428.00326040182</v>
      </c>
      <c r="AG741" s="39">
        <f t="shared" si="773"/>
        <v>29428.00326040182</v>
      </c>
      <c r="AH741" s="39">
        <f t="shared" si="773"/>
        <v>29428.00326040182</v>
      </c>
      <c r="AI741" s="40"/>
      <c r="AJ741" s="54"/>
      <c r="AK741" s="54"/>
      <c r="AL741" s="54"/>
      <c r="AM741" s="54"/>
      <c r="AN741" s="54"/>
      <c r="AO741" s="54"/>
      <c r="AP741" s="39">
        <f t="shared" ref="AP741:AW741" si="774">SUM(AP735:AP740)</f>
        <v>4038.9100026403016</v>
      </c>
      <c r="AQ741" s="39">
        <f t="shared" si="774"/>
        <v>6240.1241929222806</v>
      </c>
      <c r="AR741" s="39">
        <f t="shared" si="774"/>
        <v>11081.242472457096</v>
      </c>
      <c r="AS741" s="39">
        <f t="shared" si="774"/>
        <v>19070.29719671364</v>
      </c>
      <c r="AT741" s="39">
        <f t="shared" si="774"/>
        <v>32461.756123275241</v>
      </c>
      <c r="AU741" s="39">
        <f t="shared" si="774"/>
        <v>29428.00326040182</v>
      </c>
      <c r="AV741" s="39">
        <f t="shared" si="774"/>
        <v>29428.00326040182</v>
      </c>
      <c r="AW741" s="39">
        <f t="shared" si="774"/>
        <v>29428.00326040182</v>
      </c>
    </row>
    <row r="742" spans="2:49" ht="5.0999999999999996" hidden="1" customHeight="1" outlineLevel="1" x14ac:dyDescent="0.2">
      <c r="B742" s="2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J742" s="34"/>
      <c r="AK742" s="34"/>
      <c r="AL742" s="34"/>
      <c r="AM742" s="34"/>
      <c r="AN742" s="34"/>
      <c r="AO742" s="34"/>
      <c r="AP742" s="9"/>
      <c r="AQ742" s="9"/>
      <c r="AR742" s="9"/>
      <c r="AS742" s="9"/>
      <c r="AT742" s="9"/>
      <c r="AU742" s="9"/>
      <c r="AV742" s="9"/>
      <c r="AW742" s="9"/>
    </row>
    <row r="743" spans="2:49" hidden="1" outlineLevel="1" x14ac:dyDescent="0.2">
      <c r="B743" s="24" t="s">
        <v>86</v>
      </c>
      <c r="C743" s="9">
        <f t="shared" ref="C743:AH743" si="775">SUM(B743,-C701,C666)</f>
        <v>1.9217250000000001</v>
      </c>
      <c r="D743" s="9">
        <f t="shared" si="775"/>
        <v>12.142575000000001</v>
      </c>
      <c r="E743" s="9">
        <f t="shared" si="775"/>
        <v>38.129399999999997</v>
      </c>
      <c r="F743" s="9">
        <f t="shared" si="775"/>
        <v>83.420887500000006</v>
      </c>
      <c r="G743" s="9">
        <f t="shared" si="775"/>
        <v>148.79700450000001</v>
      </c>
      <c r="H743" s="9">
        <f t="shared" si="775"/>
        <v>234.33306074999999</v>
      </c>
      <c r="I743" s="9">
        <f t="shared" si="775"/>
        <v>340.10159175000001</v>
      </c>
      <c r="J743" s="9">
        <f t="shared" si="775"/>
        <v>466.02934987500004</v>
      </c>
      <c r="K743" s="9">
        <f t="shared" si="775"/>
        <v>612.05728828500003</v>
      </c>
      <c r="L743" s="9">
        <f t="shared" si="775"/>
        <v>778.39336856249997</v>
      </c>
      <c r="M743" s="9">
        <f t="shared" si="775"/>
        <v>965.09902475249999</v>
      </c>
      <c r="N743" s="9">
        <f t="shared" si="775"/>
        <v>1172.03883170625</v>
      </c>
      <c r="O743" s="9">
        <f t="shared" si="775"/>
        <v>1399.5993653959501</v>
      </c>
      <c r="P743" s="9">
        <f t="shared" si="775"/>
        <v>1648.0885640771253</v>
      </c>
      <c r="Q743" s="9">
        <f t="shared" si="775"/>
        <v>1916.7408084881254</v>
      </c>
      <c r="R743" s="9">
        <f t="shared" si="775"/>
        <v>2204.4476917423126</v>
      </c>
      <c r="S743" s="9">
        <f t="shared" si="775"/>
        <v>2510.5854838730893</v>
      </c>
      <c r="T743" s="9">
        <f t="shared" si="775"/>
        <v>2834.8284823391878</v>
      </c>
      <c r="U743" s="9">
        <f t="shared" si="775"/>
        <v>3176.267928695343</v>
      </c>
      <c r="V743" s="9">
        <f t="shared" si="775"/>
        <v>3533.7071759643159</v>
      </c>
      <c r="W743" s="9">
        <f t="shared" si="775"/>
        <v>3285.1021441987195</v>
      </c>
      <c r="X743" s="9">
        <f t="shared" si="775"/>
        <v>3036.810987433123</v>
      </c>
      <c r="Y743" s="9">
        <f t="shared" si="775"/>
        <v>2789.4668556675265</v>
      </c>
      <c r="Z743" s="9">
        <f t="shared" si="775"/>
        <v>2544.0175614019299</v>
      </c>
      <c r="AA743" s="9">
        <f t="shared" si="775"/>
        <v>2301.5702576363333</v>
      </c>
      <c r="AB743" s="9">
        <f t="shared" si="775"/>
        <v>2063.3108046207367</v>
      </c>
      <c r="AC743" s="9">
        <f t="shared" si="775"/>
        <v>1830.4896668551401</v>
      </c>
      <c r="AD743" s="9">
        <f t="shared" si="775"/>
        <v>1604.4214169645436</v>
      </c>
      <c r="AE743" s="9">
        <f t="shared" si="775"/>
        <v>1386.4846493889472</v>
      </c>
      <c r="AF743" s="9">
        <f t="shared" si="775"/>
        <v>1178.1324740458508</v>
      </c>
      <c r="AG743" s="9">
        <f t="shared" si="775"/>
        <v>980.89942689025429</v>
      </c>
      <c r="AH743" s="9">
        <f t="shared" si="775"/>
        <v>796.39684082090776</v>
      </c>
      <c r="AJ743" s="34"/>
      <c r="AK743" s="34"/>
      <c r="AL743" s="34"/>
      <c r="AM743" s="34"/>
      <c r="AN743" s="34"/>
      <c r="AO743" s="34"/>
      <c r="AP743" s="9">
        <f>SUMIFS($B743:$AI743, $B$7:$AI$7, AP$6)</f>
        <v>83.420887500000006</v>
      </c>
      <c r="AQ743" s="9">
        <f t="shared" ref="AQ743:AW743" si="776">SUMIFS($B743:$AI743, $B$7:$AI$7, AQ$6)</f>
        <v>466.02934987500004</v>
      </c>
      <c r="AR743" s="9">
        <f t="shared" si="776"/>
        <v>1172.03883170625</v>
      </c>
      <c r="AS743" s="9">
        <f t="shared" si="776"/>
        <v>2204.4476917423126</v>
      </c>
      <c r="AT743" s="9">
        <f t="shared" si="776"/>
        <v>3533.7071759643159</v>
      </c>
      <c r="AU743" s="9">
        <f t="shared" si="776"/>
        <v>2544.0175614019299</v>
      </c>
      <c r="AV743" s="9">
        <f t="shared" si="776"/>
        <v>1604.4214169645436</v>
      </c>
      <c r="AW743" s="9">
        <f t="shared" si="776"/>
        <v>796.39684082090776</v>
      </c>
    </row>
    <row r="744" spans="2:49" hidden="1" outlineLevel="1" x14ac:dyDescent="0.2">
      <c r="B744" s="24" t="s">
        <v>220</v>
      </c>
      <c r="C744" s="9">
        <f t="shared" ref="C744:AH744" si="777">C807</f>
        <v>0</v>
      </c>
      <c r="D744" s="9">
        <f t="shared" si="777"/>
        <v>0</v>
      </c>
      <c r="E744" s="9">
        <f t="shared" si="777"/>
        <v>0</v>
      </c>
      <c r="F744" s="9">
        <f t="shared" si="777"/>
        <v>0</v>
      </c>
      <c r="G744" s="9">
        <f t="shared" si="777"/>
        <v>0</v>
      </c>
      <c r="H744" s="9">
        <f t="shared" si="777"/>
        <v>0</v>
      </c>
      <c r="I744" s="9">
        <f t="shared" si="777"/>
        <v>0</v>
      </c>
      <c r="J744" s="9">
        <f t="shared" si="777"/>
        <v>0</v>
      </c>
      <c r="K744" s="9">
        <f t="shared" si="777"/>
        <v>0</v>
      </c>
      <c r="L744" s="9">
        <f t="shared" si="777"/>
        <v>0</v>
      </c>
      <c r="M744" s="9">
        <f t="shared" si="777"/>
        <v>0</v>
      </c>
      <c r="N744" s="9">
        <f t="shared" si="777"/>
        <v>0</v>
      </c>
      <c r="O744" s="9">
        <f t="shared" si="777"/>
        <v>0</v>
      </c>
      <c r="P744" s="9">
        <f t="shared" si="777"/>
        <v>0</v>
      </c>
      <c r="Q744" s="9">
        <f t="shared" si="777"/>
        <v>0</v>
      </c>
      <c r="R744" s="9">
        <f t="shared" si="777"/>
        <v>0</v>
      </c>
      <c r="S744" s="9">
        <f t="shared" si="777"/>
        <v>0</v>
      </c>
      <c r="T744" s="9">
        <f t="shared" si="777"/>
        <v>0</v>
      </c>
      <c r="U744" s="9">
        <f t="shared" si="777"/>
        <v>0</v>
      </c>
      <c r="V744" s="9">
        <f t="shared" si="777"/>
        <v>0</v>
      </c>
      <c r="W744" s="9">
        <f t="shared" si="777"/>
        <v>0</v>
      </c>
      <c r="X744" s="9">
        <f t="shared" si="777"/>
        <v>-5.6843418860808015E-13</v>
      </c>
      <c r="Y744" s="9">
        <f t="shared" si="777"/>
        <v>-5.4001247917767614E-13</v>
      </c>
      <c r="Z744" s="9">
        <f t="shared" si="777"/>
        <v>-5.4001247917767614E-13</v>
      </c>
      <c r="AA744" s="9">
        <f t="shared" si="777"/>
        <v>-5.4001247917767614E-13</v>
      </c>
      <c r="AB744" s="9">
        <f t="shared" si="777"/>
        <v>-5.4001247917767614E-13</v>
      </c>
      <c r="AC744" s="9">
        <f t="shared" si="777"/>
        <v>-5.4001247917767614E-13</v>
      </c>
      <c r="AD744" s="9">
        <f t="shared" si="777"/>
        <v>-5.4001247917767614E-13</v>
      </c>
      <c r="AE744" s="9">
        <f t="shared" si="777"/>
        <v>-5.4001247917767614E-13</v>
      </c>
      <c r="AF744" s="9">
        <f t="shared" si="777"/>
        <v>-5.4001247917767614E-13</v>
      </c>
      <c r="AG744" s="9">
        <f t="shared" si="777"/>
        <v>-5.4001247917767614E-13</v>
      </c>
      <c r="AH744" s="9">
        <f t="shared" si="777"/>
        <v>-5.4001247917767614E-13</v>
      </c>
      <c r="AJ744" s="34"/>
      <c r="AK744" s="34"/>
      <c r="AL744" s="34"/>
      <c r="AM744" s="34"/>
      <c r="AN744" s="34"/>
      <c r="AO744" s="34"/>
      <c r="AP744" s="9">
        <f>SUMIFS($B744:$AI744, $B$7:$AI$7, AP$6)</f>
        <v>0</v>
      </c>
      <c r="AQ744" s="9">
        <f t="shared" ref="AQ744:AW745" si="778">SUMIFS($B744:$AI744, $B$7:$AI$7, AQ$6)</f>
        <v>0</v>
      </c>
      <c r="AR744" s="9">
        <f t="shared" si="778"/>
        <v>0</v>
      </c>
      <c r="AS744" s="9">
        <f t="shared" si="778"/>
        <v>0</v>
      </c>
      <c r="AT744" s="9">
        <f t="shared" si="778"/>
        <v>0</v>
      </c>
      <c r="AU744" s="9">
        <f t="shared" si="778"/>
        <v>-5.4001247917767614E-13</v>
      </c>
      <c r="AV744" s="9">
        <f t="shared" si="778"/>
        <v>-5.4001247917767614E-13</v>
      </c>
      <c r="AW744" s="9">
        <f t="shared" si="778"/>
        <v>-5.4001247917767614E-13</v>
      </c>
    </row>
    <row r="745" spans="2:49" hidden="1" outlineLevel="1" x14ac:dyDescent="0.2">
      <c r="B745" s="24" t="s">
        <v>282</v>
      </c>
      <c r="C745" s="9">
        <f t="shared" ref="C745:AH745" si="779">MAX(C476,0)</f>
        <v>0</v>
      </c>
      <c r="D745" s="9">
        <f t="shared" si="779"/>
        <v>0</v>
      </c>
      <c r="E745" s="9">
        <f t="shared" si="779"/>
        <v>0</v>
      </c>
      <c r="F745" s="9">
        <f t="shared" si="779"/>
        <v>0</v>
      </c>
      <c r="G745" s="9">
        <f t="shared" si="779"/>
        <v>0</v>
      </c>
      <c r="H745" s="9">
        <f t="shared" si="779"/>
        <v>0</v>
      </c>
      <c r="I745" s="9">
        <f t="shared" si="779"/>
        <v>0</v>
      </c>
      <c r="J745" s="9">
        <f t="shared" si="779"/>
        <v>0</v>
      </c>
      <c r="K745" s="9">
        <f t="shared" si="779"/>
        <v>157.59312674636061</v>
      </c>
      <c r="L745" s="9">
        <f t="shared" si="779"/>
        <v>379.3905027689745</v>
      </c>
      <c r="M745" s="9">
        <f t="shared" si="779"/>
        <v>654.52681743863673</v>
      </c>
      <c r="N745" s="9">
        <f t="shared" si="779"/>
        <v>992.4210530679527</v>
      </c>
      <c r="O745" s="9">
        <f t="shared" si="779"/>
        <v>1396.9494871027539</v>
      </c>
      <c r="P745" s="9">
        <f t="shared" si="779"/>
        <v>1873.6654397094194</v>
      </c>
      <c r="Q745" s="9">
        <f t="shared" si="779"/>
        <v>2425.597987151787</v>
      </c>
      <c r="R745" s="9">
        <f t="shared" si="779"/>
        <v>3059.0229132867416</v>
      </c>
      <c r="S745" s="9">
        <f t="shared" si="779"/>
        <v>3504.3436912909388</v>
      </c>
      <c r="T745" s="9">
        <f t="shared" si="779"/>
        <v>3932.8054506422231</v>
      </c>
      <c r="U745" s="9">
        <f t="shared" si="779"/>
        <v>4384.1910769112174</v>
      </c>
      <c r="V745" s="9">
        <f t="shared" si="779"/>
        <v>4861.38927592849</v>
      </c>
      <c r="W745" s="9">
        <f t="shared" si="779"/>
        <v>0</v>
      </c>
      <c r="X745" s="9">
        <f t="shared" si="779"/>
        <v>0</v>
      </c>
      <c r="Y745" s="9">
        <f t="shared" si="779"/>
        <v>0</v>
      </c>
      <c r="Z745" s="9">
        <f t="shared" si="779"/>
        <v>0</v>
      </c>
      <c r="AA745" s="9">
        <f t="shared" si="779"/>
        <v>0</v>
      </c>
      <c r="AB745" s="9">
        <f t="shared" si="779"/>
        <v>0</v>
      </c>
      <c r="AC745" s="9">
        <f t="shared" si="779"/>
        <v>0</v>
      </c>
      <c r="AD745" s="9">
        <f t="shared" si="779"/>
        <v>0</v>
      </c>
      <c r="AE745" s="9">
        <f t="shared" si="779"/>
        <v>0</v>
      </c>
      <c r="AF745" s="9">
        <f t="shared" si="779"/>
        <v>0</v>
      </c>
      <c r="AG745" s="9">
        <f t="shared" si="779"/>
        <v>0</v>
      </c>
      <c r="AH745" s="9">
        <f t="shared" si="779"/>
        <v>0</v>
      </c>
      <c r="AJ745" s="34"/>
      <c r="AK745" s="34"/>
      <c r="AL745" s="34"/>
      <c r="AM745" s="34"/>
      <c r="AN745" s="34"/>
      <c r="AO745" s="34"/>
      <c r="AP745" s="9">
        <f>SUMIFS($B745:$AI745, $B$7:$AI$7, AP$6)</f>
        <v>0</v>
      </c>
      <c r="AQ745" s="9">
        <f t="shared" si="778"/>
        <v>0</v>
      </c>
      <c r="AR745" s="9">
        <f t="shared" si="778"/>
        <v>992.4210530679527</v>
      </c>
      <c r="AS745" s="9">
        <f t="shared" si="778"/>
        <v>3059.0229132867416</v>
      </c>
      <c r="AT745" s="9">
        <f t="shared" si="778"/>
        <v>4861.38927592849</v>
      </c>
      <c r="AU745" s="9">
        <f t="shared" si="778"/>
        <v>0</v>
      </c>
      <c r="AV745" s="9">
        <f t="shared" si="778"/>
        <v>0</v>
      </c>
      <c r="AW745" s="9">
        <f t="shared" si="778"/>
        <v>0</v>
      </c>
    </row>
    <row r="746" spans="2:49" ht="5.0999999999999996" hidden="1" customHeight="1" outlineLevel="1" x14ac:dyDescent="0.2">
      <c r="B746" s="24"/>
      <c r="AJ746" s="34"/>
      <c r="AK746" s="34"/>
      <c r="AL746" s="34"/>
      <c r="AM746" s="34"/>
      <c r="AN746" s="34"/>
      <c r="AO746" s="34"/>
    </row>
    <row r="747" spans="2:49" hidden="1" outlineLevel="1" x14ac:dyDescent="0.2">
      <c r="B747" s="29" t="s">
        <v>231</v>
      </c>
      <c r="C747" s="13">
        <f t="shared" ref="C747:AH747" si="780">SUM(C741:C746)</f>
        <v>3187.7929430000004</v>
      </c>
      <c r="D747" s="13">
        <f t="shared" si="780"/>
        <v>3316.7783017674005</v>
      </c>
      <c r="E747" s="13">
        <f t="shared" si="780"/>
        <v>3767.4484959285583</v>
      </c>
      <c r="F747" s="13">
        <f t="shared" si="780"/>
        <v>4122.3308901403016</v>
      </c>
      <c r="G747" s="13">
        <f t="shared" si="780"/>
        <v>4413.8891660999006</v>
      </c>
      <c r="H747" s="13">
        <f t="shared" si="780"/>
        <v>5005.0728541030749</v>
      </c>
      <c r="I747" s="13">
        <f t="shared" si="780"/>
        <v>5876.8851138235241</v>
      </c>
      <c r="J747" s="13">
        <f t="shared" si="780"/>
        <v>6706.1535427972804</v>
      </c>
      <c r="K747" s="13">
        <f t="shared" si="780"/>
        <v>7799.6930175489015</v>
      </c>
      <c r="L747" s="13">
        <f t="shared" si="780"/>
        <v>9347.4126244910603</v>
      </c>
      <c r="M747" s="13">
        <f t="shared" si="780"/>
        <v>11290.340752299344</v>
      </c>
      <c r="N747" s="13">
        <f t="shared" si="780"/>
        <v>13245.702357231297</v>
      </c>
      <c r="O747" s="13">
        <f t="shared" si="780"/>
        <v>15447.755430059475</v>
      </c>
      <c r="P747" s="13">
        <f t="shared" si="780"/>
        <v>18125.932969099358</v>
      </c>
      <c r="Q747" s="13">
        <f t="shared" si="780"/>
        <v>21223.980118340776</v>
      </c>
      <c r="R747" s="13">
        <f t="shared" si="780"/>
        <v>24333.767801742695</v>
      </c>
      <c r="S747" s="13">
        <f t="shared" si="780"/>
        <v>27824.426672563452</v>
      </c>
      <c r="T747" s="13">
        <f t="shared" si="780"/>
        <v>31848.313031219641</v>
      </c>
      <c r="U747" s="13">
        <f t="shared" si="780"/>
        <v>36342.522209096685</v>
      </c>
      <c r="V747" s="13">
        <f t="shared" si="780"/>
        <v>40856.852575168043</v>
      </c>
      <c r="W747" s="13">
        <f t="shared" si="780"/>
        <v>33467.472658602375</v>
      </c>
      <c r="X747" s="13">
        <f t="shared" si="780"/>
        <v>32821.162859663935</v>
      </c>
      <c r="Y747" s="13">
        <f t="shared" si="780"/>
        <v>32320.230789331828</v>
      </c>
      <c r="Z747" s="13">
        <f t="shared" si="780"/>
        <v>31972.020821803751</v>
      </c>
      <c r="AA747" s="13">
        <f t="shared" si="780"/>
        <v>31729.573518038153</v>
      </c>
      <c r="AB747" s="13">
        <f t="shared" si="780"/>
        <v>31491.314065022558</v>
      </c>
      <c r="AC747" s="13">
        <f t="shared" si="780"/>
        <v>31258.492927256961</v>
      </c>
      <c r="AD747" s="13">
        <f t="shared" si="780"/>
        <v>31032.424677366362</v>
      </c>
      <c r="AE747" s="13">
        <f t="shared" si="780"/>
        <v>30814.487909790769</v>
      </c>
      <c r="AF747" s="13">
        <f t="shared" si="780"/>
        <v>30606.135734447671</v>
      </c>
      <c r="AG747" s="13">
        <f t="shared" si="780"/>
        <v>30408.902687292073</v>
      </c>
      <c r="AH747" s="13">
        <f t="shared" si="780"/>
        <v>30224.400101222727</v>
      </c>
      <c r="AI747" s="6"/>
      <c r="AJ747" s="122"/>
      <c r="AK747" s="122"/>
      <c r="AL747" s="122"/>
      <c r="AM747" s="122"/>
      <c r="AN747" s="122"/>
      <c r="AO747" s="122"/>
      <c r="AP747" s="13">
        <f t="shared" ref="AP747:AW747" si="781">SUM(AP741:AP746)</f>
        <v>4122.3308901403016</v>
      </c>
      <c r="AQ747" s="13">
        <f t="shared" si="781"/>
        <v>6706.1535427972804</v>
      </c>
      <c r="AR747" s="13">
        <f t="shared" si="781"/>
        <v>13245.702357231297</v>
      </c>
      <c r="AS747" s="13">
        <f t="shared" si="781"/>
        <v>24333.767801742695</v>
      </c>
      <c r="AT747" s="13">
        <f t="shared" si="781"/>
        <v>40856.852575168043</v>
      </c>
      <c r="AU747" s="13">
        <f t="shared" si="781"/>
        <v>31972.020821803751</v>
      </c>
      <c r="AV747" s="13">
        <f t="shared" si="781"/>
        <v>31032.424677366362</v>
      </c>
      <c r="AW747" s="13">
        <f t="shared" si="781"/>
        <v>30224.400101222727</v>
      </c>
    </row>
    <row r="748" spans="2:49" hidden="1" outlineLevel="1" x14ac:dyDescent="0.2">
      <c r="B748" s="24"/>
      <c r="AJ748" s="34"/>
      <c r="AK748" s="34"/>
      <c r="AL748" s="34"/>
      <c r="AM748" s="34"/>
      <c r="AN748" s="34"/>
      <c r="AO748" s="34"/>
    </row>
    <row r="749" spans="2:49" hidden="1" outlineLevel="1" x14ac:dyDescent="0.2">
      <c r="B749" s="19" t="s">
        <v>99</v>
      </c>
      <c r="AJ749" s="34"/>
      <c r="AK749" s="34"/>
      <c r="AL749" s="34"/>
      <c r="AM749" s="34"/>
      <c r="AN749" s="34"/>
      <c r="AO749" s="34"/>
    </row>
    <row r="750" spans="2:49" ht="5.0999999999999996" hidden="1" customHeight="1" outlineLevel="1" x14ac:dyDescent="0.2">
      <c r="B750" s="24"/>
      <c r="AJ750" s="34"/>
      <c r="AK750" s="34"/>
      <c r="AL750" s="34"/>
      <c r="AM750" s="34"/>
      <c r="AN750" s="34"/>
      <c r="AO750" s="34"/>
    </row>
    <row r="751" spans="2:49" hidden="1" outlineLevel="1" x14ac:dyDescent="0.2">
      <c r="B751" s="24" t="s">
        <v>33</v>
      </c>
      <c r="C751" s="9">
        <f t="shared" ref="C751:AH751" si="782">-C635*C774/90</f>
        <v>1.0312500000000002</v>
      </c>
      <c r="D751" s="9">
        <f t="shared" si="782"/>
        <v>7.25</v>
      </c>
      <c r="E751" s="9">
        <f t="shared" si="782"/>
        <v>22.84375</v>
      </c>
      <c r="F751" s="9">
        <f t="shared" si="782"/>
        <v>45.921875</v>
      </c>
      <c r="G751" s="9">
        <f t="shared" si="782"/>
        <v>69.132799999999989</v>
      </c>
      <c r="H751" s="9">
        <f t="shared" si="782"/>
        <v>95.777899999999988</v>
      </c>
      <c r="I751" s="9">
        <f t="shared" si="782"/>
        <v>123.89299999999999</v>
      </c>
      <c r="J751" s="9">
        <f t="shared" si="782"/>
        <v>153.38735</v>
      </c>
      <c r="K751" s="9">
        <f t="shared" si="782"/>
        <v>176.63542300000003</v>
      </c>
      <c r="L751" s="9">
        <f t="shared" si="782"/>
        <v>208.066829125</v>
      </c>
      <c r="M751" s="9">
        <f t="shared" si="782"/>
        <v>241.19764775000004</v>
      </c>
      <c r="N751" s="9">
        <f t="shared" si="782"/>
        <v>275.90003481250005</v>
      </c>
      <c r="O751" s="9">
        <f t="shared" si="782"/>
        <v>298.97182084000002</v>
      </c>
      <c r="P751" s="9">
        <f t="shared" si="782"/>
        <v>336.63045039250005</v>
      </c>
      <c r="Q751" s="9">
        <f t="shared" si="782"/>
        <v>375.62503148499997</v>
      </c>
      <c r="R751" s="9">
        <f t="shared" si="782"/>
        <v>415.46145474625001</v>
      </c>
      <c r="S751" s="9">
        <f t="shared" si="782"/>
        <v>435.6817483872</v>
      </c>
      <c r="T751" s="9">
        <f t="shared" si="782"/>
        <v>476.72887373107505</v>
      </c>
      <c r="U751" s="9">
        <f t="shared" si="782"/>
        <v>518.97481047195004</v>
      </c>
      <c r="V751" s="9">
        <f t="shared" si="782"/>
        <v>562.19396778063765</v>
      </c>
      <c r="W751" s="9">
        <f t="shared" si="782"/>
        <v>0</v>
      </c>
      <c r="X751" s="9">
        <f t="shared" si="782"/>
        <v>0</v>
      </c>
      <c r="Y751" s="9">
        <f t="shared" si="782"/>
        <v>0</v>
      </c>
      <c r="Z751" s="9">
        <f t="shared" si="782"/>
        <v>0</v>
      </c>
      <c r="AA751" s="9">
        <f t="shared" si="782"/>
        <v>0</v>
      </c>
      <c r="AB751" s="9">
        <f t="shared" si="782"/>
        <v>0</v>
      </c>
      <c r="AC751" s="9">
        <f t="shared" si="782"/>
        <v>0</v>
      </c>
      <c r="AD751" s="9">
        <f t="shared" si="782"/>
        <v>0</v>
      </c>
      <c r="AE751" s="9">
        <f t="shared" si="782"/>
        <v>0</v>
      </c>
      <c r="AF751" s="9">
        <f t="shared" si="782"/>
        <v>0</v>
      </c>
      <c r="AG751" s="9">
        <f t="shared" si="782"/>
        <v>0</v>
      </c>
      <c r="AH751" s="9">
        <f t="shared" si="782"/>
        <v>0</v>
      </c>
      <c r="AJ751" s="34"/>
      <c r="AK751" s="34"/>
      <c r="AL751" s="34"/>
      <c r="AM751" s="34"/>
      <c r="AN751" s="34"/>
      <c r="AO751" s="34"/>
      <c r="AP751" s="9">
        <f>SUMIFS($B751:$AI751, $B$7:$AI$7, AP$6)</f>
        <v>45.921875</v>
      </c>
      <c r="AQ751" s="9">
        <f t="shared" ref="AQ751:AW752" si="783">SUMIFS($B751:$AI751, $B$7:$AI$7, AQ$6)</f>
        <v>153.38735</v>
      </c>
      <c r="AR751" s="9">
        <f t="shared" si="783"/>
        <v>275.90003481250005</v>
      </c>
      <c r="AS751" s="9">
        <f t="shared" si="783"/>
        <v>415.46145474625001</v>
      </c>
      <c r="AT751" s="9">
        <f t="shared" si="783"/>
        <v>562.19396778063765</v>
      </c>
      <c r="AU751" s="9">
        <f t="shared" si="783"/>
        <v>0</v>
      </c>
      <c r="AV751" s="9">
        <f t="shared" si="783"/>
        <v>0</v>
      </c>
      <c r="AW751" s="9">
        <f t="shared" si="783"/>
        <v>0</v>
      </c>
    </row>
    <row r="752" spans="2:49" hidden="1" outlineLevel="1" x14ac:dyDescent="0.2">
      <c r="B752" s="24" t="s">
        <v>87</v>
      </c>
      <c r="C752" s="9">
        <f t="shared" ref="C752:AH752" si="784">C257*C775</f>
        <v>3.9420000000000002</v>
      </c>
      <c r="D752" s="9">
        <f t="shared" si="784"/>
        <v>21.167999999999999</v>
      </c>
      <c r="E752" s="9">
        <f t="shared" si="784"/>
        <v>54.593999999999994</v>
      </c>
      <c r="F752" s="9">
        <f t="shared" si="784"/>
        <v>96.992999999999995</v>
      </c>
      <c r="G752" s="9">
        <f t="shared" si="784"/>
        <v>143.16623999999999</v>
      </c>
      <c r="H752" s="9">
        <f t="shared" si="784"/>
        <v>191.86181999999999</v>
      </c>
      <c r="I752" s="9">
        <f t="shared" si="784"/>
        <v>243.20339999999999</v>
      </c>
      <c r="J752" s="9">
        <f t="shared" si="784"/>
        <v>297.02762999999999</v>
      </c>
      <c r="K752" s="9">
        <f t="shared" si="784"/>
        <v>353.49095519999997</v>
      </c>
      <c r="L752" s="9">
        <f t="shared" si="784"/>
        <v>413.27642339999994</v>
      </c>
      <c r="M752" s="9">
        <f t="shared" si="784"/>
        <v>476.25383160000001</v>
      </c>
      <c r="N752" s="9">
        <f t="shared" si="784"/>
        <v>542.18305529999998</v>
      </c>
      <c r="O752" s="9">
        <f t="shared" si="784"/>
        <v>612.286241184</v>
      </c>
      <c r="P752" s="9">
        <f t="shared" si="784"/>
        <v>686.61613045800004</v>
      </c>
      <c r="Q752" s="9">
        <f t="shared" si="784"/>
        <v>763.18730787599986</v>
      </c>
      <c r="R752" s="9">
        <f t="shared" si="784"/>
        <v>841.41155718900006</v>
      </c>
      <c r="S752" s="9">
        <f t="shared" si="784"/>
        <v>922.36786038143987</v>
      </c>
      <c r="T752" s="9">
        <f t="shared" si="784"/>
        <v>1006.80766108884</v>
      </c>
      <c r="U752" s="9">
        <f t="shared" si="784"/>
        <v>1093.7135880986402</v>
      </c>
      <c r="V752" s="9">
        <f t="shared" si="784"/>
        <v>1182.6215688479404</v>
      </c>
      <c r="W752" s="9">
        <f t="shared" si="784"/>
        <v>0</v>
      </c>
      <c r="X752" s="9">
        <f t="shared" si="784"/>
        <v>0</v>
      </c>
      <c r="Y752" s="9">
        <f t="shared" si="784"/>
        <v>0</v>
      </c>
      <c r="Z752" s="9">
        <f t="shared" si="784"/>
        <v>0</v>
      </c>
      <c r="AA752" s="9">
        <f t="shared" si="784"/>
        <v>0</v>
      </c>
      <c r="AB752" s="9">
        <f t="shared" si="784"/>
        <v>0</v>
      </c>
      <c r="AC752" s="9">
        <f t="shared" si="784"/>
        <v>0</v>
      </c>
      <c r="AD752" s="9">
        <f t="shared" si="784"/>
        <v>0</v>
      </c>
      <c r="AE752" s="9">
        <f t="shared" si="784"/>
        <v>0</v>
      </c>
      <c r="AF752" s="9">
        <f t="shared" si="784"/>
        <v>0</v>
      </c>
      <c r="AG752" s="9">
        <f t="shared" si="784"/>
        <v>0</v>
      </c>
      <c r="AH752" s="9">
        <f t="shared" si="784"/>
        <v>0</v>
      </c>
      <c r="AJ752" s="34"/>
      <c r="AK752" s="34"/>
      <c r="AL752" s="34"/>
      <c r="AM752" s="34"/>
      <c r="AN752" s="34"/>
      <c r="AO752" s="34"/>
      <c r="AP752" s="9">
        <f>SUMIFS($B752:$AI752, $B$7:$AI$7, AP$6)</f>
        <v>96.992999999999995</v>
      </c>
      <c r="AQ752" s="9">
        <f t="shared" si="783"/>
        <v>297.02762999999999</v>
      </c>
      <c r="AR752" s="9">
        <f t="shared" si="783"/>
        <v>542.18305529999998</v>
      </c>
      <c r="AS752" s="9">
        <f t="shared" si="783"/>
        <v>841.41155718900006</v>
      </c>
      <c r="AT752" s="9">
        <f t="shared" si="783"/>
        <v>1182.6215688479404</v>
      </c>
      <c r="AU752" s="9">
        <f t="shared" si="783"/>
        <v>0</v>
      </c>
      <c r="AV752" s="9">
        <f t="shared" si="783"/>
        <v>0</v>
      </c>
      <c r="AW752" s="9">
        <f t="shared" si="783"/>
        <v>0</v>
      </c>
    </row>
    <row r="753" spans="2:49" hidden="1" outlineLevel="1" x14ac:dyDescent="0.2">
      <c r="B753" s="24" t="s">
        <v>218</v>
      </c>
      <c r="C753" s="9">
        <f>C796</f>
        <v>165.15</v>
      </c>
      <c r="D753" s="9">
        <f t="shared" ref="D753:AH753" si="785">D796</f>
        <v>780.75</v>
      </c>
      <c r="E753" s="9">
        <f t="shared" si="785"/>
        <v>1711.8</v>
      </c>
      <c r="F753" s="9">
        <f t="shared" si="785"/>
        <v>2520.5250000000001</v>
      </c>
      <c r="G753" s="9">
        <f t="shared" si="785"/>
        <v>3233.1329999999998</v>
      </c>
      <c r="H753" s="9">
        <f t="shared" si="785"/>
        <v>4174.2645000000002</v>
      </c>
      <c r="I753" s="9">
        <f t="shared" si="785"/>
        <v>5321.8694999999998</v>
      </c>
      <c r="J753" s="9">
        <f t="shared" si="785"/>
        <v>6308.759250000001</v>
      </c>
      <c r="K753" s="9">
        <f t="shared" si="785"/>
        <v>7226.3988900000004</v>
      </c>
      <c r="L753" s="9">
        <f t="shared" si="785"/>
        <v>8386.6666949999999</v>
      </c>
      <c r="M753" s="9">
        <f t="shared" si="785"/>
        <v>9762.9631649999992</v>
      </c>
      <c r="N753" s="9">
        <f t="shared" si="785"/>
        <v>10959.934837499999</v>
      </c>
      <c r="O753" s="9">
        <f t="shared" si="785"/>
        <v>12182.6416383</v>
      </c>
      <c r="P753" s="9">
        <f t="shared" si="785"/>
        <v>13621.664379149999</v>
      </c>
      <c r="Q753" s="9">
        <f t="shared" si="785"/>
        <v>15223.305794849999</v>
      </c>
      <c r="R753" s="9">
        <f t="shared" si="785"/>
        <v>16569.667336275001</v>
      </c>
      <c r="S753" s="9">
        <f t="shared" si="785"/>
        <v>18002.996261523</v>
      </c>
      <c r="T753" s="9">
        <f t="shared" si="785"/>
        <v>19648.463046876001</v>
      </c>
      <c r="U753" s="9">
        <f t="shared" si="785"/>
        <v>21450.496775814001</v>
      </c>
      <c r="V753" s="9">
        <f t="shared" si="785"/>
        <v>22947.878422174501</v>
      </c>
      <c r="W753" s="9">
        <f t="shared" si="785"/>
        <v>13543.842043876501</v>
      </c>
      <c r="X753" s="9">
        <f t="shared" si="785"/>
        <v>6440.8991264235001</v>
      </c>
      <c r="Y753" s="9">
        <f t="shared" si="785"/>
        <v>1865.1112475355003</v>
      </c>
      <c r="Z753" s="9">
        <f t="shared" si="785"/>
        <v>0</v>
      </c>
      <c r="AA753" s="9">
        <f t="shared" si="785"/>
        <v>0</v>
      </c>
      <c r="AB753" s="9">
        <f t="shared" si="785"/>
        <v>0</v>
      </c>
      <c r="AC753" s="9">
        <f t="shared" si="785"/>
        <v>0</v>
      </c>
      <c r="AD753" s="9">
        <f t="shared" si="785"/>
        <v>0</v>
      </c>
      <c r="AE753" s="9">
        <f t="shared" si="785"/>
        <v>0</v>
      </c>
      <c r="AF753" s="9">
        <f t="shared" si="785"/>
        <v>0</v>
      </c>
      <c r="AG753" s="9">
        <f t="shared" si="785"/>
        <v>0</v>
      </c>
      <c r="AH753" s="9">
        <f t="shared" si="785"/>
        <v>0</v>
      </c>
      <c r="AJ753" s="34"/>
      <c r="AK753" s="34"/>
      <c r="AL753" s="34"/>
      <c r="AM753" s="34"/>
      <c r="AN753" s="34"/>
      <c r="AO753" s="34"/>
      <c r="AP753" s="9">
        <f>SUMIFS($B753:$AI753, $B$7:$AI$7, AP$6)</f>
        <v>2520.5250000000001</v>
      </c>
      <c r="AQ753" s="9">
        <f t="shared" ref="AQ753:AW753" si="786">SUMIFS($B753:$AI753, $B$7:$AI$7, AQ$6)</f>
        <v>6308.759250000001</v>
      </c>
      <c r="AR753" s="9">
        <f t="shared" si="786"/>
        <v>10959.934837499999</v>
      </c>
      <c r="AS753" s="9">
        <f t="shared" si="786"/>
        <v>16569.667336275001</v>
      </c>
      <c r="AT753" s="9">
        <f t="shared" si="786"/>
        <v>22947.878422174501</v>
      </c>
      <c r="AU753" s="9">
        <f t="shared" si="786"/>
        <v>0</v>
      </c>
      <c r="AV753" s="9">
        <f t="shared" si="786"/>
        <v>0</v>
      </c>
      <c r="AW753" s="9">
        <f t="shared" si="786"/>
        <v>0</v>
      </c>
    </row>
    <row r="754" spans="2:49" ht="5.0999999999999996" hidden="1" customHeight="1" outlineLevel="1" x14ac:dyDescent="0.2">
      <c r="B754" s="2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J754" s="34"/>
      <c r="AK754" s="34"/>
      <c r="AL754" s="34"/>
      <c r="AM754" s="34"/>
      <c r="AN754" s="34"/>
      <c r="AO754" s="34"/>
      <c r="AP754" s="9"/>
      <c r="AQ754" s="9"/>
      <c r="AR754" s="9"/>
      <c r="AS754" s="9"/>
      <c r="AT754" s="9"/>
      <c r="AU754" s="9"/>
      <c r="AV754" s="9"/>
      <c r="AW754" s="9"/>
    </row>
    <row r="755" spans="2:49" hidden="1" outlineLevel="1" x14ac:dyDescent="0.2">
      <c r="B755" s="38" t="s">
        <v>478</v>
      </c>
      <c r="C755" s="39">
        <f>SUM(C750:C754)</f>
        <v>170.12325000000001</v>
      </c>
      <c r="D755" s="39">
        <f t="shared" ref="D755" si="787">SUM(D750:D754)</f>
        <v>809.16800000000001</v>
      </c>
      <c r="E755" s="39">
        <f t="shared" ref="E755" si="788">SUM(E750:E754)</f>
        <v>1789.23775</v>
      </c>
      <c r="F755" s="39">
        <f t="shared" ref="F755" si="789">SUM(F750:F754)</f>
        <v>2663.439875</v>
      </c>
      <c r="G755" s="39">
        <f t="shared" ref="G755" si="790">SUM(G750:G754)</f>
        <v>3445.4320399999997</v>
      </c>
      <c r="H755" s="39">
        <f t="shared" ref="H755" si="791">SUM(H750:H754)</f>
        <v>4461.9042200000004</v>
      </c>
      <c r="I755" s="39">
        <f t="shared" ref="I755" si="792">SUM(I750:I754)</f>
        <v>5688.9659000000001</v>
      </c>
      <c r="J755" s="39">
        <f t="shared" ref="J755" si="793">SUM(J750:J754)</f>
        <v>6759.1742300000005</v>
      </c>
      <c r="K755" s="39">
        <f t="shared" ref="K755" si="794">SUM(K750:K754)</f>
        <v>7756.5252682</v>
      </c>
      <c r="L755" s="39">
        <f t="shared" ref="L755" si="795">SUM(L750:L754)</f>
        <v>9008.009947524999</v>
      </c>
      <c r="M755" s="39">
        <f t="shared" ref="M755" si="796">SUM(M750:M754)</f>
        <v>10480.414644349999</v>
      </c>
      <c r="N755" s="39">
        <f t="shared" ref="N755" si="797">SUM(N750:N754)</f>
        <v>11778.017927612498</v>
      </c>
      <c r="O755" s="39">
        <f t="shared" ref="O755" si="798">SUM(O750:O754)</f>
        <v>13093.899700324</v>
      </c>
      <c r="P755" s="39">
        <f t="shared" ref="P755" si="799">SUM(P750:P754)</f>
        <v>14644.910960000499</v>
      </c>
      <c r="Q755" s="39">
        <f t="shared" ref="Q755" si="800">SUM(Q750:Q754)</f>
        <v>16362.118134210999</v>
      </c>
      <c r="R755" s="39">
        <f t="shared" ref="R755" si="801">SUM(R750:R754)</f>
        <v>17826.540348210252</v>
      </c>
      <c r="S755" s="39">
        <f t="shared" ref="S755" si="802">SUM(S750:S754)</f>
        <v>19361.04587029164</v>
      </c>
      <c r="T755" s="39">
        <f t="shared" ref="T755" si="803">SUM(T750:T754)</f>
        <v>21131.999581695916</v>
      </c>
      <c r="U755" s="39">
        <f t="shared" ref="U755" si="804">SUM(U750:U754)</f>
        <v>23063.185174384591</v>
      </c>
      <c r="V755" s="39">
        <f t="shared" ref="V755" si="805">SUM(V750:V754)</f>
        <v>24692.69395880308</v>
      </c>
      <c r="W755" s="39">
        <f t="shared" ref="W755" si="806">SUM(W750:W754)</f>
        <v>13543.842043876501</v>
      </c>
      <c r="X755" s="39">
        <f t="shared" ref="X755" si="807">SUM(X750:X754)</f>
        <v>6440.8991264235001</v>
      </c>
      <c r="Y755" s="39">
        <f t="shared" ref="Y755" si="808">SUM(Y750:Y754)</f>
        <v>1865.1112475355003</v>
      </c>
      <c r="Z755" s="39">
        <f t="shared" ref="Z755" si="809">SUM(Z750:Z754)</f>
        <v>0</v>
      </c>
      <c r="AA755" s="39">
        <f t="shared" ref="AA755" si="810">SUM(AA750:AA754)</f>
        <v>0</v>
      </c>
      <c r="AB755" s="39">
        <f t="shared" ref="AB755" si="811">SUM(AB750:AB754)</f>
        <v>0</v>
      </c>
      <c r="AC755" s="39">
        <f t="shared" ref="AC755" si="812">SUM(AC750:AC754)</f>
        <v>0</v>
      </c>
      <c r="AD755" s="39">
        <f t="shared" ref="AD755" si="813">SUM(AD750:AD754)</f>
        <v>0</v>
      </c>
      <c r="AE755" s="39">
        <f t="shared" ref="AE755" si="814">SUM(AE750:AE754)</f>
        <v>0</v>
      </c>
      <c r="AF755" s="39">
        <f t="shared" ref="AF755" si="815">SUM(AF750:AF754)</f>
        <v>0</v>
      </c>
      <c r="AG755" s="39">
        <f t="shared" ref="AG755" si="816">SUM(AG750:AG754)</f>
        <v>0</v>
      </c>
      <c r="AH755" s="39">
        <f t="shared" ref="AH755" si="817">SUM(AH750:AH754)</f>
        <v>0</v>
      </c>
      <c r="AI755" s="40"/>
      <c r="AJ755" s="54"/>
      <c r="AK755" s="54"/>
      <c r="AL755" s="54"/>
      <c r="AM755" s="54"/>
      <c r="AN755" s="54"/>
      <c r="AO755" s="54"/>
      <c r="AP755" s="39">
        <f t="shared" ref="AP755:AW755" si="818">SUM(AP750:AP754)</f>
        <v>2663.439875</v>
      </c>
      <c r="AQ755" s="39">
        <f t="shared" si="818"/>
        <v>6759.1742300000005</v>
      </c>
      <c r="AR755" s="39">
        <f t="shared" si="818"/>
        <v>11778.017927612498</v>
      </c>
      <c r="AS755" s="39">
        <f t="shared" si="818"/>
        <v>17826.540348210252</v>
      </c>
      <c r="AT755" s="39">
        <f t="shared" si="818"/>
        <v>24692.69395880308</v>
      </c>
      <c r="AU755" s="39">
        <f t="shared" si="818"/>
        <v>0</v>
      </c>
      <c r="AV755" s="39">
        <f t="shared" si="818"/>
        <v>0</v>
      </c>
      <c r="AW755" s="39">
        <f t="shared" si="818"/>
        <v>0</v>
      </c>
    </row>
    <row r="756" spans="2:49" ht="5.0999999999999996" hidden="1" customHeight="1" outlineLevel="1" x14ac:dyDescent="0.2">
      <c r="B756" s="2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J756" s="34"/>
      <c r="AK756" s="34"/>
      <c r="AL756" s="34"/>
      <c r="AM756" s="34"/>
      <c r="AN756" s="34"/>
      <c r="AO756" s="34"/>
      <c r="AP756" s="9"/>
      <c r="AQ756" s="9"/>
      <c r="AR756" s="9"/>
      <c r="AS756" s="9"/>
      <c r="AT756" s="9"/>
      <c r="AU756" s="9"/>
      <c r="AV756" s="9"/>
      <c r="AW756" s="9"/>
    </row>
    <row r="757" spans="2:49" hidden="1" outlineLevel="1" x14ac:dyDescent="0.2">
      <c r="B757" s="24" t="s">
        <v>219</v>
      </c>
      <c r="C757" s="9">
        <f>C797</f>
        <v>0</v>
      </c>
      <c r="D757" s="9">
        <f t="shared" ref="D757:AH757" si="819">D797</f>
        <v>0</v>
      </c>
      <c r="E757" s="9">
        <f t="shared" si="819"/>
        <v>0</v>
      </c>
      <c r="F757" s="9">
        <f t="shared" si="819"/>
        <v>0</v>
      </c>
      <c r="G757" s="9">
        <f t="shared" si="819"/>
        <v>0</v>
      </c>
      <c r="H757" s="9">
        <f t="shared" si="819"/>
        <v>0</v>
      </c>
      <c r="I757" s="9">
        <f t="shared" si="819"/>
        <v>0</v>
      </c>
      <c r="J757" s="9">
        <f t="shared" si="819"/>
        <v>0</v>
      </c>
      <c r="K757" s="9">
        <f t="shared" si="819"/>
        <v>0</v>
      </c>
      <c r="L757" s="9">
        <f t="shared" si="819"/>
        <v>0</v>
      </c>
      <c r="M757" s="9">
        <f t="shared" si="819"/>
        <v>0</v>
      </c>
      <c r="N757" s="9">
        <f t="shared" si="819"/>
        <v>0</v>
      </c>
      <c r="O757" s="9">
        <f t="shared" si="819"/>
        <v>0</v>
      </c>
      <c r="P757" s="9">
        <f t="shared" si="819"/>
        <v>0</v>
      </c>
      <c r="Q757" s="9">
        <f t="shared" si="819"/>
        <v>0</v>
      </c>
      <c r="R757" s="9">
        <f t="shared" si="819"/>
        <v>0</v>
      </c>
      <c r="S757" s="9">
        <f t="shared" si="819"/>
        <v>0</v>
      </c>
      <c r="T757" s="9">
        <f t="shared" si="819"/>
        <v>0</v>
      </c>
      <c r="U757" s="9">
        <f t="shared" si="819"/>
        <v>0</v>
      </c>
      <c r="V757" s="9">
        <f t="shared" si="819"/>
        <v>0</v>
      </c>
      <c r="W757" s="9">
        <f t="shared" si="819"/>
        <v>0</v>
      </c>
      <c r="X757" s="9">
        <f t="shared" si="819"/>
        <v>0</v>
      </c>
      <c r="Y757" s="9">
        <f t="shared" si="819"/>
        <v>-3.637978807091713E-12</v>
      </c>
      <c r="Z757" s="9">
        <f t="shared" si="819"/>
        <v>-3.637978807091713E-12</v>
      </c>
      <c r="AA757" s="9">
        <f t="shared" si="819"/>
        <v>-3.637978807091713E-12</v>
      </c>
      <c r="AB757" s="9">
        <f t="shared" si="819"/>
        <v>-3.637978807091713E-12</v>
      </c>
      <c r="AC757" s="9">
        <f t="shared" si="819"/>
        <v>-3.637978807091713E-12</v>
      </c>
      <c r="AD757" s="9">
        <f t="shared" si="819"/>
        <v>-3.637978807091713E-12</v>
      </c>
      <c r="AE757" s="9">
        <f t="shared" si="819"/>
        <v>-3.637978807091713E-12</v>
      </c>
      <c r="AF757" s="9">
        <f t="shared" si="819"/>
        <v>-3.637978807091713E-12</v>
      </c>
      <c r="AG757" s="9">
        <f t="shared" si="819"/>
        <v>-3.637978807091713E-12</v>
      </c>
      <c r="AH757" s="9">
        <f t="shared" si="819"/>
        <v>-3.637978807091713E-12</v>
      </c>
      <c r="AJ757" s="34"/>
      <c r="AK757" s="34"/>
      <c r="AL757" s="34"/>
      <c r="AM757" s="34"/>
      <c r="AN757" s="34"/>
      <c r="AO757" s="34"/>
      <c r="AP757" s="9">
        <f>SUMIFS($B757:$AI757, $B$7:$AI$7, AP$6)</f>
        <v>0</v>
      </c>
      <c r="AQ757" s="9">
        <f t="shared" ref="AQ757:AW758" si="820">SUMIFS($B757:$AI757, $B$7:$AI$7, AQ$6)</f>
        <v>0</v>
      </c>
      <c r="AR757" s="9">
        <f t="shared" si="820"/>
        <v>0</v>
      </c>
      <c r="AS757" s="9">
        <f t="shared" si="820"/>
        <v>0</v>
      </c>
      <c r="AT757" s="9">
        <f t="shared" si="820"/>
        <v>0</v>
      </c>
      <c r="AU757" s="9">
        <f t="shared" si="820"/>
        <v>-3.637978807091713E-12</v>
      </c>
      <c r="AV757" s="9">
        <f t="shared" si="820"/>
        <v>-3.637978807091713E-12</v>
      </c>
      <c r="AW757" s="9">
        <f t="shared" si="820"/>
        <v>-3.637978807091713E-12</v>
      </c>
    </row>
    <row r="758" spans="2:49" hidden="1" outlineLevel="1" x14ac:dyDescent="0.2">
      <c r="B758" s="24" t="s">
        <v>283</v>
      </c>
      <c r="C758" s="9">
        <f t="shared" ref="C758:AH758" si="821">-MIN(C476,0)</f>
        <v>101.29943005000001</v>
      </c>
      <c r="D758" s="9">
        <f t="shared" si="821"/>
        <v>291.38982300740003</v>
      </c>
      <c r="E758" s="9">
        <f t="shared" si="821"/>
        <v>450.4108227332095</v>
      </c>
      <c r="F758" s="9">
        <f t="shared" si="821"/>
        <v>514.62908880138093</v>
      </c>
      <c r="G758" s="9">
        <f t="shared" si="821"/>
        <v>477.84395889869677</v>
      </c>
      <c r="H758" s="9">
        <f t="shared" si="821"/>
        <v>368.07497882199743</v>
      </c>
      <c r="I758" s="9">
        <f t="shared" si="821"/>
        <v>216.27284962933055</v>
      </c>
      <c r="J758" s="9">
        <f t="shared" si="821"/>
        <v>8.940507426651866</v>
      </c>
      <c r="K758" s="9">
        <f t="shared" si="821"/>
        <v>0</v>
      </c>
      <c r="L758" s="9">
        <f t="shared" si="821"/>
        <v>0</v>
      </c>
      <c r="M758" s="9">
        <f t="shared" si="821"/>
        <v>0</v>
      </c>
      <c r="N758" s="9">
        <f t="shared" si="821"/>
        <v>0</v>
      </c>
      <c r="O758" s="9">
        <f t="shared" si="821"/>
        <v>0</v>
      </c>
      <c r="P758" s="9">
        <f t="shared" si="821"/>
        <v>0</v>
      </c>
      <c r="Q758" s="9">
        <f t="shared" si="821"/>
        <v>0</v>
      </c>
      <c r="R758" s="9">
        <f t="shared" si="821"/>
        <v>0</v>
      </c>
      <c r="S758" s="9">
        <f t="shared" si="821"/>
        <v>0</v>
      </c>
      <c r="T758" s="9">
        <f t="shared" si="821"/>
        <v>0</v>
      </c>
      <c r="U758" s="9">
        <f t="shared" si="821"/>
        <v>0</v>
      </c>
      <c r="V758" s="9">
        <f t="shared" si="821"/>
        <v>0</v>
      </c>
      <c r="W758" s="9">
        <f t="shared" si="821"/>
        <v>0</v>
      </c>
      <c r="X758" s="9">
        <f t="shared" si="821"/>
        <v>0</v>
      </c>
      <c r="Y758" s="9">
        <f t="shared" si="821"/>
        <v>0</v>
      </c>
      <c r="Z758" s="9">
        <f t="shared" si="821"/>
        <v>0</v>
      </c>
      <c r="AA758" s="9">
        <f t="shared" si="821"/>
        <v>0</v>
      </c>
      <c r="AB758" s="9">
        <f t="shared" si="821"/>
        <v>0</v>
      </c>
      <c r="AC758" s="9">
        <f t="shared" si="821"/>
        <v>0</v>
      </c>
      <c r="AD758" s="9">
        <f t="shared" si="821"/>
        <v>0</v>
      </c>
      <c r="AE758" s="9">
        <f t="shared" si="821"/>
        <v>0</v>
      </c>
      <c r="AF758" s="9">
        <f t="shared" si="821"/>
        <v>0</v>
      </c>
      <c r="AG758" s="9">
        <f t="shared" si="821"/>
        <v>0</v>
      </c>
      <c r="AH758" s="9">
        <f t="shared" si="821"/>
        <v>0</v>
      </c>
      <c r="AJ758" s="34"/>
      <c r="AK758" s="34"/>
      <c r="AL758" s="34"/>
      <c r="AM758" s="34"/>
      <c r="AN758" s="34"/>
      <c r="AO758" s="34"/>
      <c r="AP758" s="9">
        <f>SUMIFS($B758:$AI758, $B$7:$AI$7, AP$6)</f>
        <v>514.62908880138093</v>
      </c>
      <c r="AQ758" s="9">
        <f t="shared" si="820"/>
        <v>8.940507426651866</v>
      </c>
      <c r="AR758" s="9">
        <f t="shared" si="820"/>
        <v>0</v>
      </c>
      <c r="AS758" s="9">
        <f t="shared" si="820"/>
        <v>0</v>
      </c>
      <c r="AT758" s="9">
        <f t="shared" si="820"/>
        <v>0</v>
      </c>
      <c r="AU758" s="9">
        <f t="shared" si="820"/>
        <v>0</v>
      </c>
      <c r="AV758" s="9">
        <f t="shared" si="820"/>
        <v>0</v>
      </c>
      <c r="AW758" s="9">
        <f t="shared" si="820"/>
        <v>0</v>
      </c>
    </row>
    <row r="759" spans="2:49" ht="5.0999999999999996" hidden="1" customHeight="1" outlineLevel="1" x14ac:dyDescent="0.2">
      <c r="B759" s="24"/>
      <c r="AJ759" s="34"/>
      <c r="AK759" s="34"/>
      <c r="AL759" s="34"/>
      <c r="AM759" s="34"/>
      <c r="AN759" s="34"/>
      <c r="AO759" s="34"/>
    </row>
    <row r="760" spans="2:49" hidden="1" outlineLevel="1" x14ac:dyDescent="0.2">
      <c r="B760" s="38" t="s">
        <v>232</v>
      </c>
      <c r="C760" s="39">
        <f t="shared" ref="C760:AH760" si="822">SUM(C755:C759)</f>
        <v>271.42268005000005</v>
      </c>
      <c r="D760" s="39">
        <f t="shared" si="822"/>
        <v>1100.5578230074</v>
      </c>
      <c r="E760" s="39">
        <f t="shared" si="822"/>
        <v>2239.6485727332097</v>
      </c>
      <c r="F760" s="39">
        <f t="shared" si="822"/>
        <v>3178.068963801381</v>
      </c>
      <c r="G760" s="39">
        <f t="shared" si="822"/>
        <v>3923.2759988986963</v>
      </c>
      <c r="H760" s="39">
        <f t="shared" si="822"/>
        <v>4829.9791988219977</v>
      </c>
      <c r="I760" s="39">
        <f t="shared" si="822"/>
        <v>5905.2387496293304</v>
      </c>
      <c r="J760" s="39">
        <f t="shared" si="822"/>
        <v>6768.114737426652</v>
      </c>
      <c r="K760" s="39">
        <f t="shared" si="822"/>
        <v>7756.5252682</v>
      </c>
      <c r="L760" s="39">
        <f t="shared" si="822"/>
        <v>9008.009947524999</v>
      </c>
      <c r="M760" s="39">
        <f t="shared" si="822"/>
        <v>10480.414644349999</v>
      </c>
      <c r="N760" s="39">
        <f t="shared" si="822"/>
        <v>11778.017927612498</v>
      </c>
      <c r="O760" s="39">
        <f t="shared" si="822"/>
        <v>13093.899700324</v>
      </c>
      <c r="P760" s="39">
        <f t="shared" si="822"/>
        <v>14644.910960000499</v>
      </c>
      <c r="Q760" s="39">
        <f t="shared" si="822"/>
        <v>16362.118134210999</v>
      </c>
      <c r="R760" s="39">
        <f t="shared" si="822"/>
        <v>17826.540348210252</v>
      </c>
      <c r="S760" s="39">
        <f t="shared" si="822"/>
        <v>19361.04587029164</v>
      </c>
      <c r="T760" s="39">
        <f t="shared" si="822"/>
        <v>21131.999581695916</v>
      </c>
      <c r="U760" s="39">
        <f t="shared" si="822"/>
        <v>23063.185174384591</v>
      </c>
      <c r="V760" s="39">
        <f t="shared" si="822"/>
        <v>24692.69395880308</v>
      </c>
      <c r="W760" s="39">
        <f t="shared" si="822"/>
        <v>13543.842043876501</v>
      </c>
      <c r="X760" s="39">
        <f t="shared" si="822"/>
        <v>6440.8991264235001</v>
      </c>
      <c r="Y760" s="39">
        <f t="shared" si="822"/>
        <v>1865.1112475354967</v>
      </c>
      <c r="Z760" s="39">
        <f t="shared" si="822"/>
        <v>-3.637978807091713E-12</v>
      </c>
      <c r="AA760" s="39">
        <f t="shared" si="822"/>
        <v>-3.637978807091713E-12</v>
      </c>
      <c r="AB760" s="39">
        <f t="shared" si="822"/>
        <v>-3.637978807091713E-12</v>
      </c>
      <c r="AC760" s="39">
        <f t="shared" si="822"/>
        <v>-3.637978807091713E-12</v>
      </c>
      <c r="AD760" s="39">
        <f t="shared" si="822"/>
        <v>-3.637978807091713E-12</v>
      </c>
      <c r="AE760" s="39">
        <f t="shared" si="822"/>
        <v>-3.637978807091713E-12</v>
      </c>
      <c r="AF760" s="39">
        <f t="shared" si="822"/>
        <v>-3.637978807091713E-12</v>
      </c>
      <c r="AG760" s="39">
        <f t="shared" si="822"/>
        <v>-3.637978807091713E-12</v>
      </c>
      <c r="AH760" s="39">
        <f t="shared" si="822"/>
        <v>-3.637978807091713E-12</v>
      </c>
      <c r="AI760" s="40"/>
      <c r="AJ760" s="54"/>
      <c r="AK760" s="54"/>
      <c r="AL760" s="54"/>
      <c r="AM760" s="54"/>
      <c r="AN760" s="54"/>
      <c r="AO760" s="54"/>
      <c r="AP760" s="39">
        <f t="shared" ref="AP760:AW760" si="823">SUM(AP755:AP759)</f>
        <v>3178.068963801381</v>
      </c>
      <c r="AQ760" s="39">
        <f t="shared" si="823"/>
        <v>6768.114737426652</v>
      </c>
      <c r="AR760" s="39">
        <f t="shared" si="823"/>
        <v>11778.017927612498</v>
      </c>
      <c r="AS760" s="39">
        <f t="shared" si="823"/>
        <v>17826.540348210252</v>
      </c>
      <c r="AT760" s="39">
        <f t="shared" si="823"/>
        <v>24692.69395880308</v>
      </c>
      <c r="AU760" s="39">
        <f t="shared" si="823"/>
        <v>-3.637978807091713E-12</v>
      </c>
      <c r="AV760" s="39">
        <f t="shared" si="823"/>
        <v>-3.637978807091713E-12</v>
      </c>
      <c r="AW760" s="39">
        <f t="shared" si="823"/>
        <v>-3.637978807091713E-12</v>
      </c>
    </row>
    <row r="761" spans="2:49" hidden="1" outlineLevel="1" x14ac:dyDescent="0.2">
      <c r="B761" s="24"/>
      <c r="AJ761" s="34"/>
      <c r="AK761" s="34"/>
      <c r="AL761" s="34"/>
      <c r="AM761" s="34"/>
      <c r="AN761" s="34"/>
      <c r="AO761" s="34"/>
    </row>
    <row r="762" spans="2:49" hidden="1" outlineLevel="1" x14ac:dyDescent="0.2">
      <c r="B762" s="19" t="s">
        <v>100</v>
      </c>
      <c r="AJ762" s="34"/>
      <c r="AK762" s="34"/>
      <c r="AL762" s="34"/>
      <c r="AM762" s="34"/>
      <c r="AN762" s="34"/>
      <c r="AO762" s="34"/>
    </row>
    <row r="763" spans="2:49" ht="5.0999999999999996" hidden="1" customHeight="1" outlineLevel="1" x14ac:dyDescent="0.2">
      <c r="B763" s="24"/>
      <c r="AJ763" s="34"/>
      <c r="AK763" s="34"/>
      <c r="AL763" s="34"/>
      <c r="AM763" s="34"/>
      <c r="AN763" s="34"/>
      <c r="AO763" s="34"/>
    </row>
    <row r="764" spans="2:49" hidden="1" outlineLevel="1" x14ac:dyDescent="0.2">
      <c r="B764" s="24" t="s">
        <v>89</v>
      </c>
      <c r="C764" s="9">
        <f t="shared" ref="C764:AH764" si="824">SUM(B764, C673)</f>
        <v>-380.29380905000005</v>
      </c>
      <c r="D764" s="9">
        <f t="shared" si="824"/>
        <v>-1126.3075932400002</v>
      </c>
      <c r="E764" s="9">
        <f t="shared" si="824"/>
        <v>-1933.0151488046522</v>
      </c>
      <c r="F764" s="9">
        <f t="shared" si="824"/>
        <v>-2726.704645661081</v>
      </c>
      <c r="G764" s="9">
        <f t="shared" si="824"/>
        <v>-3490.5469247987976</v>
      </c>
      <c r="H764" s="9">
        <f t="shared" si="824"/>
        <v>-4221.7670467189246</v>
      </c>
      <c r="I764" s="9">
        <f t="shared" si="824"/>
        <v>-4952.1550378058073</v>
      </c>
      <c r="J764" s="9">
        <f t="shared" si="824"/>
        <v>-5629.3224616293737</v>
      </c>
      <c r="K764" s="9">
        <f t="shared" si="824"/>
        <v>-6290.0905872510994</v>
      </c>
      <c r="L764" s="9">
        <f t="shared" si="824"/>
        <v>-6889.2879103339401</v>
      </c>
      <c r="M764" s="9">
        <f t="shared" si="824"/>
        <v>-7450.6477811506556</v>
      </c>
      <c r="N764" s="9">
        <f t="shared" si="824"/>
        <v>-7967.6194126311993</v>
      </c>
      <c r="O764" s="9">
        <f t="shared" si="824"/>
        <v>-8408.0683017465253</v>
      </c>
      <c r="P764" s="9">
        <f t="shared" si="824"/>
        <v>-8768.5703050421398</v>
      </c>
      <c r="Q764" s="9">
        <f t="shared" si="824"/>
        <v>-9041.3028304092204</v>
      </c>
      <c r="R764" s="9">
        <f t="shared" si="824"/>
        <v>-9218.9957349160541</v>
      </c>
      <c r="S764" s="9">
        <f t="shared" si="824"/>
        <v>-9261.3060836698041</v>
      </c>
      <c r="T764" s="9">
        <f t="shared" si="824"/>
        <v>-9189.7900354437134</v>
      </c>
      <c r="U764" s="9">
        <f t="shared" si="824"/>
        <v>-8996.479224469067</v>
      </c>
      <c r="V764" s="9">
        <f t="shared" si="824"/>
        <v>-8674.0043753200607</v>
      </c>
      <c r="W764" s="9">
        <f t="shared" si="824"/>
        <v>-4914.5323769591541</v>
      </c>
      <c r="X764" s="9">
        <f t="shared" si="824"/>
        <v>1542.1007415554059</v>
      </c>
      <c r="Y764" s="9">
        <f t="shared" si="824"/>
        <v>5616.9565501112957</v>
      </c>
      <c r="Z764" s="9">
        <f t="shared" si="824"/>
        <v>7133.8578301187208</v>
      </c>
      <c r="AA764" s="9">
        <f t="shared" si="824"/>
        <v>6891.4105263531246</v>
      </c>
      <c r="AB764" s="9">
        <f t="shared" si="824"/>
        <v>6653.151073337528</v>
      </c>
      <c r="AC764" s="9">
        <f t="shared" si="824"/>
        <v>6420.3299355719319</v>
      </c>
      <c r="AD764" s="9">
        <f t="shared" si="824"/>
        <v>6194.2616856813356</v>
      </c>
      <c r="AE764" s="9">
        <f t="shared" si="824"/>
        <v>5976.324918105739</v>
      </c>
      <c r="AF764" s="9">
        <f t="shared" si="824"/>
        <v>5767.9727427626422</v>
      </c>
      <c r="AG764" s="9">
        <f t="shared" si="824"/>
        <v>5570.7396956070452</v>
      </c>
      <c r="AH764" s="9">
        <f t="shared" si="824"/>
        <v>5386.2371095376984</v>
      </c>
      <c r="AJ764" s="34"/>
      <c r="AK764" s="34"/>
      <c r="AL764" s="34"/>
      <c r="AM764" s="34"/>
      <c r="AN764" s="34"/>
      <c r="AO764" s="34"/>
      <c r="AP764" s="9">
        <f>SUMIFS($B764:$AI764, $B$7:$AI$7, AP$6)</f>
        <v>-2726.704645661081</v>
      </c>
      <c r="AQ764" s="9">
        <f t="shared" ref="AQ764:AW765" si="825">SUMIFS($B764:$AI764, $B$7:$AI$7, AQ$6)</f>
        <v>-5629.3224616293737</v>
      </c>
      <c r="AR764" s="9">
        <f t="shared" si="825"/>
        <v>-7967.6194126311993</v>
      </c>
      <c r="AS764" s="9">
        <f t="shared" si="825"/>
        <v>-9218.9957349160541</v>
      </c>
      <c r="AT764" s="9">
        <f t="shared" si="825"/>
        <v>-8674.0043753200607</v>
      </c>
      <c r="AU764" s="9">
        <f t="shared" si="825"/>
        <v>7133.8578301187208</v>
      </c>
      <c r="AV764" s="9">
        <f t="shared" si="825"/>
        <v>6194.2616856813356</v>
      </c>
      <c r="AW764" s="9">
        <f t="shared" si="825"/>
        <v>5386.2371095376984</v>
      </c>
    </row>
    <row r="765" spans="2:49" hidden="1" outlineLevel="1" x14ac:dyDescent="0.2">
      <c r="B765" s="24" t="s">
        <v>88</v>
      </c>
      <c r="C765" s="9">
        <f t="shared" ref="C765:AH765" si="826">SUM(B765, C708, C686)</f>
        <v>3296.6640720000009</v>
      </c>
      <c r="D765" s="9">
        <f t="shared" si="826"/>
        <v>3342.528072000001</v>
      </c>
      <c r="E765" s="9">
        <f t="shared" si="826"/>
        <v>3460.8150720000008</v>
      </c>
      <c r="F765" s="9">
        <f t="shared" si="826"/>
        <v>3670.9665720000007</v>
      </c>
      <c r="G765" s="9">
        <f t="shared" si="826"/>
        <v>3981.1600920000005</v>
      </c>
      <c r="H765" s="9">
        <f t="shared" si="826"/>
        <v>4396.8607020000009</v>
      </c>
      <c r="I765" s="9">
        <f t="shared" si="826"/>
        <v>4923.801402000001</v>
      </c>
      <c r="J765" s="9">
        <f t="shared" si="826"/>
        <v>5567.3612670000011</v>
      </c>
      <c r="K765" s="9">
        <f t="shared" si="826"/>
        <v>6333.2583366000008</v>
      </c>
      <c r="L765" s="9">
        <f t="shared" si="826"/>
        <v>7228.6905873000005</v>
      </c>
      <c r="M765" s="9">
        <f t="shared" si="826"/>
        <v>8260.5738891000001</v>
      </c>
      <c r="N765" s="9">
        <f t="shared" si="826"/>
        <v>9435.3038422499994</v>
      </c>
      <c r="O765" s="9">
        <f t="shared" si="826"/>
        <v>10761.924031482</v>
      </c>
      <c r="P765" s="9">
        <f t="shared" si="826"/>
        <v>12249.592314141</v>
      </c>
      <c r="Q765" s="9">
        <f t="shared" si="826"/>
        <v>13903.164814538999</v>
      </c>
      <c r="R765" s="9">
        <f t="shared" si="826"/>
        <v>15726.223188448499</v>
      </c>
      <c r="S765" s="9">
        <f t="shared" si="826"/>
        <v>17724.686885941617</v>
      </c>
      <c r="T765" s="9">
        <f t="shared" si="826"/>
        <v>19906.103484967436</v>
      </c>
      <c r="U765" s="9">
        <f t="shared" si="826"/>
        <v>22275.816259181156</v>
      </c>
      <c r="V765" s="9">
        <f t="shared" si="826"/>
        <v>24838.162991685025</v>
      </c>
      <c r="W765" s="9">
        <f t="shared" si="826"/>
        <v>24838.162991685025</v>
      </c>
      <c r="X765" s="9">
        <f t="shared" si="826"/>
        <v>24838.162991685025</v>
      </c>
      <c r="Y765" s="9">
        <f t="shared" si="826"/>
        <v>24838.162991685025</v>
      </c>
      <c r="Z765" s="9">
        <f t="shared" si="826"/>
        <v>24838.162991685025</v>
      </c>
      <c r="AA765" s="9">
        <f t="shared" si="826"/>
        <v>24838.162991685025</v>
      </c>
      <c r="AB765" s="9">
        <f t="shared" si="826"/>
        <v>24838.162991685025</v>
      </c>
      <c r="AC765" s="9">
        <f t="shared" si="826"/>
        <v>24838.162991685025</v>
      </c>
      <c r="AD765" s="9">
        <f t="shared" si="826"/>
        <v>24838.162991685025</v>
      </c>
      <c r="AE765" s="9">
        <f t="shared" si="826"/>
        <v>24838.162991685025</v>
      </c>
      <c r="AF765" s="9">
        <f t="shared" si="826"/>
        <v>24838.162991685025</v>
      </c>
      <c r="AG765" s="9">
        <f t="shared" si="826"/>
        <v>24838.162991685025</v>
      </c>
      <c r="AH765" s="9">
        <f t="shared" si="826"/>
        <v>24838.162991685025</v>
      </c>
      <c r="AJ765" s="34"/>
      <c r="AK765" s="34"/>
      <c r="AL765" s="34"/>
      <c r="AM765" s="34"/>
      <c r="AN765" s="34"/>
      <c r="AO765" s="34"/>
      <c r="AP765" s="9">
        <f>SUMIFS($B765:$AI765, $B$7:$AI$7, AP$6)</f>
        <v>3670.9665720000007</v>
      </c>
      <c r="AQ765" s="9">
        <f t="shared" si="825"/>
        <v>5567.3612670000011</v>
      </c>
      <c r="AR765" s="9">
        <f t="shared" si="825"/>
        <v>9435.3038422499994</v>
      </c>
      <c r="AS765" s="9">
        <f t="shared" si="825"/>
        <v>15726.223188448499</v>
      </c>
      <c r="AT765" s="9">
        <f t="shared" si="825"/>
        <v>24838.162991685025</v>
      </c>
      <c r="AU765" s="9">
        <f t="shared" si="825"/>
        <v>24838.162991685025</v>
      </c>
      <c r="AV765" s="9">
        <f t="shared" si="825"/>
        <v>24838.162991685025</v>
      </c>
      <c r="AW765" s="9">
        <f t="shared" si="825"/>
        <v>24838.162991685025</v>
      </c>
    </row>
    <row r="766" spans="2:49" ht="5.0999999999999996" hidden="1" customHeight="1" outlineLevel="1" x14ac:dyDescent="0.2">
      <c r="AJ766" s="34"/>
      <c r="AK766" s="34"/>
      <c r="AL766" s="34"/>
      <c r="AM766" s="34"/>
      <c r="AN766" s="34"/>
      <c r="AO766" s="34"/>
    </row>
    <row r="767" spans="2:49" hidden="1" outlineLevel="1" x14ac:dyDescent="0.2">
      <c r="B767" s="38" t="s">
        <v>20</v>
      </c>
      <c r="C767" s="39">
        <f>SUM(C763:C766)</f>
        <v>2916.3702629500008</v>
      </c>
      <c r="D767" s="39">
        <f t="shared" ref="D767:AH767" si="827">SUM(D763:D766)</f>
        <v>2216.2204787600008</v>
      </c>
      <c r="E767" s="39">
        <f t="shared" si="827"/>
        <v>1527.7999231953486</v>
      </c>
      <c r="F767" s="39">
        <f t="shared" si="827"/>
        <v>944.26192633891969</v>
      </c>
      <c r="G767" s="39">
        <f t="shared" si="827"/>
        <v>490.61316720120294</v>
      </c>
      <c r="H767" s="39">
        <f t="shared" si="827"/>
        <v>175.09365528107628</v>
      </c>
      <c r="I767" s="39">
        <f t="shared" si="827"/>
        <v>-28.353635805806334</v>
      </c>
      <c r="J767" s="39">
        <f t="shared" si="827"/>
        <v>-61.961194629372585</v>
      </c>
      <c r="K767" s="39">
        <f t="shared" si="827"/>
        <v>43.167749348901452</v>
      </c>
      <c r="L767" s="39">
        <f t="shared" si="827"/>
        <v>339.40267696606043</v>
      </c>
      <c r="M767" s="39">
        <f t="shared" si="827"/>
        <v>809.92610794934444</v>
      </c>
      <c r="N767" s="39">
        <f t="shared" si="827"/>
        <v>1467.6844296188001</v>
      </c>
      <c r="O767" s="39">
        <f t="shared" si="827"/>
        <v>2353.8557297354746</v>
      </c>
      <c r="P767" s="39">
        <f t="shared" si="827"/>
        <v>3481.0220090988605</v>
      </c>
      <c r="Q767" s="39">
        <f t="shared" si="827"/>
        <v>4861.8619841297786</v>
      </c>
      <c r="R767" s="39">
        <f t="shared" si="827"/>
        <v>6507.227453532445</v>
      </c>
      <c r="S767" s="39">
        <f t="shared" si="827"/>
        <v>8463.3808022718131</v>
      </c>
      <c r="T767" s="39">
        <f t="shared" si="827"/>
        <v>10716.313449523723</v>
      </c>
      <c r="U767" s="39">
        <f t="shared" si="827"/>
        <v>13279.337034712089</v>
      </c>
      <c r="V767" s="39">
        <f t="shared" si="827"/>
        <v>16164.158616364964</v>
      </c>
      <c r="W767" s="39">
        <f t="shared" si="827"/>
        <v>19923.630614725873</v>
      </c>
      <c r="X767" s="39">
        <f t="shared" si="827"/>
        <v>26380.26373324043</v>
      </c>
      <c r="Y767" s="39">
        <f t="shared" si="827"/>
        <v>30455.119541796321</v>
      </c>
      <c r="Z767" s="39">
        <f t="shared" si="827"/>
        <v>31972.020821803744</v>
      </c>
      <c r="AA767" s="39">
        <f t="shared" si="827"/>
        <v>31729.573518038149</v>
      </c>
      <c r="AB767" s="39">
        <f t="shared" si="827"/>
        <v>31491.314065022554</v>
      </c>
      <c r="AC767" s="39">
        <f t="shared" si="827"/>
        <v>31258.492927256957</v>
      </c>
      <c r="AD767" s="39">
        <f t="shared" si="827"/>
        <v>31032.424677366362</v>
      </c>
      <c r="AE767" s="39">
        <f t="shared" si="827"/>
        <v>30814.487909790765</v>
      </c>
      <c r="AF767" s="39">
        <f t="shared" si="827"/>
        <v>30606.135734447667</v>
      </c>
      <c r="AG767" s="39">
        <f t="shared" si="827"/>
        <v>30408.902687292069</v>
      </c>
      <c r="AH767" s="39">
        <f t="shared" si="827"/>
        <v>30224.400101222724</v>
      </c>
      <c r="AI767" s="40"/>
      <c r="AJ767" s="54"/>
      <c r="AK767" s="54"/>
      <c r="AL767" s="54"/>
      <c r="AM767" s="54"/>
      <c r="AN767" s="54"/>
      <c r="AO767" s="54"/>
      <c r="AP767" s="39">
        <f t="shared" ref="AP767:AW767" si="828">SUM(AP763:AP766)</f>
        <v>944.26192633891969</v>
      </c>
      <c r="AQ767" s="39">
        <f t="shared" si="828"/>
        <v>-61.961194629372585</v>
      </c>
      <c r="AR767" s="39">
        <f t="shared" si="828"/>
        <v>1467.6844296188001</v>
      </c>
      <c r="AS767" s="39">
        <f t="shared" si="828"/>
        <v>6507.227453532445</v>
      </c>
      <c r="AT767" s="39">
        <f t="shared" si="828"/>
        <v>16164.158616364964</v>
      </c>
      <c r="AU767" s="39">
        <f t="shared" si="828"/>
        <v>31972.020821803744</v>
      </c>
      <c r="AV767" s="39">
        <f t="shared" si="828"/>
        <v>31032.424677366362</v>
      </c>
      <c r="AW767" s="39">
        <f t="shared" si="828"/>
        <v>30224.400101222724</v>
      </c>
    </row>
    <row r="768" spans="2:49" hidden="1" outlineLevel="1" x14ac:dyDescent="0.2">
      <c r="AJ768" s="34"/>
      <c r="AK768" s="34"/>
      <c r="AL768" s="34"/>
      <c r="AM768" s="34"/>
      <c r="AN768" s="34"/>
      <c r="AO768" s="34"/>
    </row>
    <row r="769" spans="2:49" hidden="1" outlineLevel="1" x14ac:dyDescent="0.2">
      <c r="B769" s="7" t="s">
        <v>234</v>
      </c>
      <c r="C769" s="13">
        <f t="shared" ref="C769:AH769" si="829">SUM(C760, C767)</f>
        <v>3187.7929430000008</v>
      </c>
      <c r="D769" s="13">
        <f t="shared" si="829"/>
        <v>3316.778301767401</v>
      </c>
      <c r="E769" s="13">
        <f t="shared" si="829"/>
        <v>3767.4484959285583</v>
      </c>
      <c r="F769" s="13">
        <f t="shared" si="829"/>
        <v>4122.3308901403007</v>
      </c>
      <c r="G769" s="13">
        <f t="shared" si="829"/>
        <v>4413.8891660998997</v>
      </c>
      <c r="H769" s="13">
        <f t="shared" si="829"/>
        <v>5005.072854103074</v>
      </c>
      <c r="I769" s="13">
        <f t="shared" si="829"/>
        <v>5876.8851138235241</v>
      </c>
      <c r="J769" s="13">
        <f t="shared" si="829"/>
        <v>6706.1535427972794</v>
      </c>
      <c r="K769" s="13">
        <f t="shared" si="829"/>
        <v>7799.6930175489015</v>
      </c>
      <c r="L769" s="13">
        <f t="shared" si="829"/>
        <v>9347.4126244910585</v>
      </c>
      <c r="M769" s="13">
        <f t="shared" si="829"/>
        <v>11290.340752299344</v>
      </c>
      <c r="N769" s="13">
        <f t="shared" si="829"/>
        <v>13245.702357231297</v>
      </c>
      <c r="O769" s="13">
        <f t="shared" si="829"/>
        <v>15447.755430059475</v>
      </c>
      <c r="P769" s="13">
        <f t="shared" si="829"/>
        <v>18125.932969099362</v>
      </c>
      <c r="Q769" s="13">
        <f t="shared" si="829"/>
        <v>21223.980118340776</v>
      </c>
      <c r="R769" s="13">
        <f t="shared" si="829"/>
        <v>24333.767801742695</v>
      </c>
      <c r="S769" s="13">
        <f t="shared" si="829"/>
        <v>27824.426672563452</v>
      </c>
      <c r="T769" s="13">
        <f t="shared" si="829"/>
        <v>31848.313031219637</v>
      </c>
      <c r="U769" s="13">
        <f t="shared" si="829"/>
        <v>36342.522209096678</v>
      </c>
      <c r="V769" s="13">
        <f t="shared" si="829"/>
        <v>40856.852575168043</v>
      </c>
      <c r="W769" s="13">
        <f t="shared" si="829"/>
        <v>33467.472658602375</v>
      </c>
      <c r="X769" s="13">
        <f t="shared" si="829"/>
        <v>32821.162859663928</v>
      </c>
      <c r="Y769" s="13">
        <f t="shared" si="829"/>
        <v>32320.230789331818</v>
      </c>
      <c r="Z769" s="13">
        <f t="shared" si="829"/>
        <v>31972.020821803741</v>
      </c>
      <c r="AA769" s="13">
        <f t="shared" si="829"/>
        <v>31729.573518038145</v>
      </c>
      <c r="AB769" s="13">
        <f t="shared" si="829"/>
        <v>31491.31406502255</v>
      </c>
      <c r="AC769" s="13">
        <f t="shared" si="829"/>
        <v>31258.492927256953</v>
      </c>
      <c r="AD769" s="13">
        <f t="shared" si="829"/>
        <v>31032.424677366358</v>
      </c>
      <c r="AE769" s="13">
        <f t="shared" si="829"/>
        <v>30814.487909790761</v>
      </c>
      <c r="AF769" s="13">
        <f t="shared" si="829"/>
        <v>30606.135734447664</v>
      </c>
      <c r="AG769" s="13">
        <f t="shared" si="829"/>
        <v>30408.902687292066</v>
      </c>
      <c r="AH769" s="13">
        <f t="shared" si="829"/>
        <v>30224.40010122272</v>
      </c>
      <c r="AI769" s="7"/>
      <c r="AJ769" s="100"/>
      <c r="AK769" s="100"/>
      <c r="AL769" s="100"/>
      <c r="AM769" s="100"/>
      <c r="AN769" s="100"/>
      <c r="AO769" s="100"/>
      <c r="AP769" s="13">
        <f t="shared" ref="AP769:AW769" si="830">SUM(AP760, AP767)</f>
        <v>4122.3308901403007</v>
      </c>
      <c r="AQ769" s="13">
        <f t="shared" si="830"/>
        <v>6706.1535427972794</v>
      </c>
      <c r="AR769" s="13">
        <f t="shared" si="830"/>
        <v>13245.702357231297</v>
      </c>
      <c r="AS769" s="13">
        <f t="shared" si="830"/>
        <v>24333.767801742695</v>
      </c>
      <c r="AT769" s="13">
        <f t="shared" si="830"/>
        <v>40856.852575168043</v>
      </c>
      <c r="AU769" s="13">
        <f t="shared" si="830"/>
        <v>31972.020821803741</v>
      </c>
      <c r="AV769" s="13">
        <f t="shared" si="830"/>
        <v>31032.424677366358</v>
      </c>
      <c r="AW769" s="13">
        <f t="shared" si="830"/>
        <v>30224.40010122272</v>
      </c>
    </row>
    <row r="770" spans="2:49" hidden="1" outlineLevel="1" x14ac:dyDescent="0.2">
      <c r="AJ770" s="34"/>
      <c r="AK770" s="34"/>
      <c r="AL770" s="34"/>
      <c r="AM770" s="34"/>
      <c r="AN770" s="34"/>
      <c r="AO770" s="34"/>
    </row>
    <row r="771" spans="2:49" hidden="1" outlineLevel="1" x14ac:dyDescent="0.2">
      <c r="B771" s="1" t="s">
        <v>160</v>
      </c>
      <c r="C771" s="82">
        <f t="shared" ref="C771:AH771" si="831">C747-C769</f>
        <v>0</v>
      </c>
      <c r="D771" s="82">
        <f t="shared" si="831"/>
        <v>0</v>
      </c>
      <c r="E771" s="82">
        <f t="shared" si="831"/>
        <v>0</v>
      </c>
      <c r="F771" s="82">
        <f t="shared" si="831"/>
        <v>0</v>
      </c>
      <c r="G771" s="82">
        <f t="shared" si="831"/>
        <v>0</v>
      </c>
      <c r="H771" s="82">
        <f t="shared" si="831"/>
        <v>0</v>
      </c>
      <c r="I771" s="82">
        <f t="shared" si="831"/>
        <v>0</v>
      </c>
      <c r="J771" s="82">
        <f t="shared" si="831"/>
        <v>0</v>
      </c>
      <c r="K771" s="82">
        <f t="shared" si="831"/>
        <v>0</v>
      </c>
      <c r="L771" s="82">
        <f t="shared" si="831"/>
        <v>0</v>
      </c>
      <c r="M771" s="82">
        <f t="shared" si="831"/>
        <v>0</v>
      </c>
      <c r="N771" s="82">
        <f t="shared" si="831"/>
        <v>0</v>
      </c>
      <c r="O771" s="82">
        <f t="shared" si="831"/>
        <v>0</v>
      </c>
      <c r="P771" s="82">
        <f t="shared" si="831"/>
        <v>0</v>
      </c>
      <c r="Q771" s="82">
        <f t="shared" si="831"/>
        <v>0</v>
      </c>
      <c r="R771" s="82">
        <f t="shared" si="831"/>
        <v>0</v>
      </c>
      <c r="S771" s="82">
        <f t="shared" si="831"/>
        <v>0</v>
      </c>
      <c r="T771" s="82">
        <f t="shared" si="831"/>
        <v>0</v>
      </c>
      <c r="U771" s="82">
        <f t="shared" si="831"/>
        <v>0</v>
      </c>
      <c r="V771" s="82">
        <f t="shared" si="831"/>
        <v>0</v>
      </c>
      <c r="W771" s="82">
        <f t="shared" si="831"/>
        <v>0</v>
      </c>
      <c r="X771" s="82">
        <f t="shared" si="831"/>
        <v>0</v>
      </c>
      <c r="Y771" s="82">
        <f t="shared" si="831"/>
        <v>0</v>
      </c>
      <c r="Z771" s="82">
        <f t="shared" si="831"/>
        <v>0</v>
      </c>
      <c r="AA771" s="82">
        <f t="shared" si="831"/>
        <v>0</v>
      </c>
      <c r="AB771" s="82">
        <f t="shared" si="831"/>
        <v>0</v>
      </c>
      <c r="AC771" s="82">
        <f t="shared" si="831"/>
        <v>0</v>
      </c>
      <c r="AD771" s="82">
        <f t="shared" si="831"/>
        <v>0</v>
      </c>
      <c r="AE771" s="82">
        <f t="shared" si="831"/>
        <v>0</v>
      </c>
      <c r="AF771" s="82">
        <f t="shared" si="831"/>
        <v>0</v>
      </c>
      <c r="AG771" s="82">
        <f t="shared" si="831"/>
        <v>0</v>
      </c>
      <c r="AH771" s="82">
        <f t="shared" si="831"/>
        <v>0</v>
      </c>
      <c r="AJ771" s="34"/>
      <c r="AK771" s="34"/>
      <c r="AL771" s="34"/>
      <c r="AM771" s="34"/>
      <c r="AN771" s="34"/>
      <c r="AO771" s="34"/>
      <c r="AP771" s="82">
        <f t="shared" ref="AP771:AW771" si="832">AP747-AP769</f>
        <v>0</v>
      </c>
      <c r="AQ771" s="82">
        <f t="shared" si="832"/>
        <v>0</v>
      </c>
      <c r="AR771" s="82">
        <f t="shared" si="832"/>
        <v>0</v>
      </c>
      <c r="AS771" s="82">
        <f t="shared" si="832"/>
        <v>0</v>
      </c>
      <c r="AT771" s="82">
        <f t="shared" si="832"/>
        <v>0</v>
      </c>
      <c r="AU771" s="82">
        <f t="shared" si="832"/>
        <v>0</v>
      </c>
      <c r="AV771" s="82">
        <f t="shared" si="832"/>
        <v>0</v>
      </c>
      <c r="AW771" s="82">
        <f t="shared" si="832"/>
        <v>0</v>
      </c>
    </row>
    <row r="772" spans="2:49" hidden="1" outlineLevel="1" x14ac:dyDescent="0.2">
      <c r="AJ772" s="34"/>
      <c r="AK772" s="34"/>
      <c r="AL772" s="34"/>
      <c r="AM772" s="34"/>
      <c r="AN772" s="34"/>
      <c r="AO772" s="34"/>
    </row>
    <row r="773" spans="2:49" hidden="1" outlineLevel="1" x14ac:dyDescent="0.2">
      <c r="B773" s="1" t="s">
        <v>95</v>
      </c>
      <c r="C773" s="93">
        <f>Drivers!C127</f>
        <v>0.05</v>
      </c>
      <c r="D773" s="93">
        <f>Drivers!D127</f>
        <v>0.05</v>
      </c>
      <c r="E773" s="93">
        <f>Drivers!E127</f>
        <v>0.05</v>
      </c>
      <c r="F773" s="93">
        <f>Drivers!F127</f>
        <v>0.05</v>
      </c>
      <c r="G773" s="93">
        <f>Drivers!G127</f>
        <v>0.05</v>
      </c>
      <c r="H773" s="93">
        <f>Drivers!H127</f>
        <v>0.05</v>
      </c>
      <c r="I773" s="93">
        <f>Drivers!I127</f>
        <v>0.05</v>
      </c>
      <c r="J773" s="93">
        <f>Drivers!J127</f>
        <v>0.05</v>
      </c>
      <c r="K773" s="93">
        <f>Drivers!K127</f>
        <v>0.05</v>
      </c>
      <c r="L773" s="93">
        <f>Drivers!L127</f>
        <v>0.05</v>
      </c>
      <c r="M773" s="93">
        <f>Drivers!M127</f>
        <v>0.05</v>
      </c>
      <c r="N773" s="93">
        <f>Drivers!N127</f>
        <v>0.05</v>
      </c>
      <c r="O773" s="93">
        <f>Drivers!O127</f>
        <v>0.05</v>
      </c>
      <c r="P773" s="93">
        <f>Drivers!P127</f>
        <v>0.05</v>
      </c>
      <c r="Q773" s="93">
        <f>Drivers!Q127</f>
        <v>0.05</v>
      </c>
      <c r="R773" s="93">
        <f>Drivers!R127</f>
        <v>0.05</v>
      </c>
      <c r="S773" s="93">
        <f>Drivers!S127</f>
        <v>0.05</v>
      </c>
      <c r="T773" s="93">
        <f>Drivers!T127</f>
        <v>0.05</v>
      </c>
      <c r="U773" s="93">
        <f>Drivers!U127</f>
        <v>0.05</v>
      </c>
      <c r="V773" s="93">
        <f>Drivers!V127</f>
        <v>0.05</v>
      </c>
      <c r="W773" s="93">
        <f>Drivers!W127</f>
        <v>0</v>
      </c>
      <c r="X773" s="93">
        <f>Drivers!X127</f>
        <v>0</v>
      </c>
      <c r="Y773" s="93">
        <f>Drivers!Y127</f>
        <v>0</v>
      </c>
      <c r="Z773" s="93">
        <f>Drivers!Z127</f>
        <v>0</v>
      </c>
      <c r="AA773" s="93">
        <f>Drivers!AA127</f>
        <v>0</v>
      </c>
      <c r="AB773" s="93">
        <f>Drivers!AB127</f>
        <v>0</v>
      </c>
      <c r="AC773" s="93">
        <f>Drivers!AC127</f>
        <v>0</v>
      </c>
      <c r="AD773" s="93">
        <f>Drivers!AD127</f>
        <v>0</v>
      </c>
      <c r="AE773" s="93">
        <f>Drivers!AE127</f>
        <v>0</v>
      </c>
      <c r="AF773" s="93">
        <f>Drivers!AF127</f>
        <v>0</v>
      </c>
      <c r="AG773" s="93">
        <f>Drivers!AG127</f>
        <v>0</v>
      </c>
      <c r="AH773" s="93">
        <f>Drivers!AH127</f>
        <v>0</v>
      </c>
      <c r="AJ773" s="34"/>
      <c r="AK773" s="34"/>
      <c r="AL773" s="34"/>
      <c r="AM773" s="34"/>
      <c r="AN773" s="34"/>
      <c r="AO773" s="34"/>
      <c r="AP773" s="93"/>
      <c r="AQ773" s="93"/>
      <c r="AR773" s="93"/>
      <c r="AS773" s="93"/>
      <c r="AT773" s="93"/>
      <c r="AU773" s="93"/>
      <c r="AV773" s="93"/>
      <c r="AW773" s="93"/>
    </row>
    <row r="774" spans="2:49" hidden="1" outlineLevel="1" x14ac:dyDescent="0.2">
      <c r="B774" s="1" t="s">
        <v>36</v>
      </c>
      <c r="C774" s="119">
        <f>Drivers!C126</f>
        <v>25</v>
      </c>
      <c r="D774" s="119">
        <f>Drivers!D126</f>
        <v>25</v>
      </c>
      <c r="E774" s="119">
        <f>Drivers!E126</f>
        <v>25</v>
      </c>
      <c r="F774" s="119">
        <f>Drivers!F126</f>
        <v>25</v>
      </c>
      <c r="G774" s="119">
        <f>Drivers!G126</f>
        <v>25</v>
      </c>
      <c r="H774" s="119">
        <f>Drivers!H126</f>
        <v>25</v>
      </c>
      <c r="I774" s="119">
        <f>Drivers!I126</f>
        <v>25</v>
      </c>
      <c r="J774" s="119">
        <f>Drivers!J126</f>
        <v>25</v>
      </c>
      <c r="K774" s="119">
        <f>Drivers!K126</f>
        <v>25</v>
      </c>
      <c r="L774" s="119">
        <f>Drivers!L126</f>
        <v>25</v>
      </c>
      <c r="M774" s="119">
        <f>Drivers!M126</f>
        <v>25</v>
      </c>
      <c r="N774" s="119">
        <f>Drivers!N126</f>
        <v>25</v>
      </c>
      <c r="O774" s="119">
        <f>Drivers!O126</f>
        <v>25</v>
      </c>
      <c r="P774" s="119">
        <f>Drivers!P126</f>
        <v>25</v>
      </c>
      <c r="Q774" s="119">
        <f>Drivers!Q126</f>
        <v>25</v>
      </c>
      <c r="R774" s="119">
        <f>Drivers!R126</f>
        <v>25</v>
      </c>
      <c r="S774" s="119">
        <f>Drivers!S126</f>
        <v>25</v>
      </c>
      <c r="T774" s="119">
        <f>Drivers!T126</f>
        <v>25</v>
      </c>
      <c r="U774" s="119">
        <f>Drivers!U126</f>
        <v>25</v>
      </c>
      <c r="V774" s="119">
        <f>Drivers!V126</f>
        <v>25</v>
      </c>
      <c r="W774" s="119">
        <f>Drivers!W126</f>
        <v>0</v>
      </c>
      <c r="X774" s="119">
        <f>Drivers!X126</f>
        <v>0</v>
      </c>
      <c r="Y774" s="119">
        <f>Drivers!Y126</f>
        <v>0</v>
      </c>
      <c r="Z774" s="119">
        <f>Drivers!Z126</f>
        <v>0</v>
      </c>
      <c r="AA774" s="119">
        <f>Drivers!AA126</f>
        <v>0</v>
      </c>
      <c r="AB774" s="119">
        <f>Drivers!AB126</f>
        <v>0</v>
      </c>
      <c r="AC774" s="119">
        <f>Drivers!AC126</f>
        <v>0</v>
      </c>
      <c r="AD774" s="119">
        <f>Drivers!AD126</f>
        <v>0</v>
      </c>
      <c r="AE774" s="119">
        <f>Drivers!AE126</f>
        <v>0</v>
      </c>
      <c r="AF774" s="119">
        <f>Drivers!AF126</f>
        <v>0</v>
      </c>
      <c r="AG774" s="119">
        <f>Drivers!AG126</f>
        <v>0</v>
      </c>
      <c r="AH774" s="119">
        <f>Drivers!AH126</f>
        <v>0</v>
      </c>
      <c r="AJ774" s="34"/>
      <c r="AK774" s="34"/>
      <c r="AL774" s="34"/>
      <c r="AM774" s="34"/>
      <c r="AN774" s="34"/>
      <c r="AO774" s="34"/>
      <c r="AP774" s="119"/>
      <c r="AQ774" s="119"/>
      <c r="AR774" s="119"/>
      <c r="AS774" s="119"/>
      <c r="AT774" s="119"/>
      <c r="AU774" s="119"/>
      <c r="AV774" s="119"/>
      <c r="AW774" s="119"/>
    </row>
    <row r="775" spans="2:49" hidden="1" outlineLevel="1" x14ac:dyDescent="0.2">
      <c r="B775" s="1" t="s">
        <v>165</v>
      </c>
      <c r="C775" s="79">
        <f>Drivers!C128</f>
        <v>0.12</v>
      </c>
      <c r="D775" s="79">
        <f>Drivers!D128</f>
        <v>0.12</v>
      </c>
      <c r="E775" s="79">
        <f>Drivers!E128</f>
        <v>0.12</v>
      </c>
      <c r="F775" s="79">
        <f>Drivers!F128</f>
        <v>0.12</v>
      </c>
      <c r="G775" s="79">
        <f>Drivers!G128</f>
        <v>0.12</v>
      </c>
      <c r="H775" s="79">
        <f>Drivers!H128</f>
        <v>0.12</v>
      </c>
      <c r="I775" s="79">
        <f>Drivers!I128</f>
        <v>0.12</v>
      </c>
      <c r="J775" s="79">
        <f>Drivers!J128</f>
        <v>0.12</v>
      </c>
      <c r="K775" s="79">
        <f>Drivers!K128</f>
        <v>0.12</v>
      </c>
      <c r="L775" s="79">
        <f>Drivers!L128</f>
        <v>0.12</v>
      </c>
      <c r="M775" s="79">
        <f>Drivers!M128</f>
        <v>0.12</v>
      </c>
      <c r="N775" s="79">
        <f>Drivers!N128</f>
        <v>0.12</v>
      </c>
      <c r="O775" s="79">
        <f>Drivers!O128</f>
        <v>0.12</v>
      </c>
      <c r="P775" s="79">
        <f>Drivers!P128</f>
        <v>0.12</v>
      </c>
      <c r="Q775" s="79">
        <f>Drivers!Q128</f>
        <v>0.12</v>
      </c>
      <c r="R775" s="79">
        <f>Drivers!R128</f>
        <v>0.12</v>
      </c>
      <c r="S775" s="79">
        <f>Drivers!S128</f>
        <v>0.12</v>
      </c>
      <c r="T775" s="79">
        <f>Drivers!T128</f>
        <v>0.12</v>
      </c>
      <c r="U775" s="79">
        <f>Drivers!U128</f>
        <v>0.12</v>
      </c>
      <c r="V775" s="79">
        <f>Drivers!V128</f>
        <v>0.12</v>
      </c>
      <c r="W775" s="79">
        <f>Drivers!W128</f>
        <v>0</v>
      </c>
      <c r="X775" s="79">
        <f>Drivers!X128</f>
        <v>0</v>
      </c>
      <c r="Y775" s="79">
        <f>Drivers!Y128</f>
        <v>0</v>
      </c>
      <c r="Z775" s="79">
        <f>Drivers!Z128</f>
        <v>0</v>
      </c>
      <c r="AA775" s="79">
        <f>Drivers!AA128</f>
        <v>0</v>
      </c>
      <c r="AB775" s="79">
        <f>Drivers!AB128</f>
        <v>0</v>
      </c>
      <c r="AC775" s="79">
        <f>Drivers!AC128</f>
        <v>0</v>
      </c>
      <c r="AD775" s="79">
        <f>Drivers!AD128</f>
        <v>0</v>
      </c>
      <c r="AE775" s="79">
        <f>Drivers!AE128</f>
        <v>0</v>
      </c>
      <c r="AF775" s="79">
        <f>Drivers!AF128</f>
        <v>0</v>
      </c>
      <c r="AG775" s="79">
        <f>Drivers!AG128</f>
        <v>0</v>
      </c>
      <c r="AH775" s="79">
        <f>Drivers!AH128</f>
        <v>0</v>
      </c>
      <c r="AJ775" s="34"/>
      <c r="AK775" s="34"/>
      <c r="AL775" s="34"/>
      <c r="AM775" s="34"/>
      <c r="AN775" s="34"/>
      <c r="AO775" s="34"/>
      <c r="AP775" s="79"/>
      <c r="AQ775" s="79"/>
      <c r="AR775" s="79"/>
      <c r="AS775" s="79"/>
      <c r="AT775" s="79"/>
      <c r="AU775" s="79"/>
      <c r="AV775" s="79"/>
      <c r="AW775" s="79"/>
    </row>
    <row r="776" spans="2:49" hidden="1" outlineLevel="1" x14ac:dyDescent="0.2">
      <c r="B776" s="24"/>
      <c r="AJ776" s="34"/>
      <c r="AK776" s="34"/>
      <c r="AL776" s="34"/>
      <c r="AM776" s="34"/>
      <c r="AN776" s="34"/>
      <c r="AO776" s="34"/>
    </row>
    <row r="777" spans="2:49" hidden="1" outlineLevel="1" x14ac:dyDescent="0.2">
      <c r="B777" s="19" t="s">
        <v>32</v>
      </c>
      <c r="AJ777" s="34"/>
      <c r="AK777" s="34"/>
      <c r="AL777" s="34"/>
      <c r="AM777" s="34"/>
      <c r="AN777" s="34"/>
      <c r="AO777" s="34"/>
    </row>
    <row r="778" spans="2:49" ht="5.0999999999999996" hidden="1" customHeight="1" outlineLevel="1" x14ac:dyDescent="0.2">
      <c r="B778" s="19"/>
      <c r="AJ778" s="34"/>
      <c r="AK778" s="34"/>
      <c r="AL778" s="34"/>
      <c r="AM778" s="34"/>
      <c r="AN778" s="34"/>
      <c r="AO778" s="34"/>
    </row>
    <row r="779" spans="2:49" hidden="1" outlineLevel="1" x14ac:dyDescent="0.2">
      <c r="B779" s="4" t="s">
        <v>48</v>
      </c>
      <c r="C779" s="9"/>
      <c r="D779" s="9">
        <f>C784</f>
        <v>132.66</v>
      </c>
      <c r="E779" s="9">
        <f t="shared" ref="E779" si="833">D784</f>
        <v>530.64</v>
      </c>
      <c r="F779" s="9">
        <f t="shared" ref="F779" si="834">E784</f>
        <v>928.61999999999978</v>
      </c>
      <c r="G779" s="9">
        <f t="shared" ref="G779" si="835">F784</f>
        <v>1083.3899999999999</v>
      </c>
      <c r="H779" s="9">
        <f t="shared" ref="H779" si="836">G784</f>
        <v>1276.7922000000003</v>
      </c>
      <c r="I779" s="9">
        <f t="shared" ref="I779" si="837">H784</f>
        <v>1701.7866000000004</v>
      </c>
      <c r="J779" s="9">
        <f t="shared" ref="J779" si="838">I784</f>
        <v>2126.7810000000004</v>
      </c>
      <c r="K779" s="9">
        <f t="shared" ref="K779" si="839">J784</f>
        <v>2319.6203999999998</v>
      </c>
      <c r="L779" s="9">
        <f t="shared" ref="L779" si="840">K784</f>
        <v>2588.4763920000005</v>
      </c>
      <c r="M779" s="9">
        <f t="shared" ref="M779" si="841">L784</f>
        <v>3084.8394600000006</v>
      </c>
      <c r="N779" s="9">
        <f t="shared" ref="N779" si="842">M784</f>
        <v>3581.2025280000012</v>
      </c>
      <c r="O779" s="9">
        <f t="shared" ref="O779" si="843">N784</f>
        <v>3829.1597460000003</v>
      </c>
      <c r="P779" s="9">
        <f t="shared" ref="P779" si="844">O784</f>
        <v>4237.81173648</v>
      </c>
      <c r="Q779" s="9">
        <f t="shared" ref="Q779" si="845">P784</f>
        <v>4797.7519647600002</v>
      </c>
      <c r="R779" s="9">
        <f t="shared" ref="R779" si="846">Q784</f>
        <v>5334.2288841600002</v>
      </c>
      <c r="S779" s="9">
        <f t="shared" ref="S779" si="847">R784</f>
        <v>5599.9434270599995</v>
      </c>
      <c r="T779" s="9">
        <f t="shared" ref="T779" si="848">S784</f>
        <v>6110.2176003792001</v>
      </c>
      <c r="U779" s="9">
        <f t="shared" ref="U779" si="849">T784</f>
        <v>6723.8055205992041</v>
      </c>
      <c r="V779" s="9">
        <f t="shared" ref="V779" si="850">U784</f>
        <v>7313.9301319392043</v>
      </c>
      <c r="W779" s="9">
        <f t="shared" ref="W779" si="851">V784</f>
        <v>7606.2161291292077</v>
      </c>
      <c r="X779" s="9">
        <f t="shared" ref="X779" si="852">W784</f>
        <v>7.2759576141834259E-12</v>
      </c>
      <c r="Y779" s="9">
        <f t="shared" ref="Y779" si="853">X784</f>
        <v>7.2759576141834259E-12</v>
      </c>
      <c r="Z779" s="9">
        <f t="shared" ref="Z779" si="854">Y784</f>
        <v>7.2759576141834259E-12</v>
      </c>
      <c r="AA779" s="9">
        <f t="shared" ref="AA779" si="855">Z784</f>
        <v>7.2759576141834259E-12</v>
      </c>
      <c r="AB779" s="9">
        <f t="shared" ref="AB779" si="856">AA784</f>
        <v>7.2759576141834259E-12</v>
      </c>
      <c r="AC779" s="9">
        <f t="shared" ref="AC779" si="857">AB784</f>
        <v>7.2759576141834259E-12</v>
      </c>
      <c r="AD779" s="9">
        <f t="shared" ref="AD779" si="858">AC784</f>
        <v>7.2759576141834259E-12</v>
      </c>
      <c r="AE779" s="9">
        <f t="shared" ref="AE779" si="859">AD784</f>
        <v>7.2759576141834259E-12</v>
      </c>
      <c r="AF779" s="9">
        <f t="shared" ref="AF779" si="860">AE784</f>
        <v>7.2759576141834259E-12</v>
      </c>
      <c r="AG779" s="9">
        <f t="shared" ref="AG779" si="861">AF784</f>
        <v>7.2759576141834259E-12</v>
      </c>
      <c r="AH779" s="9">
        <f t="shared" ref="AH779" si="862">AG784</f>
        <v>7.2759576141834259E-12</v>
      </c>
      <c r="AJ779" s="34"/>
      <c r="AK779" s="34"/>
      <c r="AL779" s="34"/>
      <c r="AM779" s="34"/>
      <c r="AN779" s="34"/>
      <c r="AO779" s="34"/>
      <c r="AP779" s="9"/>
      <c r="AQ779" s="9"/>
      <c r="AR779" s="9"/>
      <c r="AS779" s="9"/>
      <c r="AT779" s="9"/>
      <c r="AU779" s="9"/>
      <c r="AV779" s="9"/>
      <c r="AW779" s="9"/>
    </row>
    <row r="780" spans="2:49" hidden="1" outlineLevel="1" x14ac:dyDescent="0.2">
      <c r="B780" s="4" t="s">
        <v>252</v>
      </c>
      <c r="C780" s="9">
        <f t="shared" ref="C780:AH780" si="863">C112+C254</f>
        <v>198</v>
      </c>
      <c r="D780" s="9">
        <f t="shared" si="863"/>
        <v>792</v>
      </c>
      <c r="E780" s="9">
        <f t="shared" si="863"/>
        <v>1386</v>
      </c>
      <c r="F780" s="9">
        <f t="shared" si="863"/>
        <v>1617</v>
      </c>
      <c r="G780" s="9">
        <f t="shared" si="863"/>
        <v>1905.66</v>
      </c>
      <c r="H780" s="9">
        <f t="shared" si="863"/>
        <v>2539.98</v>
      </c>
      <c r="I780" s="9">
        <f t="shared" si="863"/>
        <v>3174.3</v>
      </c>
      <c r="J780" s="9">
        <f t="shared" si="863"/>
        <v>3462.12</v>
      </c>
      <c r="K780" s="9">
        <f t="shared" si="863"/>
        <v>3863.3976000000002</v>
      </c>
      <c r="L780" s="9">
        <f t="shared" si="863"/>
        <v>4604.2380000000003</v>
      </c>
      <c r="M780" s="9">
        <f t="shared" si="863"/>
        <v>5345.0784000000003</v>
      </c>
      <c r="N780" s="9">
        <f t="shared" si="863"/>
        <v>5715.1637999999994</v>
      </c>
      <c r="O780" s="9">
        <f t="shared" si="863"/>
        <v>6325.0921440000002</v>
      </c>
      <c r="P780" s="9">
        <f t="shared" si="863"/>
        <v>7160.8238280000005</v>
      </c>
      <c r="Q780" s="9">
        <f t="shared" si="863"/>
        <v>7961.5356480000009</v>
      </c>
      <c r="R780" s="9">
        <f t="shared" si="863"/>
        <v>8358.1245179999987</v>
      </c>
      <c r="S780" s="9">
        <f t="shared" si="863"/>
        <v>9119.7277617599993</v>
      </c>
      <c r="T780" s="9">
        <f t="shared" si="863"/>
        <v>10035.530627760003</v>
      </c>
      <c r="U780" s="9">
        <f t="shared" si="863"/>
        <v>10916.313629759999</v>
      </c>
      <c r="V780" s="9">
        <f t="shared" si="863"/>
        <v>11352.561386760002</v>
      </c>
      <c r="W780" s="9">
        <f t="shared" si="863"/>
        <v>0</v>
      </c>
      <c r="X780" s="9">
        <f t="shared" si="863"/>
        <v>0</v>
      </c>
      <c r="Y780" s="9">
        <f t="shared" si="863"/>
        <v>0</v>
      </c>
      <c r="Z780" s="9">
        <f t="shared" si="863"/>
        <v>0</v>
      </c>
      <c r="AA780" s="9">
        <f t="shared" si="863"/>
        <v>0</v>
      </c>
      <c r="AB780" s="9">
        <f t="shared" si="863"/>
        <v>0</v>
      </c>
      <c r="AC780" s="9">
        <f t="shared" si="863"/>
        <v>0</v>
      </c>
      <c r="AD780" s="9">
        <f t="shared" si="863"/>
        <v>0</v>
      </c>
      <c r="AE780" s="9">
        <f t="shared" si="863"/>
        <v>0</v>
      </c>
      <c r="AF780" s="9">
        <f t="shared" si="863"/>
        <v>0</v>
      </c>
      <c r="AG780" s="9">
        <f t="shared" si="863"/>
        <v>0</v>
      </c>
      <c r="AH780" s="9">
        <f t="shared" si="863"/>
        <v>0</v>
      </c>
      <c r="AI780" s="4" t="s">
        <v>225</v>
      </c>
      <c r="AJ780" s="34"/>
      <c r="AK780" s="34"/>
      <c r="AL780" s="34"/>
      <c r="AM780" s="34"/>
      <c r="AN780" s="34"/>
      <c r="AO780" s="34"/>
      <c r="AP780" s="9"/>
      <c r="AQ780" s="9"/>
      <c r="AR780" s="9"/>
      <c r="AS780" s="9"/>
      <c r="AT780" s="9"/>
      <c r="AU780" s="9"/>
      <c r="AV780" s="9"/>
      <c r="AW780" s="9"/>
    </row>
    <row r="781" spans="2:49" hidden="1" outlineLevel="1" x14ac:dyDescent="0.2">
      <c r="B781" s="4" t="s">
        <v>227</v>
      </c>
      <c r="C781" s="9">
        <f t="shared" ref="C781:AH781" si="864">-C780*C787</f>
        <v>-65.34</v>
      </c>
      <c r="D781" s="9">
        <f t="shared" si="864"/>
        <v>-261.36</v>
      </c>
      <c r="E781" s="9">
        <f t="shared" si="864"/>
        <v>-457.38</v>
      </c>
      <c r="F781" s="9">
        <f t="shared" si="864"/>
        <v>-533.61</v>
      </c>
      <c r="G781" s="9">
        <f t="shared" si="864"/>
        <v>-628.8678000000001</v>
      </c>
      <c r="H781" s="9">
        <f t="shared" si="864"/>
        <v>-838.1934</v>
      </c>
      <c r="I781" s="9">
        <f t="shared" si="864"/>
        <v>-1047.519</v>
      </c>
      <c r="J781" s="9">
        <f t="shared" si="864"/>
        <v>-1142.4996000000001</v>
      </c>
      <c r="K781" s="9">
        <f t="shared" si="864"/>
        <v>-1274.9212080000002</v>
      </c>
      <c r="L781" s="9">
        <f t="shared" si="864"/>
        <v>-1519.3985400000001</v>
      </c>
      <c r="M781" s="9">
        <f t="shared" si="864"/>
        <v>-1763.8758720000003</v>
      </c>
      <c r="N781" s="9">
        <f t="shared" si="864"/>
        <v>-1886.0040539999998</v>
      </c>
      <c r="O781" s="9">
        <f t="shared" si="864"/>
        <v>-2087.2804075200002</v>
      </c>
      <c r="P781" s="9">
        <f t="shared" si="864"/>
        <v>-2363.0718632400003</v>
      </c>
      <c r="Q781" s="9">
        <f t="shared" si="864"/>
        <v>-2627.3067638400003</v>
      </c>
      <c r="R781" s="9">
        <f t="shared" si="864"/>
        <v>-2758.1810909399996</v>
      </c>
      <c r="S781" s="9">
        <f t="shared" si="864"/>
        <v>-3009.5101613808001</v>
      </c>
      <c r="T781" s="9">
        <f t="shared" si="864"/>
        <v>-3311.7251071608011</v>
      </c>
      <c r="U781" s="9">
        <f t="shared" si="864"/>
        <v>-3602.3834978208001</v>
      </c>
      <c r="V781" s="9">
        <f t="shared" si="864"/>
        <v>-3746.3452576308009</v>
      </c>
      <c r="W781" s="9">
        <f t="shared" si="864"/>
        <v>0</v>
      </c>
      <c r="X781" s="9">
        <f t="shared" si="864"/>
        <v>0</v>
      </c>
      <c r="Y781" s="9">
        <f t="shared" si="864"/>
        <v>0</v>
      </c>
      <c r="Z781" s="9">
        <f t="shared" si="864"/>
        <v>0</v>
      </c>
      <c r="AA781" s="9">
        <f t="shared" si="864"/>
        <v>0</v>
      </c>
      <c r="AB781" s="9">
        <f t="shared" si="864"/>
        <v>0</v>
      </c>
      <c r="AC781" s="9">
        <f t="shared" si="864"/>
        <v>0</v>
      </c>
      <c r="AD781" s="9">
        <f t="shared" si="864"/>
        <v>0</v>
      </c>
      <c r="AE781" s="9">
        <f t="shared" si="864"/>
        <v>0</v>
      </c>
      <c r="AF781" s="9">
        <f t="shared" si="864"/>
        <v>0</v>
      </c>
      <c r="AG781" s="9">
        <f t="shared" si="864"/>
        <v>0</v>
      </c>
      <c r="AH781" s="9">
        <f t="shared" si="864"/>
        <v>0</v>
      </c>
      <c r="AI781" s="4" t="s">
        <v>229</v>
      </c>
      <c r="AJ781" s="34"/>
      <c r="AK781" s="34"/>
      <c r="AL781" s="34"/>
      <c r="AM781" s="34"/>
      <c r="AN781" s="34"/>
      <c r="AO781" s="34"/>
      <c r="AP781" s="9"/>
      <c r="AQ781" s="9"/>
      <c r="AR781" s="9"/>
      <c r="AS781" s="9"/>
      <c r="AT781" s="9"/>
      <c r="AU781" s="9"/>
      <c r="AV781" s="9"/>
      <c r="AW781" s="9"/>
    </row>
    <row r="782" spans="2:49" hidden="1" outlineLevel="1" x14ac:dyDescent="0.2">
      <c r="B782" s="4" t="s">
        <v>228</v>
      </c>
      <c r="C782" s="9"/>
      <c r="D782" s="9">
        <f t="shared" ref="D782:AH782" si="865">-C780*(1-C787)</f>
        <v>-132.66</v>
      </c>
      <c r="E782" s="9">
        <f t="shared" si="865"/>
        <v>-530.64</v>
      </c>
      <c r="F782" s="9">
        <f t="shared" si="865"/>
        <v>-928.61999999999989</v>
      </c>
      <c r="G782" s="9">
        <f t="shared" si="865"/>
        <v>-1083.3899999999999</v>
      </c>
      <c r="H782" s="9">
        <f t="shared" si="865"/>
        <v>-1276.7921999999999</v>
      </c>
      <c r="I782" s="9">
        <f t="shared" si="865"/>
        <v>-1701.7865999999999</v>
      </c>
      <c r="J782" s="9">
        <f t="shared" si="865"/>
        <v>-2126.7809999999999</v>
      </c>
      <c r="K782" s="9">
        <f t="shared" si="865"/>
        <v>-2319.6203999999998</v>
      </c>
      <c r="L782" s="9">
        <f t="shared" si="865"/>
        <v>-2588.476392</v>
      </c>
      <c r="M782" s="9">
        <f t="shared" si="865"/>
        <v>-3084.8394599999997</v>
      </c>
      <c r="N782" s="9">
        <f t="shared" si="865"/>
        <v>-3581.2025279999998</v>
      </c>
      <c r="O782" s="9">
        <f t="shared" si="865"/>
        <v>-3829.1597459999994</v>
      </c>
      <c r="P782" s="9">
        <f t="shared" si="865"/>
        <v>-4237.81173648</v>
      </c>
      <c r="Q782" s="9">
        <f t="shared" si="865"/>
        <v>-4797.7519647600002</v>
      </c>
      <c r="R782" s="9">
        <f t="shared" si="865"/>
        <v>-5334.2288841600002</v>
      </c>
      <c r="S782" s="9">
        <f t="shared" si="865"/>
        <v>-5599.9434270599986</v>
      </c>
      <c r="T782" s="9">
        <f t="shared" si="865"/>
        <v>-6110.2176003791992</v>
      </c>
      <c r="U782" s="9">
        <f t="shared" si="865"/>
        <v>-6723.8055205992014</v>
      </c>
      <c r="V782" s="9">
        <f t="shared" si="865"/>
        <v>-7313.9301319391989</v>
      </c>
      <c r="W782" s="9">
        <f t="shared" si="865"/>
        <v>-7606.2161291292005</v>
      </c>
      <c r="X782" s="9">
        <f t="shared" si="865"/>
        <v>0</v>
      </c>
      <c r="Y782" s="9">
        <f t="shared" si="865"/>
        <v>0</v>
      </c>
      <c r="Z782" s="9">
        <f t="shared" si="865"/>
        <v>0</v>
      </c>
      <c r="AA782" s="9">
        <f t="shared" si="865"/>
        <v>0</v>
      </c>
      <c r="AB782" s="9">
        <f t="shared" si="865"/>
        <v>0</v>
      </c>
      <c r="AC782" s="9">
        <f t="shared" si="865"/>
        <v>0</v>
      </c>
      <c r="AD782" s="9">
        <f t="shared" si="865"/>
        <v>0</v>
      </c>
      <c r="AE782" s="9">
        <f t="shared" si="865"/>
        <v>0</v>
      </c>
      <c r="AF782" s="9">
        <f t="shared" si="865"/>
        <v>0</v>
      </c>
      <c r="AG782" s="9">
        <f t="shared" si="865"/>
        <v>0</v>
      </c>
      <c r="AH782" s="9">
        <f t="shared" si="865"/>
        <v>0</v>
      </c>
      <c r="AI782" s="4"/>
      <c r="AJ782" s="34"/>
      <c r="AK782" s="34"/>
      <c r="AL782" s="34"/>
      <c r="AM782" s="34"/>
      <c r="AN782" s="34"/>
      <c r="AO782" s="34"/>
      <c r="AP782" s="9"/>
      <c r="AQ782" s="9"/>
      <c r="AR782" s="9"/>
      <c r="AS782" s="9"/>
      <c r="AT782" s="9"/>
      <c r="AU782" s="9"/>
      <c r="AV782" s="9"/>
      <c r="AW782" s="9"/>
    </row>
    <row r="783" spans="2:49" ht="5.0999999999999996" hidden="1" customHeight="1" outlineLevel="1" x14ac:dyDescent="0.2">
      <c r="B783" s="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4"/>
      <c r="AJ783" s="34"/>
      <c r="AK783" s="34"/>
      <c r="AL783" s="34"/>
      <c r="AM783" s="34"/>
      <c r="AN783" s="34"/>
      <c r="AO783" s="34"/>
      <c r="AP783" s="9"/>
      <c r="AQ783" s="9"/>
      <c r="AR783" s="9"/>
      <c r="AS783" s="9"/>
      <c r="AT783" s="9"/>
      <c r="AU783" s="9"/>
      <c r="AV783" s="9"/>
      <c r="AW783" s="9"/>
    </row>
    <row r="784" spans="2:49" hidden="1" outlineLevel="1" x14ac:dyDescent="0.2">
      <c r="B784" s="38" t="s">
        <v>50</v>
      </c>
      <c r="C784" s="39">
        <f t="shared" ref="C784:AH784" si="866">SUM(C778:C783)</f>
        <v>132.66</v>
      </c>
      <c r="D784" s="39">
        <f t="shared" si="866"/>
        <v>530.64</v>
      </c>
      <c r="E784" s="39">
        <f t="shared" si="866"/>
        <v>928.61999999999978</v>
      </c>
      <c r="F784" s="39">
        <f t="shared" si="866"/>
        <v>1083.3899999999999</v>
      </c>
      <c r="G784" s="39">
        <f t="shared" si="866"/>
        <v>1276.7922000000003</v>
      </c>
      <c r="H784" s="39">
        <f t="shared" si="866"/>
        <v>1701.7866000000004</v>
      </c>
      <c r="I784" s="39">
        <f t="shared" si="866"/>
        <v>2126.7810000000004</v>
      </c>
      <c r="J784" s="39">
        <f t="shared" si="866"/>
        <v>2319.6203999999998</v>
      </c>
      <c r="K784" s="39">
        <f t="shared" si="866"/>
        <v>2588.4763920000005</v>
      </c>
      <c r="L784" s="39">
        <f t="shared" si="866"/>
        <v>3084.8394600000006</v>
      </c>
      <c r="M784" s="39">
        <f t="shared" si="866"/>
        <v>3581.2025280000012</v>
      </c>
      <c r="N784" s="39">
        <f t="shared" si="866"/>
        <v>3829.1597460000003</v>
      </c>
      <c r="O784" s="39">
        <f t="shared" si="866"/>
        <v>4237.81173648</v>
      </c>
      <c r="P784" s="39">
        <f t="shared" si="866"/>
        <v>4797.7519647600002</v>
      </c>
      <c r="Q784" s="39">
        <f t="shared" si="866"/>
        <v>5334.2288841600002</v>
      </c>
      <c r="R784" s="39">
        <f t="shared" si="866"/>
        <v>5599.9434270599995</v>
      </c>
      <c r="S784" s="39">
        <f t="shared" si="866"/>
        <v>6110.2176003792001</v>
      </c>
      <c r="T784" s="39">
        <f t="shared" si="866"/>
        <v>6723.8055205992041</v>
      </c>
      <c r="U784" s="39">
        <f t="shared" si="866"/>
        <v>7313.9301319392043</v>
      </c>
      <c r="V784" s="39">
        <f t="shared" si="866"/>
        <v>7606.2161291292077</v>
      </c>
      <c r="W784" s="39">
        <f t="shared" si="866"/>
        <v>7.2759576141834259E-12</v>
      </c>
      <c r="X784" s="39">
        <f t="shared" si="866"/>
        <v>7.2759576141834259E-12</v>
      </c>
      <c r="Y784" s="39">
        <f t="shared" si="866"/>
        <v>7.2759576141834259E-12</v>
      </c>
      <c r="Z784" s="39">
        <f t="shared" si="866"/>
        <v>7.2759576141834259E-12</v>
      </c>
      <c r="AA784" s="39">
        <f t="shared" si="866"/>
        <v>7.2759576141834259E-12</v>
      </c>
      <c r="AB784" s="39">
        <f t="shared" si="866"/>
        <v>7.2759576141834259E-12</v>
      </c>
      <c r="AC784" s="39">
        <f t="shared" si="866"/>
        <v>7.2759576141834259E-12</v>
      </c>
      <c r="AD784" s="39">
        <f t="shared" si="866"/>
        <v>7.2759576141834259E-12</v>
      </c>
      <c r="AE784" s="39">
        <f t="shared" si="866"/>
        <v>7.2759576141834259E-12</v>
      </c>
      <c r="AF784" s="39">
        <f t="shared" si="866"/>
        <v>7.2759576141834259E-12</v>
      </c>
      <c r="AG784" s="39">
        <f t="shared" si="866"/>
        <v>7.2759576141834259E-12</v>
      </c>
      <c r="AH784" s="39">
        <f t="shared" si="866"/>
        <v>7.2759576141834259E-12</v>
      </c>
      <c r="AI784" s="40"/>
      <c r="AJ784" s="54"/>
      <c r="AK784" s="54"/>
      <c r="AL784" s="54"/>
      <c r="AM784" s="54"/>
      <c r="AN784" s="54"/>
      <c r="AO784" s="54"/>
      <c r="AP784" s="39"/>
      <c r="AQ784" s="39"/>
      <c r="AR784" s="39"/>
      <c r="AS784" s="39"/>
      <c r="AT784" s="39"/>
      <c r="AU784" s="39"/>
      <c r="AV784" s="39"/>
      <c r="AW784" s="39"/>
    </row>
    <row r="785" spans="2:49" hidden="1" outlineLevel="1" x14ac:dyDescent="0.2">
      <c r="B785" s="4" t="s">
        <v>35</v>
      </c>
      <c r="C785" s="97">
        <f t="shared" ref="C785:AH785" si="867">IFERROR(C784/C628*90, 0)</f>
        <v>803.99999999999989</v>
      </c>
      <c r="D785" s="97">
        <f t="shared" si="867"/>
        <v>457.4482758620689</v>
      </c>
      <c r="E785" s="97">
        <f t="shared" si="867"/>
        <v>254.06839945280433</v>
      </c>
      <c r="F785" s="97">
        <f t="shared" si="867"/>
        <v>147.45015311330383</v>
      </c>
      <c r="G785" s="97">
        <f t="shared" si="867"/>
        <v>110.81213548416963</v>
      </c>
      <c r="H785" s="97">
        <f t="shared" si="867"/>
        <v>106.60830525622301</v>
      </c>
      <c r="I785" s="97">
        <f t="shared" si="867"/>
        <v>102.99763505605645</v>
      </c>
      <c r="J785" s="97">
        <f t="shared" si="867"/>
        <v>90.735790141755487</v>
      </c>
      <c r="K785" s="97">
        <f t="shared" si="867"/>
        <v>84.262482582556515</v>
      </c>
      <c r="L785" s="97">
        <f t="shared" si="867"/>
        <v>85.250623415535756</v>
      </c>
      <c r="M785" s="97">
        <f t="shared" si="867"/>
        <v>85.373612587397247</v>
      </c>
      <c r="N785" s="97">
        <f t="shared" si="867"/>
        <v>79.803065463413489</v>
      </c>
      <c r="O785" s="97">
        <f t="shared" si="867"/>
        <v>77.960406051490935</v>
      </c>
      <c r="P785" s="97">
        <f t="shared" si="867"/>
        <v>78.387548646929844</v>
      </c>
      <c r="Q785" s="97">
        <f t="shared" si="867"/>
        <v>78.105175118106004</v>
      </c>
      <c r="R785" s="97">
        <f t="shared" si="867"/>
        <v>74.133685560893767</v>
      </c>
      <c r="S785" s="97">
        <f t="shared" si="867"/>
        <v>73.628611987394535</v>
      </c>
      <c r="T785" s="97">
        <f t="shared" si="867"/>
        <v>74.046236610075155</v>
      </c>
      <c r="U785" s="97">
        <f t="shared" si="867"/>
        <v>73.988433384198302</v>
      </c>
      <c r="V785" s="97">
        <f t="shared" si="867"/>
        <v>71.029994924295693</v>
      </c>
      <c r="W785" s="97">
        <f t="shared" si="867"/>
        <v>6.9633523195177661E-14</v>
      </c>
      <c r="X785" s="97">
        <f t="shared" si="867"/>
        <v>9.2192235371549616E-14</v>
      </c>
      <c r="Y785" s="97">
        <f t="shared" si="867"/>
        <v>1.4310894705102577E-13</v>
      </c>
      <c r="Z785" s="97">
        <f t="shared" si="867"/>
        <v>3.510976549746233E-13</v>
      </c>
      <c r="AA785" s="97">
        <f t="shared" si="867"/>
        <v>0</v>
      </c>
      <c r="AB785" s="97">
        <f t="shared" si="867"/>
        <v>0</v>
      </c>
      <c r="AC785" s="97">
        <f t="shared" si="867"/>
        <v>0</v>
      </c>
      <c r="AD785" s="97">
        <f t="shared" si="867"/>
        <v>0</v>
      </c>
      <c r="AE785" s="97">
        <f t="shared" si="867"/>
        <v>0</v>
      </c>
      <c r="AF785" s="97">
        <f t="shared" si="867"/>
        <v>0</v>
      </c>
      <c r="AG785" s="97">
        <f t="shared" si="867"/>
        <v>0</v>
      </c>
      <c r="AH785" s="97">
        <f t="shared" si="867"/>
        <v>0</v>
      </c>
      <c r="AJ785" s="34"/>
      <c r="AK785" s="34"/>
      <c r="AL785" s="34"/>
      <c r="AM785" s="34"/>
      <c r="AN785" s="34"/>
      <c r="AO785" s="34"/>
      <c r="AP785" s="97"/>
      <c r="AQ785" s="97"/>
      <c r="AR785" s="97"/>
      <c r="AS785" s="97"/>
      <c r="AT785" s="97"/>
      <c r="AU785" s="97"/>
      <c r="AV785" s="97"/>
      <c r="AW785" s="97"/>
    </row>
    <row r="786" spans="2:49" hidden="1" outlineLevel="1" x14ac:dyDescent="0.2">
      <c r="B786" s="2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AJ786" s="34"/>
      <c r="AK786" s="34"/>
      <c r="AL786" s="34"/>
      <c r="AM786" s="34"/>
      <c r="AN786" s="34"/>
      <c r="AO786" s="34"/>
    </row>
    <row r="787" spans="2:49" hidden="1" outlineLevel="1" x14ac:dyDescent="0.2">
      <c r="B787" s="24" t="str">
        <f>Drivers!B42</f>
        <v>Avg deal win intra-quarter linearity</v>
      </c>
      <c r="C787" s="93">
        <f>Drivers!C42</f>
        <v>0.33</v>
      </c>
      <c r="D787" s="93">
        <f>Drivers!D42</f>
        <v>0.33</v>
      </c>
      <c r="E787" s="93">
        <f>Drivers!E42</f>
        <v>0.33</v>
      </c>
      <c r="F787" s="93">
        <f>Drivers!F42</f>
        <v>0.33</v>
      </c>
      <c r="G787" s="93">
        <f>Drivers!G42</f>
        <v>0.33</v>
      </c>
      <c r="H787" s="93">
        <f>Drivers!H42</f>
        <v>0.33</v>
      </c>
      <c r="I787" s="93">
        <f>Drivers!I42</f>
        <v>0.33</v>
      </c>
      <c r="J787" s="93">
        <f>Drivers!J42</f>
        <v>0.33</v>
      </c>
      <c r="K787" s="93">
        <f>Drivers!K42</f>
        <v>0.33</v>
      </c>
      <c r="L787" s="93">
        <f>Drivers!L42</f>
        <v>0.33</v>
      </c>
      <c r="M787" s="93">
        <f>Drivers!M42</f>
        <v>0.33</v>
      </c>
      <c r="N787" s="93">
        <f>Drivers!N42</f>
        <v>0.33</v>
      </c>
      <c r="O787" s="93">
        <f>Drivers!O42</f>
        <v>0.33</v>
      </c>
      <c r="P787" s="93">
        <f>Drivers!P42</f>
        <v>0.33</v>
      </c>
      <c r="Q787" s="93">
        <f>Drivers!Q42</f>
        <v>0.33</v>
      </c>
      <c r="R787" s="93">
        <f>Drivers!R42</f>
        <v>0.33</v>
      </c>
      <c r="S787" s="93">
        <f>Drivers!S42</f>
        <v>0.33</v>
      </c>
      <c r="T787" s="93">
        <f>Drivers!T42</f>
        <v>0.33</v>
      </c>
      <c r="U787" s="93">
        <f>Drivers!U42</f>
        <v>0.33</v>
      </c>
      <c r="V787" s="93">
        <f>Drivers!V42</f>
        <v>0.33</v>
      </c>
      <c r="W787" s="93">
        <f>Drivers!W42</f>
        <v>0</v>
      </c>
      <c r="X787" s="93">
        <f>Drivers!X42</f>
        <v>0</v>
      </c>
      <c r="Y787" s="93">
        <f>Drivers!Y42</f>
        <v>0</v>
      </c>
      <c r="Z787" s="93">
        <f>Drivers!Z42</f>
        <v>0</v>
      </c>
      <c r="AA787" s="93">
        <f>Drivers!AA42</f>
        <v>0</v>
      </c>
      <c r="AB787" s="93">
        <f>Drivers!AB42</f>
        <v>0</v>
      </c>
      <c r="AC787" s="93">
        <f>Drivers!AC42</f>
        <v>0</v>
      </c>
      <c r="AD787" s="93">
        <f>Drivers!AD42</f>
        <v>0</v>
      </c>
      <c r="AE787" s="93">
        <f>Drivers!AE42</f>
        <v>0</v>
      </c>
      <c r="AF787" s="93">
        <f>Drivers!AF42</f>
        <v>0</v>
      </c>
      <c r="AG787" s="93">
        <f>Drivers!AG42</f>
        <v>0</v>
      </c>
      <c r="AH787" s="93">
        <f>Drivers!AH42</f>
        <v>0</v>
      </c>
      <c r="AJ787" s="34"/>
      <c r="AK787" s="34"/>
      <c r="AL787" s="34"/>
      <c r="AM787" s="34"/>
      <c r="AN787" s="34"/>
      <c r="AO787" s="34"/>
      <c r="AP787" s="93"/>
      <c r="AQ787" s="93"/>
      <c r="AR787" s="93"/>
      <c r="AS787" s="93"/>
      <c r="AT787" s="93"/>
      <c r="AU787" s="93"/>
      <c r="AV787" s="93"/>
      <c r="AW787" s="93"/>
    </row>
    <row r="788" spans="2:49" hidden="1" outlineLevel="1" x14ac:dyDescent="0.2">
      <c r="B788" s="24"/>
      <c r="AJ788" s="34"/>
      <c r="AK788" s="34"/>
      <c r="AL788" s="34"/>
      <c r="AM788" s="34"/>
      <c r="AN788" s="34"/>
      <c r="AO788" s="34"/>
    </row>
    <row r="789" spans="2:49" hidden="1" outlineLevel="1" x14ac:dyDescent="0.2">
      <c r="B789" s="19" t="s">
        <v>34</v>
      </c>
      <c r="AJ789" s="34"/>
      <c r="AK789" s="34"/>
      <c r="AL789" s="34"/>
      <c r="AM789" s="34"/>
      <c r="AN789" s="34"/>
      <c r="AO789" s="34"/>
    </row>
    <row r="790" spans="2:49" ht="5.0999999999999996" hidden="1" customHeight="1" outlineLevel="1" x14ac:dyDescent="0.2">
      <c r="B790" s="19"/>
      <c r="AJ790" s="34"/>
      <c r="AK790" s="34"/>
      <c r="AL790" s="34"/>
      <c r="AM790" s="34"/>
      <c r="AN790" s="34"/>
      <c r="AO790" s="34"/>
    </row>
    <row r="791" spans="2:49" hidden="1" outlineLevel="1" x14ac:dyDescent="0.2">
      <c r="B791" s="4" t="s">
        <v>48</v>
      </c>
      <c r="C791" s="9"/>
      <c r="D791" s="9">
        <f>C795</f>
        <v>165.15</v>
      </c>
      <c r="E791" s="9">
        <f t="shared" ref="E791:AH791" si="868">D795</f>
        <v>780.75</v>
      </c>
      <c r="F791" s="9">
        <f t="shared" si="868"/>
        <v>1711.8</v>
      </c>
      <c r="G791" s="9">
        <f t="shared" si="868"/>
        <v>2520.5250000000001</v>
      </c>
      <c r="H791" s="9">
        <f t="shared" si="868"/>
        <v>3233.1329999999998</v>
      </c>
      <c r="I791" s="9">
        <f t="shared" si="868"/>
        <v>4174.2645000000002</v>
      </c>
      <c r="J791" s="9">
        <f t="shared" si="868"/>
        <v>5321.8695000000007</v>
      </c>
      <c r="K791" s="9">
        <f t="shared" si="868"/>
        <v>6308.759250000001</v>
      </c>
      <c r="L791" s="9">
        <f t="shared" si="868"/>
        <v>7226.3988900000013</v>
      </c>
      <c r="M791" s="9">
        <f t="shared" si="868"/>
        <v>8386.6666949999999</v>
      </c>
      <c r="N791" s="9">
        <f t="shared" si="868"/>
        <v>9762.963165000001</v>
      </c>
      <c r="O791" s="9">
        <f t="shared" si="868"/>
        <v>10959.934837500001</v>
      </c>
      <c r="P791" s="9">
        <f t="shared" si="868"/>
        <v>12182.6416383</v>
      </c>
      <c r="Q791" s="9">
        <f t="shared" si="868"/>
        <v>13621.664379149999</v>
      </c>
      <c r="R791" s="9">
        <f t="shared" si="868"/>
        <v>15223.305794850001</v>
      </c>
      <c r="S791" s="9">
        <f t="shared" si="868"/>
        <v>16569.667336275001</v>
      </c>
      <c r="T791" s="9">
        <f t="shared" si="868"/>
        <v>18002.996261523</v>
      </c>
      <c r="U791" s="9">
        <f t="shared" si="868"/>
        <v>19648.463046876001</v>
      </c>
      <c r="V791" s="9">
        <f t="shared" si="868"/>
        <v>21450.496775813997</v>
      </c>
      <c r="W791" s="9">
        <f t="shared" si="868"/>
        <v>22947.878422174497</v>
      </c>
      <c r="X791" s="9">
        <f t="shared" si="868"/>
        <v>13543.842043876497</v>
      </c>
      <c r="Y791" s="9">
        <f t="shared" si="868"/>
        <v>6440.8991264234965</v>
      </c>
      <c r="Z791" s="9">
        <f t="shared" si="868"/>
        <v>1865.1112475354967</v>
      </c>
      <c r="AA791" s="9">
        <f t="shared" si="868"/>
        <v>-3.637978807091713E-12</v>
      </c>
      <c r="AB791" s="9">
        <f t="shared" si="868"/>
        <v>-3.637978807091713E-12</v>
      </c>
      <c r="AC791" s="9">
        <f t="shared" si="868"/>
        <v>-3.637978807091713E-12</v>
      </c>
      <c r="AD791" s="9">
        <f t="shared" si="868"/>
        <v>-3.637978807091713E-12</v>
      </c>
      <c r="AE791" s="9">
        <f t="shared" si="868"/>
        <v>-3.637978807091713E-12</v>
      </c>
      <c r="AF791" s="9">
        <f t="shared" si="868"/>
        <v>-3.637978807091713E-12</v>
      </c>
      <c r="AG791" s="9">
        <f t="shared" si="868"/>
        <v>-3.637978807091713E-12</v>
      </c>
      <c r="AH791" s="9">
        <f t="shared" si="868"/>
        <v>-3.637978807091713E-12</v>
      </c>
      <c r="AJ791" s="34"/>
      <c r="AK791" s="34"/>
      <c r="AL791" s="34"/>
      <c r="AM791" s="34"/>
      <c r="AN791" s="34"/>
      <c r="AO791" s="34"/>
      <c r="AP791" s="9"/>
      <c r="AQ791" s="9"/>
      <c r="AR791" s="9"/>
      <c r="AS791" s="9"/>
      <c r="AT791" s="9"/>
      <c r="AU791" s="9"/>
      <c r="AV791" s="9"/>
      <c r="AW791" s="9"/>
    </row>
    <row r="792" spans="2:49" hidden="1" outlineLevel="1" x14ac:dyDescent="0.2">
      <c r="B792" s="4" t="s">
        <v>226</v>
      </c>
      <c r="C792" s="9">
        <f t="shared" ref="C792:AH792" si="869">C112</f>
        <v>180</v>
      </c>
      <c r="D792" s="9">
        <f t="shared" si="869"/>
        <v>720</v>
      </c>
      <c r="E792" s="9">
        <f t="shared" si="869"/>
        <v>1260</v>
      </c>
      <c r="F792" s="9">
        <f t="shared" si="869"/>
        <v>1470</v>
      </c>
      <c r="G792" s="9">
        <f t="shared" si="869"/>
        <v>1749.6000000000001</v>
      </c>
      <c r="H792" s="9">
        <f t="shared" si="869"/>
        <v>2377.8000000000002</v>
      </c>
      <c r="I792" s="9">
        <f t="shared" si="869"/>
        <v>3006</v>
      </c>
      <c r="J792" s="9">
        <f t="shared" si="869"/>
        <v>3287.7</v>
      </c>
      <c r="K792" s="9">
        <f t="shared" si="869"/>
        <v>3682.3680000000004</v>
      </c>
      <c r="L792" s="9">
        <f t="shared" si="869"/>
        <v>4416.9660000000003</v>
      </c>
      <c r="M792" s="9">
        <f t="shared" si="869"/>
        <v>5151.5640000000003</v>
      </c>
      <c r="N792" s="9">
        <f t="shared" si="869"/>
        <v>5515.4069999999992</v>
      </c>
      <c r="O792" s="9">
        <f t="shared" si="869"/>
        <v>6114.9729600000001</v>
      </c>
      <c r="P792" s="9">
        <f t="shared" si="869"/>
        <v>6947.5210200000001</v>
      </c>
      <c r="Q792" s="9">
        <f t="shared" si="869"/>
        <v>7748.2328400000006</v>
      </c>
      <c r="R792" s="9">
        <f t="shared" si="869"/>
        <v>8144.8217099999983</v>
      </c>
      <c r="S792" s="9">
        <f t="shared" si="869"/>
        <v>8902.1588975999985</v>
      </c>
      <c r="T792" s="9">
        <f t="shared" si="869"/>
        <v>9817.9617636000021</v>
      </c>
      <c r="U792" s="9">
        <f t="shared" si="869"/>
        <v>10698.744765599999</v>
      </c>
      <c r="V792" s="9">
        <f t="shared" si="869"/>
        <v>11134.992522600001</v>
      </c>
      <c r="W792" s="9">
        <f t="shared" si="869"/>
        <v>0</v>
      </c>
      <c r="X792" s="9">
        <f t="shared" si="869"/>
        <v>0</v>
      </c>
      <c r="Y792" s="9">
        <f t="shared" si="869"/>
        <v>0</v>
      </c>
      <c r="Z792" s="9">
        <f t="shared" si="869"/>
        <v>0</v>
      </c>
      <c r="AA792" s="9">
        <f t="shared" si="869"/>
        <v>0</v>
      </c>
      <c r="AB792" s="9">
        <f t="shared" si="869"/>
        <v>0</v>
      </c>
      <c r="AC792" s="9">
        <f t="shared" si="869"/>
        <v>0</v>
      </c>
      <c r="AD792" s="9">
        <f t="shared" si="869"/>
        <v>0</v>
      </c>
      <c r="AE792" s="9">
        <f t="shared" si="869"/>
        <v>0</v>
      </c>
      <c r="AF792" s="9">
        <f t="shared" si="869"/>
        <v>0</v>
      </c>
      <c r="AG792" s="9">
        <f t="shared" si="869"/>
        <v>0</v>
      </c>
      <c r="AH792" s="9">
        <f t="shared" si="869"/>
        <v>0</v>
      </c>
      <c r="AI792" s="4" t="s">
        <v>225</v>
      </c>
      <c r="AJ792" s="34"/>
      <c r="AK792" s="34"/>
      <c r="AL792" s="34"/>
      <c r="AM792" s="34"/>
      <c r="AN792" s="34"/>
      <c r="AO792" s="34"/>
      <c r="AP792" s="9"/>
      <c r="AQ792" s="9"/>
      <c r="AR792" s="9"/>
      <c r="AS792" s="9"/>
      <c r="AT792" s="9"/>
      <c r="AU792" s="9"/>
      <c r="AV792" s="9"/>
      <c r="AW792" s="9"/>
    </row>
    <row r="793" spans="2:49" hidden="1" outlineLevel="1" x14ac:dyDescent="0.2">
      <c r="B793" s="4" t="s">
        <v>163</v>
      </c>
      <c r="C793" s="9">
        <f t="shared" ref="C793:AH793" si="870">-C249</f>
        <v>-14.850000000000001</v>
      </c>
      <c r="D793" s="9">
        <f t="shared" si="870"/>
        <v>-104.4</v>
      </c>
      <c r="E793" s="9">
        <f t="shared" si="870"/>
        <v>-328.95</v>
      </c>
      <c r="F793" s="9">
        <f t="shared" si="870"/>
        <v>-661.27499999999998</v>
      </c>
      <c r="G793" s="9">
        <f t="shared" si="870"/>
        <v>-1036.992</v>
      </c>
      <c r="H793" s="9">
        <f t="shared" si="870"/>
        <v>-1436.6685</v>
      </c>
      <c r="I793" s="9">
        <f t="shared" si="870"/>
        <v>-1858.395</v>
      </c>
      <c r="J793" s="9">
        <f t="shared" si="870"/>
        <v>-2300.81025</v>
      </c>
      <c r="K793" s="9">
        <f t="shared" si="870"/>
        <v>-2764.7283600000001</v>
      </c>
      <c r="L793" s="9">
        <f t="shared" si="870"/>
        <v>-3256.6981949999999</v>
      </c>
      <c r="M793" s="9">
        <f t="shared" si="870"/>
        <v>-3775.2675300000001</v>
      </c>
      <c r="N793" s="9">
        <f t="shared" si="870"/>
        <v>-4318.4353275000003</v>
      </c>
      <c r="O793" s="9">
        <f t="shared" si="870"/>
        <v>-4892.2661592000004</v>
      </c>
      <c r="P793" s="9">
        <f t="shared" si="870"/>
        <v>-5508.4982791500006</v>
      </c>
      <c r="Q793" s="9">
        <f t="shared" si="870"/>
        <v>-6146.5914242999988</v>
      </c>
      <c r="R793" s="9">
        <f t="shared" si="870"/>
        <v>-6798.4601685750004</v>
      </c>
      <c r="S793" s="9">
        <f t="shared" si="870"/>
        <v>-7468.8299723519995</v>
      </c>
      <c r="T793" s="9">
        <f t="shared" si="870"/>
        <v>-8172.4949782470003</v>
      </c>
      <c r="U793" s="9">
        <f t="shared" si="870"/>
        <v>-8896.7110366620018</v>
      </c>
      <c r="V793" s="9">
        <f t="shared" si="870"/>
        <v>-9637.6108762395015</v>
      </c>
      <c r="W793" s="9">
        <f t="shared" si="870"/>
        <v>-9404.0363782980003</v>
      </c>
      <c r="X793" s="9">
        <f t="shared" si="870"/>
        <v>-7102.9429174530005</v>
      </c>
      <c r="Y793" s="9">
        <f t="shared" si="870"/>
        <v>-4575.7878788879998</v>
      </c>
      <c r="Z793" s="9">
        <f t="shared" si="870"/>
        <v>-1865.1112475355003</v>
      </c>
      <c r="AA793" s="9">
        <f t="shared" si="870"/>
        <v>0</v>
      </c>
      <c r="AB793" s="9">
        <f t="shared" si="870"/>
        <v>0</v>
      </c>
      <c r="AC793" s="9">
        <f t="shared" si="870"/>
        <v>0</v>
      </c>
      <c r="AD793" s="9">
        <f t="shared" si="870"/>
        <v>0</v>
      </c>
      <c r="AE793" s="9">
        <f t="shared" si="870"/>
        <v>0</v>
      </c>
      <c r="AF793" s="9">
        <f t="shared" si="870"/>
        <v>0</v>
      </c>
      <c r="AG793" s="9">
        <f t="shared" si="870"/>
        <v>0</v>
      </c>
      <c r="AH793" s="9">
        <f t="shared" si="870"/>
        <v>0</v>
      </c>
      <c r="AJ793" s="34"/>
      <c r="AK793" s="34"/>
      <c r="AL793" s="34"/>
      <c r="AM793" s="34"/>
      <c r="AN793" s="34"/>
      <c r="AO793" s="34"/>
      <c r="AP793" s="9"/>
      <c r="AQ793" s="9"/>
      <c r="AR793" s="9"/>
      <c r="AS793" s="9"/>
      <c r="AT793" s="9"/>
      <c r="AU793" s="9"/>
      <c r="AV793" s="9"/>
      <c r="AW793" s="9"/>
    </row>
    <row r="794" spans="2:49" ht="5.0999999999999996" hidden="1" customHeight="1" outlineLevel="1" x14ac:dyDescent="0.2">
      <c r="B794" s="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J794" s="34"/>
      <c r="AK794" s="34"/>
      <c r="AL794" s="34"/>
      <c r="AM794" s="34"/>
      <c r="AN794" s="34"/>
      <c r="AO794" s="34"/>
      <c r="AP794" s="9"/>
      <c r="AQ794" s="9"/>
      <c r="AR794" s="9"/>
      <c r="AS794" s="9"/>
      <c r="AT794" s="9"/>
      <c r="AU794" s="9"/>
      <c r="AV794" s="9"/>
      <c r="AW794" s="9"/>
    </row>
    <row r="795" spans="2:49" hidden="1" outlineLevel="1" x14ac:dyDescent="0.2">
      <c r="B795" s="38" t="s">
        <v>50</v>
      </c>
      <c r="C795" s="39">
        <f>SUM(C790:C794)</f>
        <v>165.15</v>
      </c>
      <c r="D795" s="39">
        <f t="shared" ref="D795:AH795" si="871">SUM(D790:D794)</f>
        <v>780.75</v>
      </c>
      <c r="E795" s="39">
        <f t="shared" si="871"/>
        <v>1711.8</v>
      </c>
      <c r="F795" s="39">
        <f t="shared" si="871"/>
        <v>2520.5250000000001</v>
      </c>
      <c r="G795" s="39">
        <f t="shared" si="871"/>
        <v>3233.1329999999998</v>
      </c>
      <c r="H795" s="39">
        <f t="shared" si="871"/>
        <v>4174.2645000000002</v>
      </c>
      <c r="I795" s="39">
        <f t="shared" si="871"/>
        <v>5321.8695000000007</v>
      </c>
      <c r="J795" s="39">
        <f t="shared" si="871"/>
        <v>6308.759250000001</v>
      </c>
      <c r="K795" s="39">
        <f t="shared" si="871"/>
        <v>7226.3988900000013</v>
      </c>
      <c r="L795" s="39">
        <f t="shared" si="871"/>
        <v>8386.6666949999999</v>
      </c>
      <c r="M795" s="39">
        <f t="shared" si="871"/>
        <v>9762.963165000001</v>
      </c>
      <c r="N795" s="39">
        <f t="shared" si="871"/>
        <v>10959.934837500001</v>
      </c>
      <c r="O795" s="39">
        <f t="shared" si="871"/>
        <v>12182.6416383</v>
      </c>
      <c r="P795" s="39">
        <f t="shared" si="871"/>
        <v>13621.664379149999</v>
      </c>
      <c r="Q795" s="39">
        <f t="shared" si="871"/>
        <v>15223.305794850001</v>
      </c>
      <c r="R795" s="39">
        <f t="shared" si="871"/>
        <v>16569.667336275001</v>
      </c>
      <c r="S795" s="39">
        <f t="shared" si="871"/>
        <v>18002.996261523</v>
      </c>
      <c r="T795" s="39">
        <f t="shared" si="871"/>
        <v>19648.463046876001</v>
      </c>
      <c r="U795" s="39">
        <f t="shared" si="871"/>
        <v>21450.496775813997</v>
      </c>
      <c r="V795" s="39">
        <f t="shared" si="871"/>
        <v>22947.878422174497</v>
      </c>
      <c r="W795" s="39">
        <f t="shared" si="871"/>
        <v>13543.842043876497</v>
      </c>
      <c r="X795" s="39">
        <f t="shared" si="871"/>
        <v>6440.8991264234965</v>
      </c>
      <c r="Y795" s="39">
        <f t="shared" si="871"/>
        <v>1865.1112475354967</v>
      </c>
      <c r="Z795" s="39">
        <f t="shared" si="871"/>
        <v>-3.637978807091713E-12</v>
      </c>
      <c r="AA795" s="39">
        <f t="shared" si="871"/>
        <v>-3.637978807091713E-12</v>
      </c>
      <c r="AB795" s="39">
        <f t="shared" si="871"/>
        <v>-3.637978807091713E-12</v>
      </c>
      <c r="AC795" s="39">
        <f t="shared" si="871"/>
        <v>-3.637978807091713E-12</v>
      </c>
      <c r="AD795" s="39">
        <f t="shared" si="871"/>
        <v>-3.637978807091713E-12</v>
      </c>
      <c r="AE795" s="39">
        <f t="shared" si="871"/>
        <v>-3.637978807091713E-12</v>
      </c>
      <c r="AF795" s="39">
        <f t="shared" si="871"/>
        <v>-3.637978807091713E-12</v>
      </c>
      <c r="AG795" s="39">
        <f t="shared" si="871"/>
        <v>-3.637978807091713E-12</v>
      </c>
      <c r="AH795" s="39">
        <f t="shared" si="871"/>
        <v>-3.637978807091713E-12</v>
      </c>
      <c r="AI795" s="40"/>
      <c r="AJ795" s="54"/>
      <c r="AK795" s="54"/>
      <c r="AL795" s="54"/>
      <c r="AM795" s="54"/>
      <c r="AN795" s="54"/>
      <c r="AO795" s="54"/>
      <c r="AP795" s="39"/>
      <c r="AQ795" s="39"/>
      <c r="AR795" s="39"/>
      <c r="AS795" s="39"/>
      <c r="AT795" s="39"/>
      <c r="AU795" s="39"/>
      <c r="AV795" s="39"/>
      <c r="AW795" s="39"/>
    </row>
    <row r="796" spans="2:49" hidden="1" outlineLevel="1" x14ac:dyDescent="0.2">
      <c r="B796" s="5" t="s">
        <v>222</v>
      </c>
      <c r="C796" s="9">
        <f t="shared" ref="C796:AH796" si="872">C252</f>
        <v>165.15</v>
      </c>
      <c r="D796" s="9">
        <f t="shared" si="872"/>
        <v>780.75</v>
      </c>
      <c r="E796" s="9">
        <f t="shared" si="872"/>
        <v>1711.8</v>
      </c>
      <c r="F796" s="9">
        <f t="shared" si="872"/>
        <v>2520.5250000000001</v>
      </c>
      <c r="G796" s="9">
        <f t="shared" si="872"/>
        <v>3233.1329999999998</v>
      </c>
      <c r="H796" s="9">
        <f t="shared" si="872"/>
        <v>4174.2645000000002</v>
      </c>
      <c r="I796" s="9">
        <f t="shared" si="872"/>
        <v>5321.8694999999998</v>
      </c>
      <c r="J796" s="9">
        <f t="shared" si="872"/>
        <v>6308.759250000001</v>
      </c>
      <c r="K796" s="9">
        <f t="shared" si="872"/>
        <v>7226.3988900000004</v>
      </c>
      <c r="L796" s="9">
        <f t="shared" si="872"/>
        <v>8386.6666949999999</v>
      </c>
      <c r="M796" s="9">
        <f t="shared" si="872"/>
        <v>9762.9631649999992</v>
      </c>
      <c r="N796" s="9">
        <f t="shared" si="872"/>
        <v>10959.934837499999</v>
      </c>
      <c r="O796" s="9">
        <f t="shared" si="872"/>
        <v>12182.6416383</v>
      </c>
      <c r="P796" s="9">
        <f t="shared" si="872"/>
        <v>13621.664379149999</v>
      </c>
      <c r="Q796" s="9">
        <f t="shared" si="872"/>
        <v>15223.305794849999</v>
      </c>
      <c r="R796" s="9">
        <f t="shared" si="872"/>
        <v>16569.667336275001</v>
      </c>
      <c r="S796" s="9">
        <f t="shared" si="872"/>
        <v>18002.996261523</v>
      </c>
      <c r="T796" s="9">
        <f t="shared" si="872"/>
        <v>19648.463046876001</v>
      </c>
      <c r="U796" s="9">
        <f t="shared" si="872"/>
        <v>21450.496775814001</v>
      </c>
      <c r="V796" s="9">
        <f t="shared" si="872"/>
        <v>22947.878422174501</v>
      </c>
      <c r="W796" s="9">
        <f t="shared" si="872"/>
        <v>13543.842043876501</v>
      </c>
      <c r="X796" s="9">
        <f t="shared" si="872"/>
        <v>6440.8991264235001</v>
      </c>
      <c r="Y796" s="9">
        <f t="shared" si="872"/>
        <v>1865.1112475355003</v>
      </c>
      <c r="Z796" s="9">
        <f t="shared" si="872"/>
        <v>0</v>
      </c>
      <c r="AA796" s="9">
        <f t="shared" si="872"/>
        <v>0</v>
      </c>
      <c r="AB796" s="9">
        <f t="shared" si="872"/>
        <v>0</v>
      </c>
      <c r="AC796" s="9">
        <f t="shared" si="872"/>
        <v>0</v>
      </c>
      <c r="AD796" s="9">
        <f t="shared" si="872"/>
        <v>0</v>
      </c>
      <c r="AE796" s="9">
        <f t="shared" si="872"/>
        <v>0</v>
      </c>
      <c r="AF796" s="9">
        <f t="shared" si="872"/>
        <v>0</v>
      </c>
      <c r="AG796" s="9">
        <f t="shared" si="872"/>
        <v>0</v>
      </c>
      <c r="AH796" s="9">
        <f t="shared" si="872"/>
        <v>0</v>
      </c>
      <c r="AJ796" s="34"/>
      <c r="AK796" s="34"/>
      <c r="AL796" s="34"/>
      <c r="AM796" s="34"/>
      <c r="AN796" s="34"/>
      <c r="AO796" s="34"/>
      <c r="AP796" s="9"/>
      <c r="AQ796" s="9"/>
      <c r="AR796" s="9"/>
      <c r="AS796" s="9"/>
      <c r="AT796" s="9"/>
      <c r="AU796" s="9"/>
      <c r="AV796" s="9"/>
      <c r="AW796" s="9"/>
    </row>
    <row r="797" spans="2:49" hidden="1" outlineLevel="1" x14ac:dyDescent="0.2">
      <c r="B797" s="5" t="s">
        <v>223</v>
      </c>
      <c r="C797" s="9">
        <f>C795-C796</f>
        <v>0</v>
      </c>
      <c r="D797" s="9">
        <f t="shared" ref="D797" si="873">D795-D796</f>
        <v>0</v>
      </c>
      <c r="E797" s="9">
        <f t="shared" ref="E797" si="874">E795-E796</f>
        <v>0</v>
      </c>
      <c r="F797" s="9">
        <f t="shared" ref="F797" si="875">F795-F796</f>
        <v>0</v>
      </c>
      <c r="G797" s="9">
        <f t="shared" ref="G797" si="876">G795-G796</f>
        <v>0</v>
      </c>
      <c r="H797" s="9">
        <f t="shared" ref="H797" si="877">H795-H796</f>
        <v>0</v>
      </c>
      <c r="I797" s="9">
        <f t="shared" ref="I797" si="878">I795-I796</f>
        <v>0</v>
      </c>
      <c r="J797" s="9">
        <f t="shared" ref="J797" si="879">J795-J796</f>
        <v>0</v>
      </c>
      <c r="K797" s="9">
        <f t="shared" ref="K797" si="880">K795-K796</f>
        <v>0</v>
      </c>
      <c r="L797" s="9">
        <f t="shared" ref="L797" si="881">L795-L796</f>
        <v>0</v>
      </c>
      <c r="M797" s="9">
        <f t="shared" ref="M797" si="882">M795-M796</f>
        <v>0</v>
      </c>
      <c r="N797" s="9">
        <f t="shared" ref="N797" si="883">N795-N796</f>
        <v>0</v>
      </c>
      <c r="O797" s="9">
        <f t="shared" ref="O797" si="884">O795-O796</f>
        <v>0</v>
      </c>
      <c r="P797" s="9">
        <f t="shared" ref="P797" si="885">P795-P796</f>
        <v>0</v>
      </c>
      <c r="Q797" s="9">
        <f t="shared" ref="Q797" si="886">Q795-Q796</f>
        <v>0</v>
      </c>
      <c r="R797" s="9">
        <f t="shared" ref="R797" si="887">R795-R796</f>
        <v>0</v>
      </c>
      <c r="S797" s="9">
        <f t="shared" ref="S797" si="888">S795-S796</f>
        <v>0</v>
      </c>
      <c r="T797" s="9">
        <f t="shared" ref="T797" si="889">T795-T796</f>
        <v>0</v>
      </c>
      <c r="U797" s="9">
        <f t="shared" ref="U797" si="890">U795-U796</f>
        <v>0</v>
      </c>
      <c r="V797" s="9">
        <f t="shared" ref="V797" si="891">V795-V796</f>
        <v>0</v>
      </c>
      <c r="W797" s="9">
        <f t="shared" ref="W797" si="892">W795-W796</f>
        <v>0</v>
      </c>
      <c r="X797" s="9">
        <f t="shared" ref="X797" si="893">X795-X796</f>
        <v>0</v>
      </c>
      <c r="Y797" s="9">
        <f t="shared" ref="Y797" si="894">Y795-Y796</f>
        <v>-3.637978807091713E-12</v>
      </c>
      <c r="Z797" s="9">
        <f t="shared" ref="Z797" si="895">Z795-Z796</f>
        <v>-3.637978807091713E-12</v>
      </c>
      <c r="AA797" s="9">
        <f t="shared" ref="AA797" si="896">AA795-AA796</f>
        <v>-3.637978807091713E-12</v>
      </c>
      <c r="AB797" s="9">
        <f t="shared" ref="AB797" si="897">AB795-AB796</f>
        <v>-3.637978807091713E-12</v>
      </c>
      <c r="AC797" s="9">
        <f t="shared" ref="AC797" si="898">AC795-AC796</f>
        <v>-3.637978807091713E-12</v>
      </c>
      <c r="AD797" s="9">
        <f t="shared" ref="AD797" si="899">AD795-AD796</f>
        <v>-3.637978807091713E-12</v>
      </c>
      <c r="AE797" s="9">
        <f t="shared" ref="AE797" si="900">AE795-AE796</f>
        <v>-3.637978807091713E-12</v>
      </c>
      <c r="AF797" s="9">
        <f t="shared" ref="AF797" si="901">AF795-AF796</f>
        <v>-3.637978807091713E-12</v>
      </c>
      <c r="AG797" s="9">
        <f t="shared" ref="AG797" si="902">AG795-AG796</f>
        <v>-3.637978807091713E-12</v>
      </c>
      <c r="AH797" s="9">
        <f t="shared" ref="AH797" si="903">AH795-AH796</f>
        <v>-3.637978807091713E-12</v>
      </c>
      <c r="AJ797" s="34"/>
      <c r="AK797" s="34"/>
      <c r="AL797" s="34"/>
      <c r="AM797" s="34"/>
      <c r="AN797" s="34"/>
      <c r="AO797" s="34"/>
      <c r="AP797" s="9"/>
      <c r="AQ797" s="9"/>
      <c r="AR797" s="9"/>
      <c r="AS797" s="9"/>
      <c r="AT797" s="9"/>
      <c r="AU797" s="9"/>
      <c r="AV797" s="9"/>
      <c r="AW797" s="9"/>
    </row>
    <row r="798" spans="2:49" hidden="1" outlineLevel="1" x14ac:dyDescent="0.2">
      <c r="AJ798" s="34"/>
      <c r="AK798" s="34"/>
      <c r="AL798" s="34"/>
      <c r="AM798" s="34"/>
      <c r="AN798" s="34"/>
      <c r="AO798" s="34"/>
    </row>
    <row r="799" spans="2:49" hidden="1" outlineLevel="1" x14ac:dyDescent="0.2">
      <c r="B799" s="2" t="s">
        <v>224</v>
      </c>
      <c r="AJ799" s="34"/>
      <c r="AK799" s="34"/>
      <c r="AL799" s="34"/>
      <c r="AM799" s="34"/>
      <c r="AN799" s="34"/>
      <c r="AO799" s="34"/>
    </row>
    <row r="800" spans="2:49" ht="5.0999999999999996" hidden="1" customHeight="1" outlineLevel="1" x14ac:dyDescent="0.2">
      <c r="B800" s="2"/>
      <c r="AJ800" s="34"/>
      <c r="AK800" s="34"/>
      <c r="AL800" s="34"/>
      <c r="AM800" s="34"/>
      <c r="AN800" s="34"/>
      <c r="AO800" s="34"/>
    </row>
    <row r="801" spans="1:49" hidden="1" outlineLevel="1" x14ac:dyDescent="0.2">
      <c r="B801" s="4" t="s">
        <v>48</v>
      </c>
      <c r="D801" s="9">
        <f>C805</f>
        <v>22.8650175</v>
      </c>
      <c r="E801" s="9">
        <f t="shared" ref="E801:AH801" si="904">D805</f>
        <v>108.0948375</v>
      </c>
      <c r="F801" s="9">
        <f t="shared" si="904"/>
        <v>236.99870999999999</v>
      </c>
      <c r="G801" s="9">
        <f t="shared" si="904"/>
        <v>348.96668624999995</v>
      </c>
      <c r="H801" s="9">
        <f t="shared" si="904"/>
        <v>429.24730747499996</v>
      </c>
      <c r="I801" s="9">
        <f t="shared" si="904"/>
        <v>491.03530065000001</v>
      </c>
      <c r="J801" s="9">
        <f t="shared" si="904"/>
        <v>546.30233077499997</v>
      </c>
      <c r="K801" s="9">
        <f t="shared" si="904"/>
        <v>592.9321895999999</v>
      </c>
      <c r="L801" s="9">
        <f t="shared" si="904"/>
        <v>638.96187214799988</v>
      </c>
      <c r="M801" s="9">
        <f t="shared" si="904"/>
        <v>693.00246573899994</v>
      </c>
      <c r="N801" s="9">
        <f t="shared" si="904"/>
        <v>753.99252747299988</v>
      </c>
      <c r="O801" s="9">
        <f t="shared" si="904"/>
        <v>808.56656082000006</v>
      </c>
      <c r="P801" s="9">
        <f t="shared" si="904"/>
        <v>871.14844167786009</v>
      </c>
      <c r="Q801" s="9">
        <f t="shared" si="904"/>
        <v>936.68079761342995</v>
      </c>
      <c r="R801" s="9">
        <f t="shared" si="904"/>
        <v>1000.9134822985199</v>
      </c>
      <c r="S801" s="9">
        <f t="shared" si="904"/>
        <v>1050.9672336009298</v>
      </c>
      <c r="T801" s="9">
        <f t="shared" si="904"/>
        <v>1107.7415764924265</v>
      </c>
      <c r="U801" s="9">
        <f t="shared" si="904"/>
        <v>1169.7586102154501</v>
      </c>
      <c r="V801" s="9">
        <f t="shared" si="904"/>
        <v>1235.5414065924224</v>
      </c>
      <c r="W801" s="9">
        <f t="shared" si="904"/>
        <v>1288.9373262448416</v>
      </c>
      <c r="X801" s="9">
        <f t="shared" si="904"/>
        <v>754.36725400183491</v>
      </c>
      <c r="Y801" s="9">
        <f t="shared" si="904"/>
        <v>356.34861182899124</v>
      </c>
      <c r="Z801" s="9">
        <f t="shared" si="904"/>
        <v>102.7606732624786</v>
      </c>
      <c r="AA801" s="9">
        <f t="shared" si="904"/>
        <v>-5.4001247917767614E-13</v>
      </c>
      <c r="AB801" s="9">
        <f t="shared" si="904"/>
        <v>-5.4001247917767614E-13</v>
      </c>
      <c r="AC801" s="9">
        <f t="shared" si="904"/>
        <v>-5.4001247917767614E-13</v>
      </c>
      <c r="AD801" s="9">
        <f t="shared" si="904"/>
        <v>-5.4001247917767614E-13</v>
      </c>
      <c r="AE801" s="9">
        <f t="shared" si="904"/>
        <v>-5.4001247917767614E-13</v>
      </c>
      <c r="AF801" s="9">
        <f t="shared" si="904"/>
        <v>-5.4001247917767614E-13</v>
      </c>
      <c r="AG801" s="9">
        <f t="shared" si="904"/>
        <v>-5.4001247917767614E-13</v>
      </c>
      <c r="AH801" s="9">
        <f t="shared" si="904"/>
        <v>-5.4001247917767614E-13</v>
      </c>
      <c r="AJ801" s="34"/>
      <c r="AK801" s="34"/>
      <c r="AL801" s="34"/>
      <c r="AM801" s="34"/>
      <c r="AN801" s="34"/>
      <c r="AO801" s="34"/>
      <c r="AP801" s="9"/>
      <c r="AQ801" s="9"/>
      <c r="AR801" s="9"/>
      <c r="AS801" s="9"/>
      <c r="AT801" s="9"/>
      <c r="AU801" s="9"/>
      <c r="AV801" s="9"/>
      <c r="AW801" s="9"/>
    </row>
    <row r="802" spans="1:49" hidden="1" outlineLevel="1" x14ac:dyDescent="0.2">
      <c r="B802" s="4" t="str">
        <f>B322</f>
        <v>Total sales commissions / bonuses / accel. (cash)</v>
      </c>
      <c r="C802" s="9">
        <f t="shared" ref="C802:AH802" si="905">-C322</f>
        <v>24.920999999999999</v>
      </c>
      <c r="D802" s="9">
        <f t="shared" si="905"/>
        <v>99.683999999999997</v>
      </c>
      <c r="E802" s="9">
        <f t="shared" si="905"/>
        <v>174.447</v>
      </c>
      <c r="F802" s="9">
        <f t="shared" si="905"/>
        <v>203.52149999999997</v>
      </c>
      <c r="G802" s="9">
        <f t="shared" si="905"/>
        <v>222.19946999999999</v>
      </c>
      <c r="H802" s="9">
        <f t="shared" si="905"/>
        <v>249.07581000000005</v>
      </c>
      <c r="I802" s="9">
        <f t="shared" si="905"/>
        <v>275.95215000000002</v>
      </c>
      <c r="J802" s="9">
        <f t="shared" si="905"/>
        <v>291.58208999999999</v>
      </c>
      <c r="K802" s="9">
        <f t="shared" si="905"/>
        <v>313.24316759999999</v>
      </c>
      <c r="L802" s="9">
        <f t="shared" si="905"/>
        <v>344.36527920000003</v>
      </c>
      <c r="M802" s="9">
        <f t="shared" si="905"/>
        <v>375.48739080000007</v>
      </c>
      <c r="N802" s="9">
        <f t="shared" si="905"/>
        <v>394.21034640000005</v>
      </c>
      <c r="O802" s="9">
        <f t="shared" si="905"/>
        <v>428.95462183200004</v>
      </c>
      <c r="P802" s="9">
        <f t="shared" si="905"/>
        <v>460.90095908399996</v>
      </c>
      <c r="Q802" s="9">
        <f t="shared" si="905"/>
        <v>488.43956890799996</v>
      </c>
      <c r="R802" s="9">
        <f t="shared" si="905"/>
        <v>502.07931529199999</v>
      </c>
      <c r="S802" s="9">
        <f t="shared" si="905"/>
        <v>535.6721557159201</v>
      </c>
      <c r="T802" s="9">
        <f t="shared" si="905"/>
        <v>567.59204833632009</v>
      </c>
      <c r="U802" s="9">
        <f t="shared" si="905"/>
        <v>598.29133951512006</v>
      </c>
      <c r="V802" s="9">
        <f t="shared" si="905"/>
        <v>613.49655679092018</v>
      </c>
      <c r="W802" s="9">
        <f t="shared" si="905"/>
        <v>0</v>
      </c>
      <c r="X802" s="9">
        <f t="shared" si="905"/>
        <v>0</v>
      </c>
      <c r="Y802" s="9">
        <f t="shared" si="905"/>
        <v>0</v>
      </c>
      <c r="Z802" s="9">
        <f t="shared" si="905"/>
        <v>0</v>
      </c>
      <c r="AA802" s="9">
        <f t="shared" si="905"/>
        <v>0</v>
      </c>
      <c r="AB802" s="9">
        <f t="shared" si="905"/>
        <v>0</v>
      </c>
      <c r="AC802" s="9">
        <f t="shared" si="905"/>
        <v>0</v>
      </c>
      <c r="AD802" s="9">
        <f t="shared" si="905"/>
        <v>0</v>
      </c>
      <c r="AE802" s="9">
        <f t="shared" si="905"/>
        <v>0</v>
      </c>
      <c r="AF802" s="9">
        <f t="shared" si="905"/>
        <v>0</v>
      </c>
      <c r="AG802" s="9">
        <f t="shared" si="905"/>
        <v>0</v>
      </c>
      <c r="AH802" s="9">
        <f t="shared" si="905"/>
        <v>0</v>
      </c>
      <c r="AJ802" s="34"/>
      <c r="AK802" s="34"/>
      <c r="AL802" s="34"/>
      <c r="AM802" s="34"/>
      <c r="AN802" s="34"/>
      <c r="AO802" s="34"/>
      <c r="AP802" s="9"/>
      <c r="AQ802" s="9"/>
      <c r="AR802" s="9"/>
      <c r="AS802" s="9"/>
      <c r="AT802" s="9"/>
      <c r="AU802" s="9"/>
      <c r="AV802" s="9"/>
      <c r="AW802" s="9"/>
    </row>
    <row r="803" spans="1:49" hidden="1" outlineLevel="1" x14ac:dyDescent="0.2">
      <c r="B803" s="4" t="str">
        <f t="shared" ref="B803:AH803" si="906">B365</f>
        <v>Total deferred contract acquisition costs</v>
      </c>
      <c r="C803" s="9">
        <f t="shared" si="906"/>
        <v>-2.0559824999999998</v>
      </c>
      <c r="D803" s="9">
        <f t="shared" si="906"/>
        <v>-14.454179999999999</v>
      </c>
      <c r="E803" s="9">
        <f t="shared" si="906"/>
        <v>-45.543127499999997</v>
      </c>
      <c r="F803" s="9">
        <f t="shared" si="906"/>
        <v>-91.553523750000011</v>
      </c>
      <c r="G803" s="9">
        <f t="shared" si="906"/>
        <v>-141.91884877499999</v>
      </c>
      <c r="H803" s="9">
        <f t="shared" si="906"/>
        <v>-187.28781682499999</v>
      </c>
      <c r="I803" s="9">
        <f t="shared" si="906"/>
        <v>-220.685119875</v>
      </c>
      <c r="J803" s="9">
        <f t="shared" si="906"/>
        <v>-244.95223117500001</v>
      </c>
      <c r="K803" s="9">
        <f t="shared" si="906"/>
        <v>-267.21348505200001</v>
      </c>
      <c r="L803" s="9">
        <f t="shared" si="906"/>
        <v>-290.32468560899997</v>
      </c>
      <c r="M803" s="9">
        <f t="shared" si="906"/>
        <v>-314.49732906600002</v>
      </c>
      <c r="N803" s="9">
        <f t="shared" si="906"/>
        <v>-339.63631305299998</v>
      </c>
      <c r="O803" s="9">
        <f t="shared" si="906"/>
        <v>-366.37274097414007</v>
      </c>
      <c r="P803" s="9">
        <f t="shared" si="906"/>
        <v>-395.36860314843</v>
      </c>
      <c r="Q803" s="9">
        <f t="shared" si="906"/>
        <v>-424.20688422290993</v>
      </c>
      <c r="R803" s="9">
        <f t="shared" si="906"/>
        <v>-452.02556398959001</v>
      </c>
      <c r="S803" s="9">
        <f t="shared" si="906"/>
        <v>-478.8978128244234</v>
      </c>
      <c r="T803" s="9">
        <f t="shared" si="906"/>
        <v>-505.57501461329639</v>
      </c>
      <c r="U803" s="9">
        <f t="shared" si="906"/>
        <v>-532.5085431381475</v>
      </c>
      <c r="V803" s="9">
        <f t="shared" si="906"/>
        <v>-560.10063713850093</v>
      </c>
      <c r="W803" s="9">
        <f t="shared" si="906"/>
        <v>-534.57007224300673</v>
      </c>
      <c r="X803" s="9">
        <f t="shared" si="906"/>
        <v>-398.01864217284367</v>
      </c>
      <c r="Y803" s="9">
        <f t="shared" si="906"/>
        <v>-253.58793856651263</v>
      </c>
      <c r="Z803" s="9">
        <f t="shared" si="906"/>
        <v>-102.76067326247914</v>
      </c>
      <c r="AA803" s="9">
        <f t="shared" si="906"/>
        <v>0</v>
      </c>
      <c r="AB803" s="9">
        <f t="shared" si="906"/>
        <v>0</v>
      </c>
      <c r="AC803" s="9">
        <f t="shared" si="906"/>
        <v>0</v>
      </c>
      <c r="AD803" s="9">
        <f t="shared" si="906"/>
        <v>0</v>
      </c>
      <c r="AE803" s="9">
        <f t="shared" si="906"/>
        <v>0</v>
      </c>
      <c r="AF803" s="9">
        <f t="shared" si="906"/>
        <v>0</v>
      </c>
      <c r="AG803" s="9">
        <f t="shared" si="906"/>
        <v>0</v>
      </c>
      <c r="AH803" s="9">
        <f t="shared" si="906"/>
        <v>0</v>
      </c>
      <c r="AJ803" s="34"/>
      <c r="AK803" s="34"/>
      <c r="AL803" s="34"/>
      <c r="AM803" s="34"/>
      <c r="AN803" s="34"/>
      <c r="AO803" s="34"/>
      <c r="AP803" s="9"/>
      <c r="AQ803" s="9"/>
      <c r="AR803" s="9"/>
      <c r="AS803" s="9"/>
      <c r="AT803" s="9"/>
      <c r="AU803" s="9"/>
      <c r="AV803" s="9"/>
      <c r="AW803" s="9"/>
    </row>
    <row r="804" spans="1:49" ht="5.0999999999999996" hidden="1" customHeight="1" outlineLevel="1" x14ac:dyDescent="0.2">
      <c r="B804" s="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J804" s="34"/>
      <c r="AK804" s="34"/>
      <c r="AL804" s="34"/>
      <c r="AM804" s="34"/>
      <c r="AN804" s="34"/>
      <c r="AO804" s="34"/>
      <c r="AP804" s="9"/>
      <c r="AQ804" s="9"/>
      <c r="AR804" s="9"/>
      <c r="AS804" s="9"/>
      <c r="AT804" s="9"/>
      <c r="AU804" s="9"/>
      <c r="AV804" s="9"/>
      <c r="AW804" s="9"/>
    </row>
    <row r="805" spans="1:49" hidden="1" outlineLevel="1" x14ac:dyDescent="0.2">
      <c r="B805" s="38" t="s">
        <v>50</v>
      </c>
      <c r="C805" s="39">
        <f>SUM(C800:C804)</f>
        <v>22.8650175</v>
      </c>
      <c r="D805" s="39">
        <f t="shared" ref="D805:AH805" si="907">SUM(D800:D804)</f>
        <v>108.0948375</v>
      </c>
      <c r="E805" s="39">
        <f t="shared" si="907"/>
        <v>236.99870999999999</v>
      </c>
      <c r="F805" s="39">
        <f t="shared" si="907"/>
        <v>348.96668624999995</v>
      </c>
      <c r="G805" s="39">
        <f t="shared" si="907"/>
        <v>429.24730747499996</v>
      </c>
      <c r="H805" s="39">
        <f t="shared" si="907"/>
        <v>491.03530065000001</v>
      </c>
      <c r="I805" s="39">
        <f t="shared" si="907"/>
        <v>546.30233077499997</v>
      </c>
      <c r="J805" s="39">
        <f t="shared" si="907"/>
        <v>592.9321895999999</v>
      </c>
      <c r="K805" s="39">
        <f t="shared" si="907"/>
        <v>638.96187214799988</v>
      </c>
      <c r="L805" s="39">
        <f t="shared" si="907"/>
        <v>693.00246573899994</v>
      </c>
      <c r="M805" s="39">
        <f t="shared" si="907"/>
        <v>753.99252747299988</v>
      </c>
      <c r="N805" s="39">
        <f t="shared" si="907"/>
        <v>808.56656082000006</v>
      </c>
      <c r="O805" s="39">
        <f t="shared" si="907"/>
        <v>871.14844167786009</v>
      </c>
      <c r="P805" s="39">
        <f t="shared" si="907"/>
        <v>936.68079761342995</v>
      </c>
      <c r="Q805" s="39">
        <f t="shared" si="907"/>
        <v>1000.9134822985199</v>
      </c>
      <c r="R805" s="39">
        <f t="shared" si="907"/>
        <v>1050.9672336009298</v>
      </c>
      <c r="S805" s="39">
        <f t="shared" si="907"/>
        <v>1107.7415764924265</v>
      </c>
      <c r="T805" s="39">
        <f t="shared" si="907"/>
        <v>1169.7586102154501</v>
      </c>
      <c r="U805" s="39">
        <f t="shared" si="907"/>
        <v>1235.5414065924224</v>
      </c>
      <c r="V805" s="39">
        <f t="shared" si="907"/>
        <v>1288.9373262448416</v>
      </c>
      <c r="W805" s="39">
        <f t="shared" si="907"/>
        <v>754.36725400183491</v>
      </c>
      <c r="X805" s="39">
        <f t="shared" si="907"/>
        <v>356.34861182899124</v>
      </c>
      <c r="Y805" s="39">
        <f t="shared" si="907"/>
        <v>102.7606732624786</v>
      </c>
      <c r="Z805" s="39">
        <f t="shared" si="907"/>
        <v>-5.4001247917767614E-13</v>
      </c>
      <c r="AA805" s="39">
        <f t="shared" si="907"/>
        <v>-5.4001247917767614E-13</v>
      </c>
      <c r="AB805" s="39">
        <f t="shared" si="907"/>
        <v>-5.4001247917767614E-13</v>
      </c>
      <c r="AC805" s="39">
        <f t="shared" si="907"/>
        <v>-5.4001247917767614E-13</v>
      </c>
      <c r="AD805" s="39">
        <f t="shared" si="907"/>
        <v>-5.4001247917767614E-13</v>
      </c>
      <c r="AE805" s="39">
        <f t="shared" si="907"/>
        <v>-5.4001247917767614E-13</v>
      </c>
      <c r="AF805" s="39">
        <f t="shared" si="907"/>
        <v>-5.4001247917767614E-13</v>
      </c>
      <c r="AG805" s="39">
        <f t="shared" si="907"/>
        <v>-5.4001247917767614E-13</v>
      </c>
      <c r="AH805" s="39">
        <f t="shared" si="907"/>
        <v>-5.4001247917767614E-13</v>
      </c>
      <c r="AI805" s="40"/>
      <c r="AJ805" s="54"/>
      <c r="AK805" s="54"/>
      <c r="AL805" s="54"/>
      <c r="AM805" s="54"/>
      <c r="AN805" s="54"/>
      <c r="AO805" s="54"/>
      <c r="AP805" s="39"/>
      <c r="AQ805" s="39"/>
      <c r="AR805" s="39"/>
      <c r="AS805" s="39"/>
      <c r="AT805" s="39"/>
      <c r="AU805" s="39"/>
      <c r="AV805" s="39"/>
      <c r="AW805" s="39"/>
    </row>
    <row r="806" spans="1:49" hidden="1" outlineLevel="1" x14ac:dyDescent="0.2">
      <c r="B806" s="5" t="s">
        <v>222</v>
      </c>
      <c r="C806" s="9">
        <f t="shared" ref="C806:AH806" si="908">-C366</f>
        <v>22.8650175</v>
      </c>
      <c r="D806" s="9">
        <f t="shared" si="908"/>
        <v>108.09483749999998</v>
      </c>
      <c r="E806" s="9">
        <f t="shared" si="908"/>
        <v>236.99871000000002</v>
      </c>
      <c r="F806" s="9">
        <f t="shared" si="908"/>
        <v>348.96668624999995</v>
      </c>
      <c r="G806" s="9">
        <f t="shared" si="908"/>
        <v>429.24730747499996</v>
      </c>
      <c r="H806" s="9">
        <f t="shared" si="908"/>
        <v>491.03530065000001</v>
      </c>
      <c r="I806" s="9">
        <f t="shared" si="908"/>
        <v>546.30233077499997</v>
      </c>
      <c r="J806" s="9">
        <f t="shared" si="908"/>
        <v>592.93218960000002</v>
      </c>
      <c r="K806" s="9">
        <f t="shared" si="908"/>
        <v>638.961872148</v>
      </c>
      <c r="L806" s="9">
        <f t="shared" si="908"/>
        <v>693.00246573899994</v>
      </c>
      <c r="M806" s="9">
        <f t="shared" si="908"/>
        <v>753.99252747300011</v>
      </c>
      <c r="N806" s="9">
        <f t="shared" si="908"/>
        <v>808.56656082000018</v>
      </c>
      <c r="O806" s="9">
        <f t="shared" si="908"/>
        <v>871.14844167785998</v>
      </c>
      <c r="P806" s="9">
        <f t="shared" si="908"/>
        <v>936.68079761342995</v>
      </c>
      <c r="Q806" s="9">
        <f t="shared" si="908"/>
        <v>1000.91348229852</v>
      </c>
      <c r="R806" s="9">
        <f t="shared" si="908"/>
        <v>1050.9672336009298</v>
      </c>
      <c r="S806" s="9">
        <f t="shared" si="908"/>
        <v>1107.7415764924267</v>
      </c>
      <c r="T806" s="9">
        <f t="shared" si="908"/>
        <v>1169.7586102154505</v>
      </c>
      <c r="U806" s="9">
        <f t="shared" si="908"/>
        <v>1235.5414065924228</v>
      </c>
      <c r="V806" s="9">
        <f t="shared" si="908"/>
        <v>1288.9373262448421</v>
      </c>
      <c r="W806" s="9">
        <f t="shared" si="908"/>
        <v>754.36725400183548</v>
      </c>
      <c r="X806" s="9">
        <f t="shared" si="908"/>
        <v>356.34861182899181</v>
      </c>
      <c r="Y806" s="9">
        <f t="shared" si="908"/>
        <v>102.76067326247914</v>
      </c>
      <c r="Z806" s="9">
        <f t="shared" si="908"/>
        <v>0</v>
      </c>
      <c r="AA806" s="9">
        <f t="shared" si="908"/>
        <v>0</v>
      </c>
      <c r="AB806" s="9">
        <f t="shared" si="908"/>
        <v>0</v>
      </c>
      <c r="AC806" s="9">
        <f t="shared" si="908"/>
        <v>0</v>
      </c>
      <c r="AD806" s="9">
        <f t="shared" si="908"/>
        <v>0</v>
      </c>
      <c r="AE806" s="9">
        <f t="shared" si="908"/>
        <v>0</v>
      </c>
      <c r="AF806" s="9">
        <f t="shared" si="908"/>
        <v>0</v>
      </c>
      <c r="AG806" s="9">
        <f t="shared" si="908"/>
        <v>0</v>
      </c>
      <c r="AH806" s="9">
        <f t="shared" si="908"/>
        <v>0</v>
      </c>
      <c r="AJ806" s="34"/>
      <c r="AK806" s="34"/>
      <c r="AL806" s="34"/>
      <c r="AM806" s="34"/>
      <c r="AN806" s="34"/>
      <c r="AO806" s="34"/>
      <c r="AP806" s="9"/>
      <c r="AQ806" s="9"/>
      <c r="AR806" s="9"/>
      <c r="AS806" s="9"/>
      <c r="AT806" s="9"/>
      <c r="AU806" s="9"/>
      <c r="AV806" s="9"/>
      <c r="AW806" s="9"/>
    </row>
    <row r="807" spans="1:49" hidden="1" outlineLevel="1" x14ac:dyDescent="0.2">
      <c r="B807" s="5" t="s">
        <v>223</v>
      </c>
      <c r="C807" s="9">
        <f>C805-C806</f>
        <v>0</v>
      </c>
      <c r="D807" s="9">
        <f t="shared" ref="D807:AH807" si="909">D805-D806</f>
        <v>0</v>
      </c>
      <c r="E807" s="9">
        <f t="shared" si="909"/>
        <v>0</v>
      </c>
      <c r="F807" s="9">
        <f t="shared" si="909"/>
        <v>0</v>
      </c>
      <c r="G807" s="9">
        <f t="shared" si="909"/>
        <v>0</v>
      </c>
      <c r="H807" s="9">
        <f t="shared" si="909"/>
        <v>0</v>
      </c>
      <c r="I807" s="9">
        <f t="shared" si="909"/>
        <v>0</v>
      </c>
      <c r="J807" s="9">
        <f t="shared" si="909"/>
        <v>0</v>
      </c>
      <c r="K807" s="9">
        <f t="shared" si="909"/>
        <v>0</v>
      </c>
      <c r="L807" s="9">
        <f t="shared" si="909"/>
        <v>0</v>
      </c>
      <c r="M807" s="9">
        <f t="shared" si="909"/>
        <v>0</v>
      </c>
      <c r="N807" s="9">
        <f t="shared" si="909"/>
        <v>0</v>
      </c>
      <c r="O807" s="9">
        <f t="shared" si="909"/>
        <v>0</v>
      </c>
      <c r="P807" s="9">
        <f t="shared" si="909"/>
        <v>0</v>
      </c>
      <c r="Q807" s="9">
        <f t="shared" si="909"/>
        <v>0</v>
      </c>
      <c r="R807" s="9">
        <f t="shared" si="909"/>
        <v>0</v>
      </c>
      <c r="S807" s="9">
        <f t="shared" si="909"/>
        <v>0</v>
      </c>
      <c r="T807" s="9">
        <f t="shared" si="909"/>
        <v>0</v>
      </c>
      <c r="U807" s="9">
        <f t="shared" si="909"/>
        <v>0</v>
      </c>
      <c r="V807" s="9">
        <f t="shared" si="909"/>
        <v>0</v>
      </c>
      <c r="W807" s="9">
        <f t="shared" si="909"/>
        <v>0</v>
      </c>
      <c r="X807" s="9">
        <f t="shared" si="909"/>
        <v>-5.6843418860808015E-13</v>
      </c>
      <c r="Y807" s="9">
        <f t="shared" si="909"/>
        <v>-5.4001247917767614E-13</v>
      </c>
      <c r="Z807" s="9">
        <f t="shared" si="909"/>
        <v>-5.4001247917767614E-13</v>
      </c>
      <c r="AA807" s="9">
        <f t="shared" si="909"/>
        <v>-5.4001247917767614E-13</v>
      </c>
      <c r="AB807" s="9">
        <f t="shared" si="909"/>
        <v>-5.4001247917767614E-13</v>
      </c>
      <c r="AC807" s="9">
        <f t="shared" si="909"/>
        <v>-5.4001247917767614E-13</v>
      </c>
      <c r="AD807" s="9">
        <f t="shared" si="909"/>
        <v>-5.4001247917767614E-13</v>
      </c>
      <c r="AE807" s="9">
        <f t="shared" si="909"/>
        <v>-5.4001247917767614E-13</v>
      </c>
      <c r="AF807" s="9">
        <f t="shared" si="909"/>
        <v>-5.4001247917767614E-13</v>
      </c>
      <c r="AG807" s="9">
        <f t="shared" si="909"/>
        <v>-5.4001247917767614E-13</v>
      </c>
      <c r="AH807" s="9">
        <f t="shared" si="909"/>
        <v>-5.4001247917767614E-13</v>
      </c>
      <c r="AJ807" s="34"/>
      <c r="AK807" s="34"/>
      <c r="AL807" s="34"/>
      <c r="AM807" s="34"/>
      <c r="AN807" s="34"/>
      <c r="AO807" s="34"/>
      <c r="AP807" s="9"/>
      <c r="AQ807" s="9"/>
      <c r="AR807" s="9"/>
      <c r="AS807" s="9"/>
      <c r="AT807" s="9"/>
      <c r="AU807" s="9"/>
      <c r="AV807" s="9"/>
      <c r="AW807" s="9"/>
    </row>
    <row r="808" spans="1:49" hidden="1" outlineLevel="1" x14ac:dyDescent="0.2">
      <c r="AJ808" s="34"/>
      <c r="AK808" s="34"/>
      <c r="AL808" s="34"/>
      <c r="AM808" s="34"/>
      <c r="AN808" s="34"/>
      <c r="AO808" s="34"/>
    </row>
    <row r="809" spans="1:49" collapsed="1" x14ac:dyDescent="0.2">
      <c r="AJ809" s="34"/>
      <c r="AK809" s="34"/>
      <c r="AL809" s="34"/>
      <c r="AM809" s="34"/>
      <c r="AN809" s="34"/>
      <c r="AO809" s="34"/>
    </row>
    <row r="810" spans="1:49" x14ac:dyDescent="0.2">
      <c r="A810" s="50" t="s">
        <v>78</v>
      </c>
      <c r="B810" s="16" t="s">
        <v>401</v>
      </c>
      <c r="AJ810" s="34"/>
      <c r="AK810" s="34"/>
      <c r="AL810" s="34"/>
      <c r="AM810" s="34"/>
      <c r="AN810" s="34"/>
      <c r="AO810" s="34"/>
    </row>
    <row r="811" spans="1:49" hidden="1" outlineLevel="1" x14ac:dyDescent="0.2">
      <c r="AJ811" s="34"/>
      <c r="AK811" s="34"/>
      <c r="AL811" s="34"/>
      <c r="AM811" s="34"/>
      <c r="AN811" s="34"/>
      <c r="AO811" s="34"/>
    </row>
    <row r="812" spans="1:49" hidden="1" outlineLevel="1" x14ac:dyDescent="0.2">
      <c r="B812" s="2" t="s">
        <v>403</v>
      </c>
      <c r="AJ812" s="34"/>
      <c r="AK812" s="34"/>
      <c r="AL812" s="34"/>
      <c r="AM812" s="34"/>
      <c r="AN812" s="34"/>
      <c r="AO812" s="34"/>
    </row>
    <row r="813" spans="1:49" hidden="1" outlineLevel="1" x14ac:dyDescent="0.2">
      <c r="B813" s="4" t="s">
        <v>477</v>
      </c>
      <c r="C813" s="9">
        <f t="shared" ref="C813:F813" si="910">SUM(C631:F631)</f>
        <v>1472.4749999999999</v>
      </c>
      <c r="D813" s="9">
        <f t="shared" si="910"/>
        <v>2632.6769999999997</v>
      </c>
      <c r="E813" s="9">
        <f t="shared" si="910"/>
        <v>4055.1255000000001</v>
      </c>
      <c r="F813" s="9">
        <f t="shared" si="910"/>
        <v>5626.8705</v>
      </c>
      <c r="G813" s="9">
        <f t="shared" ref="G813:V813" si="911">G180</f>
        <v>5199.6000000000004</v>
      </c>
      <c r="H813" s="9">
        <f t="shared" si="911"/>
        <v>6857.4000000000005</v>
      </c>
      <c r="I813" s="9">
        <f t="shared" si="911"/>
        <v>8603.4000000000015</v>
      </c>
      <c r="J813" s="9">
        <f t="shared" si="911"/>
        <v>10421.100000000002</v>
      </c>
      <c r="K813" s="9">
        <f t="shared" si="911"/>
        <v>12353.868000000004</v>
      </c>
      <c r="L813" s="9">
        <f t="shared" si="911"/>
        <v>14393.034000000005</v>
      </c>
      <c r="M813" s="9">
        <f t="shared" si="911"/>
        <v>16538.598000000005</v>
      </c>
      <c r="N813" s="9">
        <f t="shared" si="911"/>
        <v>18766.305000000008</v>
      </c>
      <c r="O813" s="9">
        <f t="shared" si="911"/>
        <v>21198.909960000008</v>
      </c>
      <c r="P813" s="9">
        <f t="shared" si="911"/>
        <v>23729.464980000004</v>
      </c>
      <c r="Q813" s="9">
        <f t="shared" si="911"/>
        <v>26326.133820000003</v>
      </c>
      <c r="R813" s="9">
        <f t="shared" si="911"/>
        <v>28955.548530000004</v>
      </c>
      <c r="S813" s="9">
        <f t="shared" si="911"/>
        <v>31742.734467600003</v>
      </c>
      <c r="T813" s="9">
        <f t="shared" si="911"/>
        <v>34613.175211200003</v>
      </c>
      <c r="U813" s="9">
        <f t="shared" si="911"/>
        <v>37563.687136799999</v>
      </c>
      <c r="V813" s="9">
        <f t="shared" si="911"/>
        <v>40553.857949400001</v>
      </c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J813" s="34"/>
      <c r="AK813" s="34"/>
      <c r="AL813" s="34"/>
      <c r="AM813" s="34"/>
      <c r="AN813" s="34"/>
      <c r="AO813" s="34"/>
      <c r="AP813" s="9"/>
      <c r="AQ813" s="9"/>
      <c r="AR813" s="9"/>
      <c r="AS813" s="9"/>
      <c r="AT813" s="9"/>
      <c r="AU813" s="9"/>
      <c r="AV813" s="9"/>
      <c r="AW813" s="9"/>
    </row>
    <row r="814" spans="1:49" hidden="1" outlineLevel="1" x14ac:dyDescent="0.2">
      <c r="B814" s="4" t="str">
        <f>Drivers!B139</f>
        <v>EV to NTM revenue</v>
      </c>
      <c r="C814" s="94">
        <f>Drivers!C139</f>
        <v>8</v>
      </c>
      <c r="D814" s="94">
        <f>Drivers!D139</f>
        <v>8</v>
      </c>
      <c r="E814" s="94">
        <f>Drivers!E139</f>
        <v>8</v>
      </c>
      <c r="F814" s="94">
        <f>Drivers!F139</f>
        <v>8</v>
      </c>
      <c r="G814" s="94">
        <f>Drivers!G139</f>
        <v>8</v>
      </c>
      <c r="H814" s="94">
        <f>Drivers!H139</f>
        <v>8</v>
      </c>
      <c r="I814" s="94">
        <f>Drivers!I139</f>
        <v>8</v>
      </c>
      <c r="J814" s="94">
        <f>Drivers!J139</f>
        <v>8</v>
      </c>
      <c r="K814" s="94">
        <f>Drivers!K139</f>
        <v>8</v>
      </c>
      <c r="L814" s="94">
        <f>Drivers!L139</f>
        <v>8</v>
      </c>
      <c r="M814" s="94">
        <f>Drivers!M139</f>
        <v>8</v>
      </c>
      <c r="N814" s="94">
        <f>Drivers!N139</f>
        <v>8</v>
      </c>
      <c r="O814" s="94">
        <f>Drivers!O139</f>
        <v>8</v>
      </c>
      <c r="P814" s="94">
        <f>Drivers!P139</f>
        <v>8</v>
      </c>
      <c r="Q814" s="94">
        <f>Drivers!Q139</f>
        <v>8</v>
      </c>
      <c r="R814" s="94">
        <f>Drivers!R139</f>
        <v>8</v>
      </c>
      <c r="S814" s="94">
        <f>Drivers!S139</f>
        <v>8</v>
      </c>
      <c r="T814" s="94">
        <f>Drivers!T139</f>
        <v>8</v>
      </c>
      <c r="U814" s="94">
        <f>Drivers!U139</f>
        <v>8</v>
      </c>
      <c r="V814" s="94">
        <f>Drivers!V139</f>
        <v>8</v>
      </c>
      <c r="W814" s="94"/>
      <c r="X814" s="94"/>
      <c r="Y814" s="94"/>
      <c r="Z814" s="94"/>
      <c r="AA814" s="94"/>
      <c r="AB814" s="94"/>
      <c r="AC814" s="94"/>
      <c r="AD814" s="94"/>
      <c r="AE814" s="94"/>
      <c r="AF814" s="94"/>
      <c r="AG814" s="94"/>
      <c r="AH814" s="94"/>
      <c r="AJ814" s="34"/>
      <c r="AK814" s="34"/>
      <c r="AL814" s="34"/>
      <c r="AM814" s="34"/>
      <c r="AN814" s="34"/>
      <c r="AO814" s="34"/>
      <c r="AP814" s="94"/>
      <c r="AQ814" s="94"/>
      <c r="AR814" s="94"/>
      <c r="AS814" s="94"/>
      <c r="AT814" s="94"/>
      <c r="AU814" s="94"/>
      <c r="AV814" s="94"/>
      <c r="AW814" s="94"/>
    </row>
    <row r="815" spans="1:49" hidden="1" outlineLevel="1" x14ac:dyDescent="0.2">
      <c r="B815" s="38" t="s">
        <v>408</v>
      </c>
      <c r="C815" s="39">
        <f>C813*C814</f>
        <v>11779.8</v>
      </c>
      <c r="D815" s="39">
        <f t="shared" ref="D815:V815" si="912">D813*D814</f>
        <v>21061.415999999997</v>
      </c>
      <c r="E815" s="39">
        <f t="shared" si="912"/>
        <v>32441.004000000001</v>
      </c>
      <c r="F815" s="39">
        <f t="shared" si="912"/>
        <v>45014.964</v>
      </c>
      <c r="G815" s="39">
        <f t="shared" si="912"/>
        <v>41596.800000000003</v>
      </c>
      <c r="H815" s="39">
        <f t="shared" si="912"/>
        <v>54859.200000000004</v>
      </c>
      <c r="I815" s="39">
        <f t="shared" si="912"/>
        <v>68827.200000000012</v>
      </c>
      <c r="J815" s="39">
        <f t="shared" si="912"/>
        <v>83368.800000000017</v>
      </c>
      <c r="K815" s="39">
        <f t="shared" si="912"/>
        <v>98830.944000000032</v>
      </c>
      <c r="L815" s="39">
        <f t="shared" si="912"/>
        <v>115144.27200000004</v>
      </c>
      <c r="M815" s="39">
        <f t="shared" si="912"/>
        <v>132308.78400000004</v>
      </c>
      <c r="N815" s="39">
        <f t="shared" si="912"/>
        <v>150130.44000000006</v>
      </c>
      <c r="O815" s="39">
        <f t="shared" si="912"/>
        <v>169591.27968000007</v>
      </c>
      <c r="P815" s="39">
        <f t="shared" si="912"/>
        <v>189835.71984000003</v>
      </c>
      <c r="Q815" s="39">
        <f t="shared" si="912"/>
        <v>210609.07056000002</v>
      </c>
      <c r="R815" s="39">
        <f t="shared" si="912"/>
        <v>231644.38824000003</v>
      </c>
      <c r="S815" s="39">
        <f t="shared" si="912"/>
        <v>253941.87574080002</v>
      </c>
      <c r="T815" s="39">
        <f t="shared" si="912"/>
        <v>276905.40168960002</v>
      </c>
      <c r="U815" s="39">
        <f t="shared" si="912"/>
        <v>300509.49709439999</v>
      </c>
      <c r="V815" s="39">
        <f t="shared" si="912"/>
        <v>324430.8635952</v>
      </c>
      <c r="W815" s="39"/>
      <c r="X815" s="39"/>
      <c r="Y815" s="39"/>
      <c r="Z815" s="39"/>
      <c r="AA815" s="39"/>
      <c r="AB815" s="39"/>
      <c r="AC815" s="39"/>
      <c r="AD815" s="39"/>
      <c r="AE815" s="39"/>
      <c r="AF815" s="39"/>
      <c r="AG815" s="39"/>
      <c r="AH815" s="39"/>
      <c r="AI815" s="40"/>
      <c r="AJ815" s="54"/>
      <c r="AK815" s="54"/>
      <c r="AL815" s="54"/>
      <c r="AM815" s="54"/>
      <c r="AN815" s="54"/>
      <c r="AO815" s="54"/>
      <c r="AP815" s="39"/>
      <c r="AQ815" s="39"/>
      <c r="AR815" s="39"/>
      <c r="AS815" s="39"/>
      <c r="AT815" s="39"/>
      <c r="AU815" s="39"/>
      <c r="AV815" s="39"/>
      <c r="AW815" s="39"/>
    </row>
    <row r="816" spans="1:49" hidden="1" outlineLevel="1" x14ac:dyDescent="0.2">
      <c r="B816" s="4" t="s">
        <v>417</v>
      </c>
      <c r="C816" s="9">
        <f>C713</f>
        <v>0</v>
      </c>
      <c r="D816" s="9">
        <f t="shared" ref="D816:V816" si="913">D713</f>
        <v>3028.7037005000007</v>
      </c>
      <c r="E816" s="9">
        <f t="shared" si="913"/>
        <v>2657.0808892674008</v>
      </c>
      <c r="F816" s="9">
        <f t="shared" si="913"/>
        <v>2540.9528859285588</v>
      </c>
      <c r="G816" s="9">
        <f t="shared" si="913"/>
        <v>2566.1395663903018</v>
      </c>
      <c r="H816" s="9">
        <f t="shared" si="913"/>
        <v>2499.4000541249002</v>
      </c>
      <c r="I816" s="9">
        <f t="shared" si="913"/>
        <v>2497.9754677030742</v>
      </c>
      <c r="J816" s="9">
        <f t="shared" si="913"/>
        <v>2762.3654412985234</v>
      </c>
      <c r="K816" s="9">
        <f t="shared" si="913"/>
        <v>3203.81009082228</v>
      </c>
      <c r="L816" s="9">
        <f t="shared" si="913"/>
        <v>3655.3164403695405</v>
      </c>
      <c r="M816" s="9">
        <f t="shared" si="913"/>
        <v>4239.5883176705847</v>
      </c>
      <c r="N816" s="9">
        <f t="shared" si="913"/>
        <v>5137.0807581352055</v>
      </c>
      <c r="O816" s="9">
        <f t="shared" si="913"/>
        <v>6217.6065592620962</v>
      </c>
      <c r="P816" s="9">
        <f t="shared" si="913"/>
        <v>7287.1271322429093</v>
      </c>
      <c r="Q816" s="9">
        <f t="shared" si="913"/>
        <v>8583.6561485818838</v>
      </c>
      <c r="R816" s="9">
        <f t="shared" si="913"/>
        <v>10228.504244627344</v>
      </c>
      <c r="S816" s="9">
        <f t="shared" si="913"/>
        <v>12068.79838722396</v>
      </c>
      <c r="T816" s="9">
        <f t="shared" si="913"/>
        <v>14207.218378702199</v>
      </c>
      <c r="U816" s="9">
        <f t="shared" si="913"/>
        <v>16767.611775303227</v>
      </c>
      <c r="V816" s="9">
        <f t="shared" si="913"/>
        <v>19776.877669917398</v>
      </c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J816" s="34"/>
      <c r="AK816" s="34"/>
      <c r="AL816" s="34"/>
      <c r="AM816" s="34"/>
      <c r="AN816" s="34"/>
      <c r="AO816" s="34"/>
      <c r="AP816" s="9"/>
      <c r="AQ816" s="9"/>
      <c r="AR816" s="9"/>
      <c r="AS816" s="9"/>
      <c r="AT816" s="9"/>
      <c r="AU816" s="9"/>
      <c r="AV816" s="9"/>
      <c r="AW816" s="9"/>
    </row>
    <row r="817" spans="2:49" hidden="1" outlineLevel="1" x14ac:dyDescent="0.2">
      <c r="B817" s="4" t="s">
        <v>407</v>
      </c>
      <c r="AJ817" s="34"/>
      <c r="AK817" s="34"/>
      <c r="AL817" s="34"/>
      <c r="AM817" s="34"/>
      <c r="AN817" s="34"/>
      <c r="AO817" s="34"/>
    </row>
    <row r="818" spans="2:49" hidden="1" outlineLevel="1" x14ac:dyDescent="0.2">
      <c r="B818" s="38" t="s">
        <v>418</v>
      </c>
      <c r="C818" s="39">
        <f t="shared" ref="C818:V818" si="914">C815+C816-C817</f>
        <v>11779.8</v>
      </c>
      <c r="D818" s="39">
        <f t="shared" si="914"/>
        <v>24090.119700499999</v>
      </c>
      <c r="E818" s="39">
        <f t="shared" si="914"/>
        <v>35098.084889267404</v>
      </c>
      <c r="F818" s="39">
        <f t="shared" si="914"/>
        <v>47555.916885928556</v>
      </c>
      <c r="G818" s="39">
        <f t="shared" si="914"/>
        <v>44162.939566390305</v>
      </c>
      <c r="H818" s="39">
        <f t="shared" si="914"/>
        <v>57358.600054124901</v>
      </c>
      <c r="I818" s="39">
        <f t="shared" si="914"/>
        <v>71325.175467703084</v>
      </c>
      <c r="J818" s="39">
        <f t="shared" si="914"/>
        <v>86131.165441298537</v>
      </c>
      <c r="K818" s="39">
        <f t="shared" si="914"/>
        <v>102034.75409082232</v>
      </c>
      <c r="L818" s="39">
        <f t="shared" si="914"/>
        <v>118799.58844036958</v>
      </c>
      <c r="M818" s="39">
        <f t="shared" si="914"/>
        <v>136548.37231767064</v>
      </c>
      <c r="N818" s="39">
        <f t="shared" si="914"/>
        <v>155267.52075813527</v>
      </c>
      <c r="O818" s="39">
        <f t="shared" si="914"/>
        <v>175808.88623926215</v>
      </c>
      <c r="P818" s="39">
        <f t="shared" si="914"/>
        <v>197122.84697224293</v>
      </c>
      <c r="Q818" s="39">
        <f t="shared" si="914"/>
        <v>219192.7267085819</v>
      </c>
      <c r="R818" s="39">
        <f t="shared" si="914"/>
        <v>241872.89248462737</v>
      </c>
      <c r="S818" s="39">
        <f t="shared" si="914"/>
        <v>266010.67412802397</v>
      </c>
      <c r="T818" s="39">
        <f t="shared" si="914"/>
        <v>291112.6200683022</v>
      </c>
      <c r="U818" s="39">
        <f t="shared" si="914"/>
        <v>317277.1088697032</v>
      </c>
      <c r="V818" s="39">
        <f t="shared" si="914"/>
        <v>344207.74126511742</v>
      </c>
      <c r="W818" s="39"/>
      <c r="X818" s="39"/>
      <c r="Y818" s="39"/>
      <c r="Z818" s="39"/>
      <c r="AA818" s="39"/>
      <c r="AB818" s="39"/>
      <c r="AC818" s="39"/>
      <c r="AD818" s="39"/>
      <c r="AE818" s="39"/>
      <c r="AF818" s="39"/>
      <c r="AG818" s="39"/>
      <c r="AH818" s="39"/>
      <c r="AI818" s="40"/>
      <c r="AJ818" s="54"/>
      <c r="AK818" s="54"/>
      <c r="AL818" s="54"/>
      <c r="AM818" s="54"/>
      <c r="AN818" s="54"/>
      <c r="AO818" s="54"/>
      <c r="AP818" s="39"/>
      <c r="AQ818" s="39"/>
      <c r="AR818" s="39"/>
      <c r="AS818" s="39"/>
      <c r="AT818" s="39"/>
      <c r="AU818" s="39"/>
      <c r="AV818" s="39"/>
      <c r="AW818" s="39"/>
    </row>
    <row r="819" spans="2:49" hidden="1" outlineLevel="1" x14ac:dyDescent="0.2">
      <c r="B819" s="4" t="s">
        <v>421</v>
      </c>
      <c r="C819" s="9">
        <f>C712</f>
        <v>3028.7037005000007</v>
      </c>
      <c r="D819" s="9">
        <f>D712</f>
        <v>-371.62281123259999</v>
      </c>
      <c r="E819" s="9">
        <f t="shared" ref="E819:V819" si="915">E712</f>
        <v>-116.12800333884221</v>
      </c>
      <c r="F819" s="9">
        <f t="shared" si="915"/>
        <v>25.186680461742839</v>
      </c>
      <c r="G819" s="9">
        <f t="shared" si="915"/>
        <v>-66.73951226540153</v>
      </c>
      <c r="H819" s="9">
        <f t="shared" si="915"/>
        <v>-1.4245864218257935</v>
      </c>
      <c r="I819" s="9">
        <f t="shared" si="915"/>
        <v>264.38997359544936</v>
      </c>
      <c r="J819" s="9">
        <f t="shared" si="915"/>
        <v>441.44464952375665</v>
      </c>
      <c r="K819" s="9">
        <f t="shared" si="915"/>
        <v>451.50634954726047</v>
      </c>
      <c r="L819" s="9">
        <f t="shared" si="915"/>
        <v>584.27187730104436</v>
      </c>
      <c r="M819" s="9">
        <f t="shared" si="915"/>
        <v>897.49244046462059</v>
      </c>
      <c r="N819" s="9">
        <f t="shared" si="915"/>
        <v>1080.5258011268909</v>
      </c>
      <c r="O819" s="9">
        <f t="shared" si="915"/>
        <v>1069.5205729808129</v>
      </c>
      <c r="P819" s="9">
        <f t="shared" si="915"/>
        <v>1296.529016338975</v>
      </c>
      <c r="Q819" s="9">
        <f t="shared" si="915"/>
        <v>1644.8480960454608</v>
      </c>
      <c r="R819" s="9">
        <f t="shared" si="915"/>
        <v>1840.2941425966171</v>
      </c>
      <c r="S819" s="9">
        <f t="shared" si="915"/>
        <v>2138.419991478238</v>
      </c>
      <c r="T819" s="9">
        <f t="shared" si="915"/>
        <v>2560.3933966010268</v>
      </c>
      <c r="U819" s="9">
        <f t="shared" si="915"/>
        <v>3009.2658946141701</v>
      </c>
      <c r="V819" s="9">
        <f t="shared" si="915"/>
        <v>3296.9660109638207</v>
      </c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J819" s="34"/>
      <c r="AK819" s="34"/>
      <c r="AL819" s="34"/>
      <c r="AM819" s="34"/>
      <c r="AN819" s="34"/>
      <c r="AO819" s="34"/>
      <c r="AP819" s="9"/>
      <c r="AQ819" s="9"/>
      <c r="AR819" s="9"/>
      <c r="AS819" s="9"/>
      <c r="AT819" s="9"/>
      <c r="AU819" s="9"/>
      <c r="AV819" s="9"/>
      <c r="AW819" s="9"/>
    </row>
    <row r="820" spans="2:49" hidden="1" outlineLevel="1" x14ac:dyDescent="0.2">
      <c r="B820" s="38" t="s">
        <v>419</v>
      </c>
      <c r="C820" s="39">
        <f>C818+C819</f>
        <v>14808.503700499999</v>
      </c>
      <c r="D820" s="39">
        <f>D818+D819</f>
        <v>23718.496889267401</v>
      </c>
      <c r="E820" s="39">
        <f t="shared" ref="E820:V820" si="916">E818+E819</f>
        <v>34981.956885928565</v>
      </c>
      <c r="F820" s="39">
        <f t="shared" si="916"/>
        <v>47581.103566390302</v>
      </c>
      <c r="G820" s="39">
        <f t="shared" si="916"/>
        <v>44096.200054124907</v>
      </c>
      <c r="H820" s="39">
        <f t="shared" si="916"/>
        <v>57357.175467703077</v>
      </c>
      <c r="I820" s="39">
        <f t="shared" si="916"/>
        <v>71589.565441298531</v>
      </c>
      <c r="J820" s="39">
        <f t="shared" si="916"/>
        <v>86572.610090822287</v>
      </c>
      <c r="K820" s="39">
        <f t="shared" si="916"/>
        <v>102486.26044036957</v>
      </c>
      <c r="L820" s="39">
        <f t="shared" si="916"/>
        <v>119383.86031767062</v>
      </c>
      <c r="M820" s="39">
        <f t="shared" si="916"/>
        <v>137445.86475813526</v>
      </c>
      <c r="N820" s="39">
        <f t="shared" si="916"/>
        <v>156348.04655926218</v>
      </c>
      <c r="O820" s="39">
        <f t="shared" si="916"/>
        <v>176878.40681224296</v>
      </c>
      <c r="P820" s="39">
        <f t="shared" si="916"/>
        <v>198419.37598858192</v>
      </c>
      <c r="Q820" s="39">
        <f t="shared" si="916"/>
        <v>220837.57480462737</v>
      </c>
      <c r="R820" s="39">
        <f t="shared" si="916"/>
        <v>243713.186627224</v>
      </c>
      <c r="S820" s="39">
        <f t="shared" si="916"/>
        <v>268149.09411950223</v>
      </c>
      <c r="T820" s="39">
        <f t="shared" si="916"/>
        <v>293673.01346490323</v>
      </c>
      <c r="U820" s="39">
        <f t="shared" si="916"/>
        <v>320286.37476431736</v>
      </c>
      <c r="V820" s="39">
        <f t="shared" si="916"/>
        <v>347504.70727608126</v>
      </c>
      <c r="W820" s="39"/>
      <c r="X820" s="39"/>
      <c r="Y820" s="39"/>
      <c r="Z820" s="39"/>
      <c r="AA820" s="39"/>
      <c r="AB820" s="39"/>
      <c r="AC820" s="39"/>
      <c r="AD820" s="39"/>
      <c r="AE820" s="39"/>
      <c r="AF820" s="39"/>
      <c r="AG820" s="39"/>
      <c r="AH820" s="39"/>
      <c r="AI820" s="40"/>
      <c r="AJ820" s="54"/>
      <c r="AK820" s="54"/>
      <c r="AL820" s="54"/>
      <c r="AM820" s="54"/>
      <c r="AN820" s="54"/>
      <c r="AO820" s="54"/>
      <c r="AP820" s="39"/>
      <c r="AQ820" s="39"/>
      <c r="AR820" s="39"/>
      <c r="AS820" s="39"/>
      <c r="AT820" s="39"/>
      <c r="AU820" s="39"/>
      <c r="AV820" s="39"/>
      <c r="AW820" s="39"/>
    </row>
    <row r="821" spans="2:49" hidden="1" outlineLevel="1" x14ac:dyDescent="0.2">
      <c r="AJ821" s="34"/>
      <c r="AK821" s="34"/>
      <c r="AL821" s="34"/>
      <c r="AM821" s="34"/>
      <c r="AN821" s="34"/>
      <c r="AO821" s="34"/>
    </row>
    <row r="822" spans="2:49" hidden="1" outlineLevel="1" x14ac:dyDescent="0.2">
      <c r="B822" s="19" t="s">
        <v>406</v>
      </c>
      <c r="AJ822" s="34"/>
      <c r="AK822" s="34"/>
      <c r="AL822" s="34"/>
      <c r="AM822" s="34"/>
      <c r="AN822" s="34"/>
      <c r="AO822" s="34"/>
    </row>
    <row r="823" spans="2:49" hidden="1" outlineLevel="1" x14ac:dyDescent="0.2">
      <c r="B823" s="4" t="s">
        <v>404</v>
      </c>
      <c r="C823" s="9">
        <f t="shared" ref="C823:AH823" si="917">C708</f>
        <v>3288.1230720000008</v>
      </c>
      <c r="D823" s="9">
        <f t="shared" si="917"/>
        <v>0</v>
      </c>
      <c r="E823" s="9">
        <f t="shared" si="917"/>
        <v>0</v>
      </c>
      <c r="F823" s="9">
        <f t="shared" si="917"/>
        <v>0</v>
      </c>
      <c r="G823" s="9">
        <f t="shared" si="917"/>
        <v>0</v>
      </c>
      <c r="H823" s="9">
        <f t="shared" si="917"/>
        <v>0</v>
      </c>
      <c r="I823" s="9">
        <f t="shared" si="917"/>
        <v>0</v>
      </c>
      <c r="J823" s="9">
        <f t="shared" si="917"/>
        <v>0</v>
      </c>
      <c r="K823" s="9">
        <f t="shared" si="917"/>
        <v>0</v>
      </c>
      <c r="L823" s="9">
        <f t="shared" si="917"/>
        <v>0</v>
      </c>
      <c r="M823" s="9">
        <f t="shared" si="917"/>
        <v>0</v>
      </c>
      <c r="N823" s="9">
        <f t="shared" si="917"/>
        <v>0</v>
      </c>
      <c r="O823" s="9">
        <f t="shared" si="917"/>
        <v>0</v>
      </c>
      <c r="P823" s="9">
        <f t="shared" si="917"/>
        <v>0</v>
      </c>
      <c r="Q823" s="9">
        <f t="shared" si="917"/>
        <v>0</v>
      </c>
      <c r="R823" s="9">
        <f t="shared" si="917"/>
        <v>0</v>
      </c>
      <c r="S823" s="9">
        <f t="shared" si="917"/>
        <v>0</v>
      </c>
      <c r="T823" s="9">
        <f t="shared" si="917"/>
        <v>0</v>
      </c>
      <c r="U823" s="9">
        <f t="shared" si="917"/>
        <v>0</v>
      </c>
      <c r="V823" s="9">
        <f t="shared" si="917"/>
        <v>0</v>
      </c>
      <c r="W823" s="9">
        <f t="shared" si="917"/>
        <v>0</v>
      </c>
      <c r="X823" s="9">
        <f t="shared" si="917"/>
        <v>0</v>
      </c>
      <c r="Y823" s="9">
        <f t="shared" si="917"/>
        <v>0</v>
      </c>
      <c r="Z823" s="9">
        <f t="shared" si="917"/>
        <v>0</v>
      </c>
      <c r="AA823" s="9">
        <f t="shared" si="917"/>
        <v>0</v>
      </c>
      <c r="AB823" s="9">
        <f t="shared" si="917"/>
        <v>0</v>
      </c>
      <c r="AC823" s="9">
        <f t="shared" si="917"/>
        <v>0</v>
      </c>
      <c r="AD823" s="9">
        <f t="shared" si="917"/>
        <v>0</v>
      </c>
      <c r="AE823" s="9">
        <f t="shared" si="917"/>
        <v>0</v>
      </c>
      <c r="AF823" s="9">
        <f t="shared" si="917"/>
        <v>0</v>
      </c>
      <c r="AG823" s="9">
        <f t="shared" si="917"/>
        <v>0</v>
      </c>
      <c r="AH823" s="9">
        <f t="shared" si="917"/>
        <v>0</v>
      </c>
      <c r="AJ823" s="34"/>
      <c r="AK823" s="34"/>
      <c r="AL823" s="34"/>
      <c r="AM823" s="34"/>
      <c r="AN823" s="34"/>
      <c r="AO823" s="34"/>
      <c r="AP823" s="9"/>
      <c r="AQ823" s="9"/>
      <c r="AR823" s="9"/>
      <c r="AS823" s="9"/>
      <c r="AT823" s="9"/>
      <c r="AU823" s="9"/>
      <c r="AV823" s="9"/>
      <c r="AW823" s="9"/>
    </row>
    <row r="824" spans="2:49" hidden="1" outlineLevel="1" x14ac:dyDescent="0.2">
      <c r="B824" s="4" t="s">
        <v>405</v>
      </c>
      <c r="C824" s="139">
        <f t="shared" ref="C824:AH824" si="918">C842</f>
        <v>11.7798</v>
      </c>
      <c r="D824" s="139">
        <f t="shared" si="918"/>
        <v>18.822503120939345</v>
      </c>
      <c r="E824" s="139">
        <f t="shared" si="918"/>
        <v>27.371323272543645</v>
      </c>
      <c r="F824" s="139">
        <f t="shared" si="918"/>
        <v>36.96202376269391</v>
      </c>
      <c r="G824" s="139">
        <f t="shared" si="918"/>
        <v>34.173874401691592</v>
      </c>
      <c r="H824" s="139">
        <f t="shared" si="918"/>
        <v>44.07527552193924</v>
      </c>
      <c r="I824" s="139">
        <f t="shared" si="918"/>
        <v>54.413064706151417</v>
      </c>
      <c r="J824" s="139">
        <f t="shared" si="918"/>
        <v>65.226480837877176</v>
      </c>
      <c r="K824" s="139">
        <f t="shared" si="918"/>
        <v>76.697078659832442</v>
      </c>
      <c r="L824" s="139">
        <f t="shared" si="918"/>
        <v>88.633498684244273</v>
      </c>
      <c r="M824" s="139">
        <f t="shared" si="918"/>
        <v>101.11331205155923</v>
      </c>
      <c r="N824" s="139">
        <f t="shared" si="918"/>
        <v>114.1124008470547</v>
      </c>
      <c r="O824" s="139">
        <f t="shared" si="918"/>
        <v>128.23884857060364</v>
      </c>
      <c r="P824" s="139">
        <f t="shared" si="918"/>
        <v>142.70886414793554</v>
      </c>
      <c r="Q824" s="139">
        <f t="shared" si="918"/>
        <v>157.49793014697158</v>
      </c>
      <c r="R824" s="139">
        <f t="shared" si="918"/>
        <v>172.49317765991725</v>
      </c>
      <c r="S824" s="139">
        <f t="shared" si="918"/>
        <v>188.28801344522708</v>
      </c>
      <c r="T824" s="139">
        <f t="shared" si="918"/>
        <v>204.51920918152007</v>
      </c>
      <c r="U824" s="139">
        <f t="shared" si="918"/>
        <v>221.2430369698655</v>
      </c>
      <c r="V824" s="139">
        <f t="shared" si="918"/>
        <v>238.24283824998113</v>
      </c>
      <c r="W824" s="139">
        <f t="shared" si="918"/>
        <v>0</v>
      </c>
      <c r="X824" s="139">
        <f t="shared" si="918"/>
        <v>0</v>
      </c>
      <c r="Y824" s="139">
        <f t="shared" si="918"/>
        <v>0</v>
      </c>
      <c r="Z824" s="139">
        <f t="shared" si="918"/>
        <v>0</v>
      </c>
      <c r="AA824" s="139">
        <f t="shared" si="918"/>
        <v>0</v>
      </c>
      <c r="AB824" s="139">
        <f t="shared" si="918"/>
        <v>0</v>
      </c>
      <c r="AC824" s="139">
        <f t="shared" si="918"/>
        <v>0</v>
      </c>
      <c r="AD824" s="139">
        <f t="shared" si="918"/>
        <v>0</v>
      </c>
      <c r="AE824" s="139">
        <f t="shared" si="918"/>
        <v>0</v>
      </c>
      <c r="AF824" s="139">
        <f t="shared" si="918"/>
        <v>0</v>
      </c>
      <c r="AG824" s="139">
        <f t="shared" si="918"/>
        <v>0</v>
      </c>
      <c r="AH824" s="139">
        <f t="shared" si="918"/>
        <v>0</v>
      </c>
      <c r="AI824" s="20" t="s">
        <v>420</v>
      </c>
      <c r="AJ824" s="34"/>
      <c r="AK824" s="34"/>
      <c r="AL824" s="34"/>
      <c r="AM824" s="34"/>
      <c r="AN824" s="34"/>
      <c r="AO824" s="34"/>
      <c r="AP824" s="139"/>
      <c r="AQ824" s="139"/>
      <c r="AR824" s="139"/>
      <c r="AS824" s="139"/>
      <c r="AT824" s="139"/>
      <c r="AU824" s="139"/>
      <c r="AV824" s="139"/>
      <c r="AW824" s="139"/>
    </row>
    <row r="825" spans="2:49" hidden="1" outlineLevel="1" x14ac:dyDescent="0.2">
      <c r="B825" s="38" t="s">
        <v>406</v>
      </c>
      <c r="C825" s="78">
        <f>IFERROR(C823/C824, 0)</f>
        <v>279.1323343350482</v>
      </c>
      <c r="D825" s="78">
        <f t="shared" ref="D825:AH825" si="919">IFERROR(D823/D824, 0)</f>
        <v>0</v>
      </c>
      <c r="E825" s="78">
        <f t="shared" si="919"/>
        <v>0</v>
      </c>
      <c r="F825" s="78">
        <f t="shared" si="919"/>
        <v>0</v>
      </c>
      <c r="G825" s="78">
        <f t="shared" si="919"/>
        <v>0</v>
      </c>
      <c r="H825" s="78">
        <f t="shared" si="919"/>
        <v>0</v>
      </c>
      <c r="I825" s="78">
        <f t="shared" si="919"/>
        <v>0</v>
      </c>
      <c r="J825" s="78">
        <f t="shared" si="919"/>
        <v>0</v>
      </c>
      <c r="K825" s="78">
        <f t="shared" si="919"/>
        <v>0</v>
      </c>
      <c r="L825" s="78">
        <f t="shared" si="919"/>
        <v>0</v>
      </c>
      <c r="M825" s="78">
        <f t="shared" si="919"/>
        <v>0</v>
      </c>
      <c r="N825" s="78">
        <f t="shared" si="919"/>
        <v>0</v>
      </c>
      <c r="O825" s="78">
        <f t="shared" si="919"/>
        <v>0</v>
      </c>
      <c r="P825" s="78">
        <f t="shared" si="919"/>
        <v>0</v>
      </c>
      <c r="Q825" s="78">
        <f t="shared" si="919"/>
        <v>0</v>
      </c>
      <c r="R825" s="78">
        <f t="shared" si="919"/>
        <v>0</v>
      </c>
      <c r="S825" s="78">
        <f t="shared" si="919"/>
        <v>0</v>
      </c>
      <c r="T825" s="78">
        <f t="shared" si="919"/>
        <v>0</v>
      </c>
      <c r="U825" s="78">
        <f t="shared" si="919"/>
        <v>0</v>
      </c>
      <c r="V825" s="78">
        <f t="shared" si="919"/>
        <v>0</v>
      </c>
      <c r="W825" s="78">
        <f t="shared" si="919"/>
        <v>0</v>
      </c>
      <c r="X825" s="78">
        <f t="shared" si="919"/>
        <v>0</v>
      </c>
      <c r="Y825" s="78">
        <f t="shared" si="919"/>
        <v>0</v>
      </c>
      <c r="Z825" s="78">
        <f t="shared" si="919"/>
        <v>0</v>
      </c>
      <c r="AA825" s="78">
        <f t="shared" si="919"/>
        <v>0</v>
      </c>
      <c r="AB825" s="78">
        <f t="shared" si="919"/>
        <v>0</v>
      </c>
      <c r="AC825" s="78">
        <f t="shared" si="919"/>
        <v>0</v>
      </c>
      <c r="AD825" s="78">
        <f t="shared" si="919"/>
        <v>0</v>
      </c>
      <c r="AE825" s="78">
        <f t="shared" si="919"/>
        <v>0</v>
      </c>
      <c r="AF825" s="78">
        <f t="shared" si="919"/>
        <v>0</v>
      </c>
      <c r="AG825" s="78">
        <f t="shared" si="919"/>
        <v>0</v>
      </c>
      <c r="AH825" s="78">
        <f t="shared" si="919"/>
        <v>0</v>
      </c>
      <c r="AI825" s="40"/>
      <c r="AJ825" s="54"/>
      <c r="AK825" s="54"/>
      <c r="AL825" s="54"/>
      <c r="AM825" s="54"/>
      <c r="AN825" s="54"/>
      <c r="AO825" s="54"/>
      <c r="AP825" s="78"/>
      <c r="AQ825" s="78"/>
      <c r="AR825" s="78"/>
      <c r="AS825" s="78"/>
      <c r="AT825" s="78"/>
      <c r="AU825" s="78"/>
      <c r="AV825" s="78"/>
      <c r="AW825" s="78"/>
    </row>
    <row r="826" spans="2:49" hidden="1" outlineLevel="1" x14ac:dyDescent="0.2">
      <c r="AJ826" s="34"/>
      <c r="AK826" s="34"/>
      <c r="AL826" s="34"/>
      <c r="AM826" s="34"/>
      <c r="AN826" s="34"/>
      <c r="AO826" s="34"/>
    </row>
    <row r="827" spans="2:49" hidden="1" outlineLevel="1" x14ac:dyDescent="0.2">
      <c r="B827" s="2" t="s">
        <v>425</v>
      </c>
      <c r="AJ827" s="34"/>
      <c r="AK827" s="34"/>
      <c r="AL827" s="34"/>
      <c r="AM827" s="34"/>
      <c r="AN827" s="34"/>
      <c r="AO827" s="34"/>
    </row>
    <row r="828" spans="2:49" hidden="1" outlineLevel="1" x14ac:dyDescent="0.2">
      <c r="B828" s="4" t="s">
        <v>471</v>
      </c>
      <c r="C828" s="9">
        <f t="shared" ref="C828:AH828" si="920">-C408</f>
        <v>8.5410000000000004</v>
      </c>
      <c r="D828" s="9">
        <f t="shared" si="920"/>
        <v>45.864000000000004</v>
      </c>
      <c r="E828" s="9">
        <f t="shared" si="920"/>
        <v>118.28699999999999</v>
      </c>
      <c r="F828" s="9">
        <f t="shared" si="920"/>
        <v>210.1515</v>
      </c>
      <c r="G828" s="9">
        <f t="shared" si="920"/>
        <v>310.19351999999998</v>
      </c>
      <c r="H828" s="9">
        <f t="shared" si="920"/>
        <v>415.70060999999998</v>
      </c>
      <c r="I828" s="9">
        <f t="shared" si="920"/>
        <v>526.94069999999999</v>
      </c>
      <c r="J828" s="9">
        <f t="shared" si="920"/>
        <v>643.55986499999995</v>
      </c>
      <c r="K828" s="9">
        <f t="shared" si="920"/>
        <v>765.89706960000001</v>
      </c>
      <c r="L828" s="9">
        <f t="shared" si="920"/>
        <v>895.43225069999994</v>
      </c>
      <c r="M828" s="9">
        <f t="shared" si="920"/>
        <v>1031.8833018</v>
      </c>
      <c r="N828" s="9">
        <f t="shared" si="920"/>
        <v>1174.72995315</v>
      </c>
      <c r="O828" s="9">
        <f t="shared" si="920"/>
        <v>1326.620189232</v>
      </c>
      <c r="P828" s="9">
        <f t="shared" si="920"/>
        <v>1487.6682826590002</v>
      </c>
      <c r="Q828" s="9">
        <f t="shared" si="920"/>
        <v>1653.5725003979996</v>
      </c>
      <c r="R828" s="9">
        <f t="shared" si="920"/>
        <v>1823.0583739095</v>
      </c>
      <c r="S828" s="9">
        <f t="shared" si="920"/>
        <v>1998.4636974931198</v>
      </c>
      <c r="T828" s="9">
        <f t="shared" si="920"/>
        <v>2181.4165990258198</v>
      </c>
      <c r="U828" s="9">
        <f t="shared" si="920"/>
        <v>2369.7127742137209</v>
      </c>
      <c r="V828" s="9">
        <f t="shared" si="920"/>
        <v>2562.3467325038705</v>
      </c>
      <c r="W828" s="9">
        <f t="shared" si="920"/>
        <v>0</v>
      </c>
      <c r="X828" s="9">
        <f t="shared" si="920"/>
        <v>0</v>
      </c>
      <c r="Y828" s="9">
        <f t="shared" si="920"/>
        <v>0</v>
      </c>
      <c r="Z828" s="9">
        <f t="shared" si="920"/>
        <v>0</v>
      </c>
      <c r="AA828" s="9">
        <f t="shared" si="920"/>
        <v>0</v>
      </c>
      <c r="AB828" s="9">
        <f t="shared" si="920"/>
        <v>0</v>
      </c>
      <c r="AC828" s="9">
        <f t="shared" si="920"/>
        <v>0</v>
      </c>
      <c r="AD828" s="9">
        <f t="shared" si="920"/>
        <v>0</v>
      </c>
      <c r="AE828" s="9">
        <f t="shared" si="920"/>
        <v>0</v>
      </c>
      <c r="AF828" s="9">
        <f t="shared" si="920"/>
        <v>0</v>
      </c>
      <c r="AG828" s="9">
        <f t="shared" si="920"/>
        <v>0</v>
      </c>
      <c r="AH828" s="9">
        <f t="shared" si="920"/>
        <v>0</v>
      </c>
      <c r="AJ828" s="34"/>
      <c r="AK828" s="34"/>
      <c r="AL828" s="34"/>
      <c r="AM828" s="34"/>
      <c r="AN828" s="34"/>
      <c r="AO828" s="34"/>
      <c r="AP828" s="9"/>
      <c r="AQ828" s="9"/>
      <c r="AR828" s="9"/>
      <c r="AS828" s="9"/>
      <c r="AT828" s="9"/>
      <c r="AU828" s="9"/>
      <c r="AV828" s="9"/>
      <c r="AW828" s="9"/>
    </row>
    <row r="829" spans="2:49" hidden="1" outlineLevel="1" x14ac:dyDescent="0.2">
      <c r="B829" s="4" t="s">
        <v>405</v>
      </c>
      <c r="C829" s="107">
        <f t="shared" ref="C829:AH829" si="921">C842</f>
        <v>11.7798</v>
      </c>
      <c r="D829" s="107">
        <f t="shared" si="921"/>
        <v>18.822503120939345</v>
      </c>
      <c r="E829" s="107">
        <f t="shared" si="921"/>
        <v>27.371323272543645</v>
      </c>
      <c r="F829" s="107">
        <f t="shared" si="921"/>
        <v>36.96202376269391</v>
      </c>
      <c r="G829" s="107">
        <f t="shared" si="921"/>
        <v>34.173874401691592</v>
      </c>
      <c r="H829" s="107">
        <f t="shared" si="921"/>
        <v>44.07527552193924</v>
      </c>
      <c r="I829" s="107">
        <f t="shared" si="921"/>
        <v>54.413064706151417</v>
      </c>
      <c r="J829" s="107">
        <f t="shared" si="921"/>
        <v>65.226480837877176</v>
      </c>
      <c r="K829" s="107">
        <f t="shared" si="921"/>
        <v>76.697078659832442</v>
      </c>
      <c r="L829" s="107">
        <f t="shared" si="921"/>
        <v>88.633498684244273</v>
      </c>
      <c r="M829" s="107">
        <f t="shared" si="921"/>
        <v>101.11331205155923</v>
      </c>
      <c r="N829" s="107">
        <f t="shared" si="921"/>
        <v>114.1124008470547</v>
      </c>
      <c r="O829" s="107">
        <f t="shared" si="921"/>
        <v>128.23884857060364</v>
      </c>
      <c r="P829" s="107">
        <f t="shared" si="921"/>
        <v>142.70886414793554</v>
      </c>
      <c r="Q829" s="107">
        <f t="shared" si="921"/>
        <v>157.49793014697158</v>
      </c>
      <c r="R829" s="107">
        <f t="shared" si="921"/>
        <v>172.49317765991725</v>
      </c>
      <c r="S829" s="107">
        <f t="shared" si="921"/>
        <v>188.28801344522708</v>
      </c>
      <c r="T829" s="107">
        <f t="shared" si="921"/>
        <v>204.51920918152007</v>
      </c>
      <c r="U829" s="107">
        <f t="shared" si="921"/>
        <v>221.2430369698655</v>
      </c>
      <c r="V829" s="107">
        <f t="shared" si="921"/>
        <v>238.24283824998113</v>
      </c>
      <c r="W829" s="107">
        <f t="shared" si="921"/>
        <v>0</v>
      </c>
      <c r="X829" s="107">
        <f t="shared" si="921"/>
        <v>0</v>
      </c>
      <c r="Y829" s="107">
        <f t="shared" si="921"/>
        <v>0</v>
      </c>
      <c r="Z829" s="107">
        <f t="shared" si="921"/>
        <v>0</v>
      </c>
      <c r="AA829" s="107">
        <f t="shared" si="921"/>
        <v>0</v>
      </c>
      <c r="AB829" s="107">
        <f t="shared" si="921"/>
        <v>0</v>
      </c>
      <c r="AC829" s="107">
        <f t="shared" si="921"/>
        <v>0</v>
      </c>
      <c r="AD829" s="107">
        <f t="shared" si="921"/>
        <v>0</v>
      </c>
      <c r="AE829" s="107">
        <f t="shared" si="921"/>
        <v>0</v>
      </c>
      <c r="AF829" s="107">
        <f t="shared" si="921"/>
        <v>0</v>
      </c>
      <c r="AG829" s="107">
        <f t="shared" si="921"/>
        <v>0</v>
      </c>
      <c r="AH829" s="107">
        <f t="shared" si="921"/>
        <v>0</v>
      </c>
      <c r="AI829" s="20" t="s">
        <v>435</v>
      </c>
      <c r="AJ829" s="34"/>
      <c r="AK829" s="34"/>
      <c r="AL829" s="34"/>
      <c r="AM829" s="34"/>
      <c r="AN829" s="34"/>
      <c r="AO829" s="34"/>
      <c r="AP829" s="107"/>
      <c r="AQ829" s="107"/>
      <c r="AR829" s="107"/>
      <c r="AS829" s="107"/>
      <c r="AT829" s="107"/>
      <c r="AU829" s="107"/>
      <c r="AV829" s="107"/>
      <c r="AW829" s="107"/>
    </row>
    <row r="830" spans="2:49" hidden="1" outlineLevel="1" x14ac:dyDescent="0.2">
      <c r="B830" s="38" t="s">
        <v>425</v>
      </c>
      <c r="C830" s="88">
        <f>IFERROR(C828/C829, 0)</f>
        <v>0.72505475474965619</v>
      </c>
      <c r="D830" s="78">
        <f t="shared" ref="D830:AH830" si="922">IFERROR(D828/D829, 0)</f>
        <v>2.4366578507285772</v>
      </c>
      <c r="E830" s="78">
        <f t="shared" si="922"/>
        <v>4.3215667296091036</v>
      </c>
      <c r="F830" s="78">
        <f t="shared" si="922"/>
        <v>5.6856058896890742</v>
      </c>
      <c r="G830" s="78">
        <f t="shared" si="922"/>
        <v>9.0769198819506851</v>
      </c>
      <c r="H830" s="78">
        <f t="shared" si="922"/>
        <v>9.4316054767049096</v>
      </c>
      <c r="I830" s="78">
        <f t="shared" si="922"/>
        <v>9.684084196426987</v>
      </c>
      <c r="J830" s="78">
        <f t="shared" si="922"/>
        <v>9.8665428018352195</v>
      </c>
      <c r="K830" s="78">
        <f t="shared" si="922"/>
        <v>9.9860005489506776</v>
      </c>
      <c r="L830" s="78">
        <f t="shared" si="922"/>
        <v>10.102639114923875</v>
      </c>
      <c r="M830" s="78">
        <f t="shared" si="922"/>
        <v>10.205217106070334</v>
      </c>
      <c r="N830" s="78">
        <f t="shared" si="922"/>
        <v>10.294498620921097</v>
      </c>
      <c r="O830" s="78">
        <f t="shared" si="922"/>
        <v>10.344916567943226</v>
      </c>
      <c r="P830" s="78">
        <f t="shared" si="922"/>
        <v>10.424498096466149</v>
      </c>
      <c r="Q830" s="78">
        <f t="shared" si="922"/>
        <v>10.499010995604472</v>
      </c>
      <c r="R830" s="78">
        <f t="shared" si="922"/>
        <v>10.568872338265987</v>
      </c>
      <c r="S830" s="78">
        <f t="shared" si="922"/>
        <v>10.613865752396778</v>
      </c>
      <c r="T830" s="78">
        <f t="shared" si="922"/>
        <v>10.666071943832492</v>
      </c>
      <c r="U830" s="78">
        <f t="shared" si="922"/>
        <v>10.710903297428921</v>
      </c>
      <c r="V830" s="78">
        <f t="shared" si="922"/>
        <v>10.755188912815402</v>
      </c>
      <c r="W830" s="78">
        <f t="shared" si="922"/>
        <v>0</v>
      </c>
      <c r="X830" s="78">
        <f t="shared" si="922"/>
        <v>0</v>
      </c>
      <c r="Y830" s="78">
        <f t="shared" si="922"/>
        <v>0</v>
      </c>
      <c r="Z830" s="78">
        <f t="shared" si="922"/>
        <v>0</v>
      </c>
      <c r="AA830" s="78">
        <f t="shared" si="922"/>
        <v>0</v>
      </c>
      <c r="AB830" s="78">
        <f t="shared" si="922"/>
        <v>0</v>
      </c>
      <c r="AC830" s="78">
        <f t="shared" si="922"/>
        <v>0</v>
      </c>
      <c r="AD830" s="78">
        <f t="shared" si="922"/>
        <v>0</v>
      </c>
      <c r="AE830" s="78">
        <f t="shared" si="922"/>
        <v>0</v>
      </c>
      <c r="AF830" s="78">
        <f t="shared" si="922"/>
        <v>0</v>
      </c>
      <c r="AG830" s="78">
        <f t="shared" si="922"/>
        <v>0</v>
      </c>
      <c r="AH830" s="78">
        <f t="shared" si="922"/>
        <v>0</v>
      </c>
      <c r="AI830" s="40"/>
      <c r="AJ830" s="54"/>
      <c r="AK830" s="54"/>
      <c r="AL830" s="54"/>
      <c r="AM830" s="54"/>
      <c r="AN830" s="54"/>
      <c r="AO830" s="54"/>
      <c r="AP830" s="78"/>
      <c r="AQ830" s="78"/>
      <c r="AR830" s="78"/>
      <c r="AS830" s="78"/>
      <c r="AT830" s="78"/>
      <c r="AU830" s="78"/>
      <c r="AV830" s="78"/>
      <c r="AW830" s="78"/>
    </row>
    <row r="831" spans="2:49" hidden="1" outlineLevel="1" x14ac:dyDescent="0.2">
      <c r="AJ831" s="34"/>
      <c r="AK831" s="34"/>
      <c r="AL831" s="34"/>
      <c r="AM831" s="34"/>
      <c r="AN831" s="34"/>
      <c r="AO831" s="34"/>
    </row>
    <row r="832" spans="2:49" hidden="1" outlineLevel="1" x14ac:dyDescent="0.2">
      <c r="B832" s="2" t="s">
        <v>398</v>
      </c>
      <c r="AJ832" s="34"/>
      <c r="AK832" s="34"/>
      <c r="AL832" s="34"/>
      <c r="AM832" s="34"/>
      <c r="AN832" s="34"/>
      <c r="AO832" s="34"/>
    </row>
    <row r="833" spans="2:49" hidden="1" outlineLevel="1" x14ac:dyDescent="0.2">
      <c r="B833" s="4" t="s">
        <v>399</v>
      </c>
      <c r="C833" s="76">
        <v>1000</v>
      </c>
      <c r="D833" s="41">
        <f>C837</f>
        <v>1279.8573890897978</v>
      </c>
      <c r="E833" s="41">
        <f t="shared" ref="E833:AH833" si="923">D837</f>
        <v>1282.2940469405264</v>
      </c>
      <c r="F833" s="41">
        <f t="shared" si="923"/>
        <v>1286.6156136701354</v>
      </c>
      <c r="G833" s="41">
        <f t="shared" si="923"/>
        <v>1292.3012195598244</v>
      </c>
      <c r="H833" s="41">
        <f t="shared" si="923"/>
        <v>1301.3781394417751</v>
      </c>
      <c r="I833" s="41">
        <f t="shared" si="923"/>
        <v>1310.80974491848</v>
      </c>
      <c r="J833" s="41">
        <f t="shared" si="923"/>
        <v>1320.4938291149069</v>
      </c>
      <c r="K833" s="41">
        <f t="shared" si="923"/>
        <v>1330.3603719167422</v>
      </c>
      <c r="L833" s="41">
        <f t="shared" si="923"/>
        <v>1340.3463724656929</v>
      </c>
      <c r="M833" s="41">
        <f t="shared" si="923"/>
        <v>1350.4490115806168</v>
      </c>
      <c r="N833" s="41">
        <f t="shared" si="923"/>
        <v>1360.654228686687</v>
      </c>
      <c r="O833" s="41">
        <f t="shared" si="923"/>
        <v>1370.9487273076081</v>
      </c>
      <c r="P833" s="41">
        <f t="shared" si="923"/>
        <v>1381.2936438755514</v>
      </c>
      <c r="Q833" s="41">
        <f t="shared" si="923"/>
        <v>1391.7181419720175</v>
      </c>
      <c r="R833" s="41">
        <f t="shared" si="923"/>
        <v>1402.217152967622</v>
      </c>
      <c r="S833" s="41">
        <f t="shared" si="923"/>
        <v>1412.786025305888</v>
      </c>
      <c r="T833" s="41">
        <f t="shared" si="923"/>
        <v>1423.3998910582848</v>
      </c>
      <c r="U833" s="41">
        <f t="shared" si="923"/>
        <v>1434.0659630021173</v>
      </c>
      <c r="V833" s="41">
        <f t="shared" si="923"/>
        <v>1444.7768662995463</v>
      </c>
      <c r="W833" s="41">
        <f t="shared" si="923"/>
        <v>1455.5320552123617</v>
      </c>
      <c r="X833" s="41">
        <f t="shared" si="923"/>
        <v>1455.5320552123617</v>
      </c>
      <c r="Y833" s="41">
        <f t="shared" si="923"/>
        <v>1455.5320552123617</v>
      </c>
      <c r="Z833" s="41">
        <f t="shared" si="923"/>
        <v>1455.5320552123617</v>
      </c>
      <c r="AA833" s="41">
        <f t="shared" si="923"/>
        <v>1455.5320552123617</v>
      </c>
      <c r="AB833" s="41">
        <f t="shared" si="923"/>
        <v>1455.5320552123617</v>
      </c>
      <c r="AC833" s="41">
        <f t="shared" si="923"/>
        <v>1455.5320552123617</v>
      </c>
      <c r="AD833" s="41">
        <f t="shared" si="923"/>
        <v>1455.5320552123617</v>
      </c>
      <c r="AE833" s="41">
        <f t="shared" si="923"/>
        <v>1455.5320552123617</v>
      </c>
      <c r="AF833" s="41">
        <f t="shared" si="923"/>
        <v>1455.5320552123617</v>
      </c>
      <c r="AG833" s="41">
        <f t="shared" si="923"/>
        <v>1455.5320552123617</v>
      </c>
      <c r="AH833" s="41">
        <f t="shared" si="923"/>
        <v>1455.5320552123617</v>
      </c>
      <c r="AJ833" s="34"/>
      <c r="AK833" s="34"/>
      <c r="AL833" s="34"/>
      <c r="AM833" s="34"/>
      <c r="AN833" s="34"/>
      <c r="AO833" s="34"/>
      <c r="AP833" s="41"/>
      <c r="AQ833" s="41"/>
      <c r="AR833" s="41"/>
      <c r="AS833" s="41"/>
      <c r="AT833" s="41"/>
      <c r="AU833" s="41"/>
      <c r="AV833" s="41"/>
      <c r="AW833" s="41"/>
    </row>
    <row r="834" spans="2:49" hidden="1" outlineLevel="1" x14ac:dyDescent="0.2">
      <c r="B834" s="4" t="str">
        <f t="shared" ref="B834:AH834" si="924">B825</f>
        <v>Shares issued through capital raise</v>
      </c>
      <c r="C834" s="41">
        <f t="shared" si="924"/>
        <v>279.1323343350482</v>
      </c>
      <c r="D834" s="41">
        <f t="shared" si="924"/>
        <v>0</v>
      </c>
      <c r="E834" s="41">
        <f t="shared" si="924"/>
        <v>0</v>
      </c>
      <c r="F834" s="41">
        <f t="shared" si="924"/>
        <v>0</v>
      </c>
      <c r="G834" s="41">
        <f t="shared" si="924"/>
        <v>0</v>
      </c>
      <c r="H834" s="41">
        <f t="shared" si="924"/>
        <v>0</v>
      </c>
      <c r="I834" s="41">
        <f t="shared" si="924"/>
        <v>0</v>
      </c>
      <c r="J834" s="41">
        <f t="shared" si="924"/>
        <v>0</v>
      </c>
      <c r="K834" s="41">
        <f t="shared" si="924"/>
        <v>0</v>
      </c>
      <c r="L834" s="41">
        <f t="shared" si="924"/>
        <v>0</v>
      </c>
      <c r="M834" s="41">
        <f t="shared" si="924"/>
        <v>0</v>
      </c>
      <c r="N834" s="41">
        <f t="shared" si="924"/>
        <v>0</v>
      </c>
      <c r="O834" s="41">
        <f t="shared" si="924"/>
        <v>0</v>
      </c>
      <c r="P834" s="41">
        <f t="shared" si="924"/>
        <v>0</v>
      </c>
      <c r="Q834" s="41">
        <f t="shared" si="924"/>
        <v>0</v>
      </c>
      <c r="R834" s="41">
        <f t="shared" si="924"/>
        <v>0</v>
      </c>
      <c r="S834" s="41">
        <f t="shared" si="924"/>
        <v>0</v>
      </c>
      <c r="T834" s="41">
        <f t="shared" si="924"/>
        <v>0</v>
      </c>
      <c r="U834" s="41">
        <f t="shared" si="924"/>
        <v>0</v>
      </c>
      <c r="V834" s="41">
        <f t="shared" si="924"/>
        <v>0</v>
      </c>
      <c r="W834" s="41">
        <f t="shared" si="924"/>
        <v>0</v>
      </c>
      <c r="X834" s="41">
        <f t="shared" si="924"/>
        <v>0</v>
      </c>
      <c r="Y834" s="41">
        <f t="shared" si="924"/>
        <v>0</v>
      </c>
      <c r="Z834" s="41">
        <f t="shared" si="924"/>
        <v>0</v>
      </c>
      <c r="AA834" s="41">
        <f t="shared" si="924"/>
        <v>0</v>
      </c>
      <c r="AB834" s="41">
        <f t="shared" si="924"/>
        <v>0</v>
      </c>
      <c r="AC834" s="41">
        <f t="shared" si="924"/>
        <v>0</v>
      </c>
      <c r="AD834" s="41">
        <f t="shared" si="924"/>
        <v>0</v>
      </c>
      <c r="AE834" s="41">
        <f t="shared" si="924"/>
        <v>0</v>
      </c>
      <c r="AF834" s="41">
        <f t="shared" si="924"/>
        <v>0</v>
      </c>
      <c r="AG834" s="41">
        <f t="shared" si="924"/>
        <v>0</v>
      </c>
      <c r="AH834" s="41">
        <f t="shared" si="924"/>
        <v>0</v>
      </c>
      <c r="AJ834" s="34"/>
      <c r="AK834" s="34"/>
      <c r="AL834" s="34"/>
      <c r="AM834" s="34"/>
      <c r="AN834" s="34"/>
      <c r="AO834" s="34"/>
      <c r="AP834" s="41"/>
      <c r="AQ834" s="41"/>
      <c r="AR834" s="41"/>
      <c r="AS834" s="41"/>
      <c r="AT834" s="41"/>
      <c r="AU834" s="41"/>
      <c r="AV834" s="41"/>
      <c r="AW834" s="41"/>
    </row>
    <row r="835" spans="2:49" hidden="1" outlineLevel="1" x14ac:dyDescent="0.2">
      <c r="B835" s="4" t="str">
        <f>B830</f>
        <v>Shares issued through SBC</v>
      </c>
      <c r="C835" s="41">
        <f>C830</f>
        <v>0.72505475474965619</v>
      </c>
      <c r="D835" s="41">
        <f t="shared" ref="D835:AH835" si="925">D830</f>
        <v>2.4366578507285772</v>
      </c>
      <c r="E835" s="41">
        <f t="shared" si="925"/>
        <v>4.3215667296091036</v>
      </c>
      <c r="F835" s="41">
        <f t="shared" si="925"/>
        <v>5.6856058896890742</v>
      </c>
      <c r="G835" s="41">
        <f t="shared" si="925"/>
        <v>9.0769198819506851</v>
      </c>
      <c r="H835" s="41">
        <f t="shared" si="925"/>
        <v>9.4316054767049096</v>
      </c>
      <c r="I835" s="41">
        <f t="shared" si="925"/>
        <v>9.684084196426987</v>
      </c>
      <c r="J835" s="41">
        <f t="shared" si="925"/>
        <v>9.8665428018352195</v>
      </c>
      <c r="K835" s="41">
        <f t="shared" si="925"/>
        <v>9.9860005489506776</v>
      </c>
      <c r="L835" s="41">
        <f t="shared" si="925"/>
        <v>10.102639114923875</v>
      </c>
      <c r="M835" s="41">
        <f t="shared" si="925"/>
        <v>10.205217106070334</v>
      </c>
      <c r="N835" s="41">
        <f t="shared" si="925"/>
        <v>10.294498620921097</v>
      </c>
      <c r="O835" s="41">
        <f t="shared" si="925"/>
        <v>10.344916567943226</v>
      </c>
      <c r="P835" s="41">
        <f t="shared" si="925"/>
        <v>10.424498096466149</v>
      </c>
      <c r="Q835" s="41">
        <f t="shared" si="925"/>
        <v>10.499010995604472</v>
      </c>
      <c r="R835" s="41">
        <f t="shared" si="925"/>
        <v>10.568872338265987</v>
      </c>
      <c r="S835" s="41">
        <f t="shared" si="925"/>
        <v>10.613865752396778</v>
      </c>
      <c r="T835" s="41">
        <f t="shared" si="925"/>
        <v>10.666071943832492</v>
      </c>
      <c r="U835" s="41">
        <f t="shared" si="925"/>
        <v>10.710903297428921</v>
      </c>
      <c r="V835" s="41">
        <f t="shared" si="925"/>
        <v>10.755188912815402</v>
      </c>
      <c r="W835" s="41">
        <f t="shared" si="925"/>
        <v>0</v>
      </c>
      <c r="X835" s="41">
        <f t="shared" si="925"/>
        <v>0</v>
      </c>
      <c r="Y835" s="41">
        <f t="shared" si="925"/>
        <v>0</v>
      </c>
      <c r="Z835" s="41">
        <f t="shared" si="925"/>
        <v>0</v>
      </c>
      <c r="AA835" s="41">
        <f t="shared" si="925"/>
        <v>0</v>
      </c>
      <c r="AB835" s="41">
        <f t="shared" si="925"/>
        <v>0</v>
      </c>
      <c r="AC835" s="41">
        <f t="shared" si="925"/>
        <v>0</v>
      </c>
      <c r="AD835" s="41">
        <f t="shared" si="925"/>
        <v>0</v>
      </c>
      <c r="AE835" s="41">
        <f t="shared" si="925"/>
        <v>0</v>
      </c>
      <c r="AF835" s="41">
        <f t="shared" si="925"/>
        <v>0</v>
      </c>
      <c r="AG835" s="41">
        <f t="shared" si="925"/>
        <v>0</v>
      </c>
      <c r="AH835" s="41">
        <f t="shared" si="925"/>
        <v>0</v>
      </c>
      <c r="AJ835" s="34"/>
      <c r="AK835" s="34"/>
      <c r="AL835" s="34"/>
      <c r="AM835" s="34"/>
      <c r="AN835" s="34"/>
      <c r="AO835" s="34"/>
      <c r="AP835" s="41"/>
      <c r="AQ835" s="41"/>
      <c r="AR835" s="41"/>
      <c r="AS835" s="41"/>
      <c r="AT835" s="41"/>
      <c r="AU835" s="41"/>
      <c r="AV835" s="41"/>
      <c r="AW835" s="41"/>
    </row>
    <row r="836" spans="2:49" ht="5.0999999999999996" hidden="1" customHeight="1" outlineLevel="1" x14ac:dyDescent="0.2">
      <c r="B836" s="4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  <c r="AA836" s="41"/>
      <c r="AB836" s="41"/>
      <c r="AC836" s="41"/>
      <c r="AD836" s="41"/>
      <c r="AE836" s="41"/>
      <c r="AF836" s="41"/>
      <c r="AG836" s="41"/>
      <c r="AH836" s="41"/>
      <c r="AJ836" s="34"/>
      <c r="AK836" s="34"/>
      <c r="AL836" s="34"/>
      <c r="AM836" s="34"/>
      <c r="AN836" s="34"/>
      <c r="AO836" s="34"/>
      <c r="AP836" s="41"/>
      <c r="AQ836" s="41"/>
      <c r="AR836" s="41"/>
      <c r="AS836" s="41"/>
      <c r="AT836" s="41"/>
      <c r="AU836" s="41"/>
      <c r="AV836" s="41"/>
      <c r="AW836" s="41"/>
    </row>
    <row r="837" spans="2:49" hidden="1" outlineLevel="1" x14ac:dyDescent="0.2">
      <c r="B837" s="38" t="s">
        <v>400</v>
      </c>
      <c r="C837" s="78">
        <f>SUM(C832:C836)</f>
        <v>1279.8573890897978</v>
      </c>
      <c r="D837" s="78">
        <f t="shared" ref="D837:AH837" si="926">SUM(D832:D836)</f>
        <v>1282.2940469405264</v>
      </c>
      <c r="E837" s="78">
        <f t="shared" si="926"/>
        <v>1286.6156136701354</v>
      </c>
      <c r="F837" s="78">
        <f t="shared" si="926"/>
        <v>1292.3012195598244</v>
      </c>
      <c r="G837" s="78">
        <f t="shared" si="926"/>
        <v>1301.3781394417751</v>
      </c>
      <c r="H837" s="78">
        <f t="shared" si="926"/>
        <v>1310.80974491848</v>
      </c>
      <c r="I837" s="78">
        <f t="shared" si="926"/>
        <v>1320.4938291149069</v>
      </c>
      <c r="J837" s="78">
        <f t="shared" si="926"/>
        <v>1330.3603719167422</v>
      </c>
      <c r="K837" s="78">
        <f t="shared" si="926"/>
        <v>1340.3463724656929</v>
      </c>
      <c r="L837" s="78">
        <f t="shared" si="926"/>
        <v>1350.4490115806168</v>
      </c>
      <c r="M837" s="78">
        <f t="shared" si="926"/>
        <v>1360.654228686687</v>
      </c>
      <c r="N837" s="78">
        <f t="shared" si="926"/>
        <v>1370.9487273076081</v>
      </c>
      <c r="O837" s="78">
        <f t="shared" si="926"/>
        <v>1381.2936438755514</v>
      </c>
      <c r="P837" s="78">
        <f t="shared" si="926"/>
        <v>1391.7181419720175</v>
      </c>
      <c r="Q837" s="78">
        <f t="shared" si="926"/>
        <v>1402.217152967622</v>
      </c>
      <c r="R837" s="78">
        <f t="shared" si="926"/>
        <v>1412.786025305888</v>
      </c>
      <c r="S837" s="78">
        <f t="shared" si="926"/>
        <v>1423.3998910582848</v>
      </c>
      <c r="T837" s="78">
        <f t="shared" si="926"/>
        <v>1434.0659630021173</v>
      </c>
      <c r="U837" s="78">
        <f t="shared" si="926"/>
        <v>1444.7768662995463</v>
      </c>
      <c r="V837" s="78">
        <f t="shared" si="926"/>
        <v>1455.5320552123617</v>
      </c>
      <c r="W837" s="78">
        <f t="shared" si="926"/>
        <v>1455.5320552123617</v>
      </c>
      <c r="X837" s="78">
        <f t="shared" si="926"/>
        <v>1455.5320552123617</v>
      </c>
      <c r="Y837" s="78">
        <f t="shared" si="926"/>
        <v>1455.5320552123617</v>
      </c>
      <c r="Z837" s="78">
        <f t="shared" si="926"/>
        <v>1455.5320552123617</v>
      </c>
      <c r="AA837" s="78">
        <f t="shared" si="926"/>
        <v>1455.5320552123617</v>
      </c>
      <c r="AB837" s="78">
        <f t="shared" si="926"/>
        <v>1455.5320552123617</v>
      </c>
      <c r="AC837" s="78">
        <f t="shared" si="926"/>
        <v>1455.5320552123617</v>
      </c>
      <c r="AD837" s="78">
        <f t="shared" si="926"/>
        <v>1455.5320552123617</v>
      </c>
      <c r="AE837" s="78">
        <f t="shared" si="926"/>
        <v>1455.5320552123617</v>
      </c>
      <c r="AF837" s="78">
        <f t="shared" si="926"/>
        <v>1455.5320552123617</v>
      </c>
      <c r="AG837" s="78">
        <f t="shared" si="926"/>
        <v>1455.5320552123617</v>
      </c>
      <c r="AH837" s="78">
        <f t="shared" si="926"/>
        <v>1455.5320552123617</v>
      </c>
      <c r="AI837" s="40"/>
      <c r="AJ837" s="54"/>
      <c r="AK837" s="54"/>
      <c r="AL837" s="54"/>
      <c r="AM837" s="54"/>
      <c r="AN837" s="54"/>
      <c r="AO837" s="54"/>
      <c r="AP837" s="78"/>
      <c r="AQ837" s="78"/>
      <c r="AR837" s="78"/>
      <c r="AS837" s="78"/>
      <c r="AT837" s="78"/>
      <c r="AU837" s="78"/>
      <c r="AV837" s="78"/>
      <c r="AW837" s="78"/>
    </row>
    <row r="838" spans="2:49" hidden="1" outlineLevel="1" x14ac:dyDescent="0.2">
      <c r="B838" s="4" t="s">
        <v>424</v>
      </c>
      <c r="C838" s="142">
        <f>C834/C837</f>
        <v>0.21809643536422449</v>
      </c>
      <c r="D838" s="142"/>
      <c r="E838" s="142"/>
      <c r="F838" s="142"/>
      <c r="G838" s="142"/>
      <c r="H838" s="142"/>
      <c r="I838" s="142"/>
      <c r="J838" s="142"/>
      <c r="K838" s="142"/>
      <c r="L838" s="142"/>
      <c r="M838" s="142"/>
      <c r="N838" s="142"/>
      <c r="O838" s="142"/>
      <c r="P838" s="142"/>
      <c r="Q838" s="142"/>
      <c r="R838" s="142"/>
      <c r="S838" s="142"/>
      <c r="T838" s="142"/>
      <c r="U838" s="142"/>
      <c r="V838" s="142"/>
      <c r="W838" s="142"/>
      <c r="X838" s="142"/>
      <c r="Y838" s="142"/>
      <c r="Z838" s="142"/>
      <c r="AA838" s="142"/>
      <c r="AB838" s="142"/>
      <c r="AC838" s="142"/>
      <c r="AD838" s="142"/>
      <c r="AE838" s="142"/>
      <c r="AF838" s="142"/>
      <c r="AG838" s="142"/>
      <c r="AH838" s="142"/>
      <c r="AI838" s="25"/>
      <c r="AJ838" s="3"/>
      <c r="AK838" s="3"/>
      <c r="AL838" s="3"/>
      <c r="AM838" s="3"/>
      <c r="AN838" s="3"/>
      <c r="AO838" s="3"/>
      <c r="AP838" s="142"/>
      <c r="AQ838" s="142"/>
      <c r="AR838" s="142"/>
      <c r="AS838" s="142"/>
      <c r="AT838" s="142"/>
      <c r="AU838" s="142"/>
      <c r="AV838" s="142"/>
      <c r="AW838" s="142"/>
    </row>
    <row r="839" spans="2:49" hidden="1" outlineLevel="1" x14ac:dyDescent="0.2">
      <c r="B839" s="51" t="s">
        <v>426</v>
      </c>
      <c r="C839" s="142"/>
      <c r="D839" s="142"/>
      <c r="E839" s="142"/>
      <c r="F839" s="142"/>
      <c r="G839" s="142"/>
      <c r="H839" s="142"/>
      <c r="I839" s="142"/>
      <c r="J839" s="142"/>
      <c r="K839" s="142"/>
      <c r="L839" s="142"/>
      <c r="M839" s="142"/>
      <c r="N839" s="142"/>
      <c r="O839" s="142"/>
      <c r="P839" s="142"/>
      <c r="Q839" s="142"/>
      <c r="R839" s="142"/>
      <c r="S839" s="142"/>
      <c r="T839" s="142"/>
      <c r="U839" s="142"/>
      <c r="V839" s="142"/>
      <c r="W839" s="142"/>
      <c r="X839" s="142"/>
      <c r="Y839" s="142"/>
      <c r="Z839" s="142"/>
      <c r="AA839" s="142"/>
      <c r="AB839" s="142"/>
      <c r="AC839" s="142"/>
      <c r="AD839" s="142"/>
      <c r="AE839" s="142"/>
      <c r="AF839" s="142"/>
      <c r="AG839" s="142"/>
      <c r="AH839" s="142"/>
      <c r="AI839" s="25"/>
      <c r="AJ839" s="3"/>
      <c r="AK839" s="3"/>
      <c r="AL839" s="3"/>
      <c r="AM839" s="3"/>
      <c r="AN839" s="3"/>
      <c r="AO839" s="3"/>
      <c r="AP839" s="142"/>
      <c r="AQ839" s="142"/>
      <c r="AR839" s="142"/>
      <c r="AS839" s="142"/>
      <c r="AT839" s="142"/>
      <c r="AU839" s="142"/>
      <c r="AV839" s="142"/>
      <c r="AW839" s="142"/>
    </row>
    <row r="840" spans="2:49" hidden="1" outlineLevel="1" x14ac:dyDescent="0.2">
      <c r="B840" s="51"/>
      <c r="C840" s="142"/>
      <c r="D840" s="142"/>
      <c r="E840" s="142"/>
      <c r="F840" s="142"/>
      <c r="G840" s="142"/>
      <c r="H840" s="142"/>
      <c r="I840" s="142"/>
      <c r="J840" s="142"/>
      <c r="K840" s="142"/>
      <c r="L840" s="142"/>
      <c r="M840" s="142"/>
      <c r="N840" s="142"/>
      <c r="O840" s="142"/>
      <c r="P840" s="142"/>
      <c r="Q840" s="142"/>
      <c r="R840" s="142"/>
      <c r="S840" s="142"/>
      <c r="T840" s="142"/>
      <c r="U840" s="142"/>
      <c r="V840" s="142"/>
      <c r="W840" s="142"/>
      <c r="X840" s="142"/>
      <c r="Y840" s="142"/>
      <c r="Z840" s="142"/>
      <c r="AA840" s="142"/>
      <c r="AB840" s="142"/>
      <c r="AC840" s="142"/>
      <c r="AD840" s="142"/>
      <c r="AE840" s="142"/>
      <c r="AF840" s="142"/>
      <c r="AG840" s="142"/>
      <c r="AH840" s="142"/>
      <c r="AI840" s="25"/>
      <c r="AJ840" s="3"/>
      <c r="AK840" s="3"/>
      <c r="AL840" s="3"/>
      <c r="AM840" s="3"/>
      <c r="AN840" s="3"/>
      <c r="AO840" s="3"/>
      <c r="AP840" s="142"/>
      <c r="AQ840" s="142"/>
      <c r="AR840" s="142"/>
      <c r="AS840" s="142"/>
      <c r="AT840" s="142"/>
      <c r="AU840" s="142"/>
      <c r="AV840" s="142"/>
      <c r="AW840" s="142"/>
    </row>
    <row r="841" spans="2:49" hidden="1" outlineLevel="1" x14ac:dyDescent="0.2">
      <c r="B841" s="19" t="s">
        <v>405</v>
      </c>
      <c r="C841" s="142"/>
      <c r="D841" s="142"/>
      <c r="E841" s="142"/>
      <c r="F841" s="142"/>
      <c r="G841" s="142"/>
      <c r="H841" s="142"/>
      <c r="I841" s="142"/>
      <c r="J841" s="142"/>
      <c r="K841" s="142"/>
      <c r="L841" s="142"/>
      <c r="M841" s="142"/>
      <c r="N841" s="142"/>
      <c r="O841" s="142"/>
      <c r="P841" s="142"/>
      <c r="Q841" s="142"/>
      <c r="R841" s="142"/>
      <c r="S841" s="142"/>
      <c r="T841" s="142"/>
      <c r="U841" s="142"/>
      <c r="V841" s="142"/>
      <c r="W841" s="142"/>
      <c r="X841" s="142"/>
      <c r="Y841" s="142"/>
      <c r="Z841" s="142"/>
      <c r="AA841" s="142"/>
      <c r="AB841" s="142"/>
      <c r="AC841" s="142"/>
      <c r="AD841" s="142"/>
      <c r="AE841" s="142"/>
      <c r="AF841" s="142"/>
      <c r="AG841" s="142"/>
      <c r="AH841" s="142"/>
      <c r="AI841" s="25"/>
      <c r="AJ841" s="3"/>
      <c r="AK841" s="3"/>
      <c r="AL841" s="3"/>
      <c r="AM841" s="3"/>
      <c r="AN841" s="3"/>
      <c r="AO841" s="3"/>
      <c r="AP841" s="142"/>
      <c r="AQ841" s="142"/>
      <c r="AR841" s="142"/>
      <c r="AS841" s="142"/>
      <c r="AT841" s="142"/>
      <c r="AU841" s="142"/>
      <c r="AV841" s="142"/>
      <c r="AW841" s="142"/>
    </row>
    <row r="842" spans="2:49" hidden="1" outlineLevel="1" x14ac:dyDescent="0.2">
      <c r="B842" s="4" t="s">
        <v>422</v>
      </c>
      <c r="C842" s="107">
        <f t="shared" ref="C842:AH842" si="927">C818/C833</f>
        <v>11.7798</v>
      </c>
      <c r="D842" s="107">
        <f t="shared" si="927"/>
        <v>18.822503120939345</v>
      </c>
      <c r="E842" s="107">
        <f t="shared" si="927"/>
        <v>27.371323272543645</v>
      </c>
      <c r="F842" s="107">
        <f t="shared" si="927"/>
        <v>36.96202376269391</v>
      </c>
      <c r="G842" s="107">
        <f t="shared" si="927"/>
        <v>34.173874401691592</v>
      </c>
      <c r="H842" s="107">
        <f t="shared" si="927"/>
        <v>44.07527552193924</v>
      </c>
      <c r="I842" s="107">
        <f t="shared" si="927"/>
        <v>54.413064706151417</v>
      </c>
      <c r="J842" s="107">
        <f t="shared" si="927"/>
        <v>65.226480837877176</v>
      </c>
      <c r="K842" s="107">
        <f t="shared" si="927"/>
        <v>76.697078659832442</v>
      </c>
      <c r="L842" s="107">
        <f t="shared" si="927"/>
        <v>88.633498684244273</v>
      </c>
      <c r="M842" s="107">
        <f t="shared" si="927"/>
        <v>101.11331205155923</v>
      </c>
      <c r="N842" s="107">
        <f t="shared" si="927"/>
        <v>114.1124008470547</v>
      </c>
      <c r="O842" s="107">
        <f t="shared" si="927"/>
        <v>128.23884857060364</v>
      </c>
      <c r="P842" s="107">
        <f t="shared" si="927"/>
        <v>142.70886414793554</v>
      </c>
      <c r="Q842" s="107">
        <f t="shared" si="927"/>
        <v>157.49793014697158</v>
      </c>
      <c r="R842" s="107">
        <f t="shared" si="927"/>
        <v>172.49317765991725</v>
      </c>
      <c r="S842" s="107">
        <f t="shared" si="927"/>
        <v>188.28801344522708</v>
      </c>
      <c r="T842" s="107">
        <f t="shared" si="927"/>
        <v>204.51920918152007</v>
      </c>
      <c r="U842" s="107">
        <f t="shared" si="927"/>
        <v>221.2430369698655</v>
      </c>
      <c r="V842" s="107">
        <f t="shared" si="927"/>
        <v>238.24283824998113</v>
      </c>
      <c r="W842" s="107">
        <f t="shared" si="927"/>
        <v>0</v>
      </c>
      <c r="X842" s="107">
        <f t="shared" si="927"/>
        <v>0</v>
      </c>
      <c r="Y842" s="107">
        <f t="shared" si="927"/>
        <v>0</v>
      </c>
      <c r="Z842" s="107">
        <f t="shared" si="927"/>
        <v>0</v>
      </c>
      <c r="AA842" s="107">
        <f t="shared" si="927"/>
        <v>0</v>
      </c>
      <c r="AB842" s="107">
        <f t="shared" si="927"/>
        <v>0</v>
      </c>
      <c r="AC842" s="107">
        <f t="shared" si="927"/>
        <v>0</v>
      </c>
      <c r="AD842" s="107">
        <f t="shared" si="927"/>
        <v>0</v>
      </c>
      <c r="AE842" s="107">
        <f t="shared" si="927"/>
        <v>0</v>
      </c>
      <c r="AF842" s="107">
        <f t="shared" si="927"/>
        <v>0</v>
      </c>
      <c r="AG842" s="107">
        <f t="shared" si="927"/>
        <v>0</v>
      </c>
      <c r="AH842" s="107">
        <f t="shared" si="927"/>
        <v>0</v>
      </c>
      <c r="AI842" s="20"/>
      <c r="AJ842" s="34"/>
      <c r="AK842" s="34"/>
      <c r="AL842" s="34"/>
      <c r="AM842" s="34"/>
      <c r="AN842" s="34"/>
      <c r="AO842" s="34"/>
      <c r="AP842" s="107"/>
      <c r="AQ842" s="107"/>
      <c r="AR842" s="107"/>
      <c r="AS842" s="107"/>
      <c r="AT842" s="107"/>
      <c r="AU842" s="107"/>
      <c r="AV842" s="107"/>
      <c r="AW842" s="107"/>
    </row>
    <row r="843" spans="2:49" hidden="1" outlineLevel="1" x14ac:dyDescent="0.2">
      <c r="B843" s="5" t="s">
        <v>54</v>
      </c>
      <c r="G843" s="80">
        <f t="shared" ref="G843:AH843" si="928">IFERROR(G842/C842-1, 0)</f>
        <v>1.9010572676693656</v>
      </c>
      <c r="H843" s="80">
        <f t="shared" si="928"/>
        <v>1.3416266815706948</v>
      </c>
      <c r="I843" s="80">
        <f t="shared" si="928"/>
        <v>0.98795886352829432</v>
      </c>
      <c r="J843" s="80">
        <f t="shared" si="928"/>
        <v>0.76468911054894195</v>
      </c>
      <c r="K843" s="80">
        <f t="shared" si="928"/>
        <v>1.2443190888544957</v>
      </c>
      <c r="L843" s="80">
        <f t="shared" si="928"/>
        <v>1.0109573368435418</v>
      </c>
      <c r="M843" s="80">
        <f t="shared" si="928"/>
        <v>0.85825431075431302</v>
      </c>
      <c r="N843" s="80">
        <f t="shared" si="928"/>
        <v>0.74947964969450487</v>
      </c>
      <c r="O843" s="80">
        <f t="shared" si="928"/>
        <v>0.67201738073192718</v>
      </c>
      <c r="P843" s="80">
        <f t="shared" si="928"/>
        <v>0.61010076626145704</v>
      </c>
      <c r="Q843" s="80">
        <f t="shared" si="928"/>
        <v>0.55763793066793199</v>
      </c>
      <c r="R843" s="80">
        <f t="shared" si="928"/>
        <v>0.51160764631628886</v>
      </c>
      <c r="S843" s="80">
        <f t="shared" si="928"/>
        <v>0.4682603247296202</v>
      </c>
      <c r="T843" s="80">
        <f t="shared" si="928"/>
        <v>0.43312197460635926</v>
      </c>
      <c r="U843" s="80">
        <f t="shared" si="928"/>
        <v>0.40473615598255286</v>
      </c>
      <c r="V843" s="80">
        <f t="shared" si="928"/>
        <v>0.38117252799234813</v>
      </c>
      <c r="W843" s="80">
        <f t="shared" si="928"/>
        <v>-1</v>
      </c>
      <c r="X843" s="80">
        <f t="shared" si="928"/>
        <v>-1</v>
      </c>
      <c r="Y843" s="80">
        <f t="shared" si="928"/>
        <v>-1</v>
      </c>
      <c r="Z843" s="80">
        <f t="shared" si="928"/>
        <v>-1</v>
      </c>
      <c r="AA843" s="80">
        <f t="shared" si="928"/>
        <v>0</v>
      </c>
      <c r="AB843" s="80">
        <f t="shared" si="928"/>
        <v>0</v>
      </c>
      <c r="AC843" s="80">
        <f t="shared" si="928"/>
        <v>0</v>
      </c>
      <c r="AD843" s="80">
        <f t="shared" si="928"/>
        <v>0</v>
      </c>
      <c r="AE843" s="80">
        <f t="shared" si="928"/>
        <v>0</v>
      </c>
      <c r="AF843" s="80">
        <f t="shared" si="928"/>
        <v>0</v>
      </c>
      <c r="AG843" s="80">
        <f t="shared" si="928"/>
        <v>0</v>
      </c>
      <c r="AH843" s="80">
        <f t="shared" si="928"/>
        <v>0</v>
      </c>
      <c r="AJ843" s="34"/>
      <c r="AK843" s="34"/>
      <c r="AL843" s="34"/>
      <c r="AM843" s="34"/>
      <c r="AN843" s="34"/>
      <c r="AO843" s="34"/>
      <c r="AP843" s="80"/>
      <c r="AQ843" s="80"/>
      <c r="AR843" s="80"/>
      <c r="AS843" s="80"/>
      <c r="AT843" s="80"/>
      <c r="AU843" s="80"/>
      <c r="AV843" s="80"/>
      <c r="AW843" s="80"/>
    </row>
    <row r="844" spans="2:49" hidden="1" outlineLevel="1" x14ac:dyDescent="0.2">
      <c r="B844" s="4" t="s">
        <v>423</v>
      </c>
      <c r="C844" s="107">
        <f t="shared" ref="C844:AH844" si="929">C820/C837</f>
        <v>11.570432633147847</v>
      </c>
      <c r="D844" s="107">
        <f t="shared" si="929"/>
        <v>18.496925058537279</v>
      </c>
      <c r="E844" s="107">
        <f t="shared" si="929"/>
        <v>27.189128216888946</v>
      </c>
      <c r="F844" s="107">
        <f t="shared" si="929"/>
        <v>36.81889550688274</v>
      </c>
      <c r="G844" s="107">
        <f t="shared" si="929"/>
        <v>33.884232966322863</v>
      </c>
      <c r="H844" s="107">
        <f t="shared" si="929"/>
        <v>43.757056041164965</v>
      </c>
      <c r="I844" s="107">
        <f t="shared" si="929"/>
        <v>54.214237024707018</v>
      </c>
      <c r="J844" s="107">
        <f t="shared" si="929"/>
        <v>65.074555675535592</v>
      </c>
      <c r="K844" s="107">
        <f t="shared" si="929"/>
        <v>76.462519350006886</v>
      </c>
      <c r="L844" s="107">
        <f t="shared" si="929"/>
        <v>88.403086154240825</v>
      </c>
      <c r="M844" s="107">
        <f t="shared" si="929"/>
        <v>101.0145427547739</v>
      </c>
      <c r="N844" s="107">
        <f t="shared" si="929"/>
        <v>114.04368627724865</v>
      </c>
      <c r="O844" s="107">
        <f t="shared" si="929"/>
        <v>128.05271898303104</v>
      </c>
      <c r="P844" s="107">
        <f t="shared" si="929"/>
        <v>142.57152364733017</v>
      </c>
      <c r="Q844" s="107">
        <f t="shared" si="929"/>
        <v>157.49170828302272</v>
      </c>
      <c r="R844" s="107">
        <f t="shared" si="929"/>
        <v>172.50537750361502</v>
      </c>
      <c r="S844" s="107">
        <f t="shared" si="929"/>
        <v>188.38633879628574</v>
      </c>
      <c r="T844" s="107">
        <f t="shared" si="929"/>
        <v>204.78347652162333</v>
      </c>
      <c r="U844" s="107">
        <f t="shared" si="929"/>
        <v>221.68570264047418</v>
      </c>
      <c r="V844" s="107">
        <f t="shared" si="929"/>
        <v>238.74754666628104</v>
      </c>
      <c r="W844" s="107">
        <f t="shared" si="929"/>
        <v>0</v>
      </c>
      <c r="X844" s="107">
        <f t="shared" si="929"/>
        <v>0</v>
      </c>
      <c r="Y844" s="107">
        <f t="shared" si="929"/>
        <v>0</v>
      </c>
      <c r="Z844" s="107">
        <f t="shared" si="929"/>
        <v>0</v>
      </c>
      <c r="AA844" s="107">
        <f t="shared" si="929"/>
        <v>0</v>
      </c>
      <c r="AB844" s="107">
        <f t="shared" si="929"/>
        <v>0</v>
      </c>
      <c r="AC844" s="107">
        <f t="shared" si="929"/>
        <v>0</v>
      </c>
      <c r="AD844" s="107">
        <f t="shared" si="929"/>
        <v>0</v>
      </c>
      <c r="AE844" s="107">
        <f t="shared" si="929"/>
        <v>0</v>
      </c>
      <c r="AF844" s="107">
        <f t="shared" si="929"/>
        <v>0</v>
      </c>
      <c r="AG844" s="107">
        <f t="shared" si="929"/>
        <v>0</v>
      </c>
      <c r="AH844" s="107">
        <f t="shared" si="929"/>
        <v>0</v>
      </c>
      <c r="AJ844" s="34"/>
      <c r="AK844" s="34"/>
      <c r="AL844" s="34"/>
      <c r="AM844" s="34"/>
      <c r="AN844" s="34"/>
      <c r="AO844" s="34"/>
      <c r="AP844" s="107"/>
      <c r="AQ844" s="107"/>
      <c r="AR844" s="107"/>
      <c r="AS844" s="107"/>
      <c r="AT844" s="107"/>
      <c r="AU844" s="107"/>
      <c r="AV844" s="107"/>
      <c r="AW844" s="107"/>
    </row>
    <row r="845" spans="2:49" hidden="1" outlineLevel="1" x14ac:dyDescent="0.2">
      <c r="B845" s="5" t="s">
        <v>54</v>
      </c>
      <c r="G845" s="80">
        <f t="shared" ref="G845:AH845" si="930">IFERROR(G844/C844-1, 0)</f>
        <v>1.9285191004222919</v>
      </c>
      <c r="H845" s="80">
        <f t="shared" si="930"/>
        <v>1.3656394726521768</v>
      </c>
      <c r="I845" s="80">
        <f t="shared" si="930"/>
        <v>0.99396746347427967</v>
      </c>
      <c r="J845" s="80">
        <f t="shared" si="930"/>
        <v>0.76742280776377125</v>
      </c>
      <c r="K845" s="80">
        <f t="shared" si="930"/>
        <v>1.2565810896767848</v>
      </c>
      <c r="L845" s="80">
        <f t="shared" si="930"/>
        <v>1.0203161307532795</v>
      </c>
      <c r="M845" s="80">
        <f t="shared" si="930"/>
        <v>0.86324752128741777</v>
      </c>
      <c r="N845" s="80">
        <f t="shared" si="930"/>
        <v>0.75250810540874324</v>
      </c>
      <c r="O845" s="80">
        <f t="shared" si="930"/>
        <v>0.6747122651932278</v>
      </c>
      <c r="P845" s="80">
        <f t="shared" si="930"/>
        <v>0.61274373836428331</v>
      </c>
      <c r="Q845" s="80">
        <f t="shared" si="930"/>
        <v>0.55909935330157934</v>
      </c>
      <c r="R845" s="80">
        <f t="shared" si="930"/>
        <v>0.51262540816368962</v>
      </c>
      <c r="S845" s="80">
        <f t="shared" si="930"/>
        <v>0.47116234854216432</v>
      </c>
      <c r="T845" s="80">
        <f t="shared" si="930"/>
        <v>0.43635609189520053</v>
      </c>
      <c r="U845" s="80">
        <f t="shared" si="930"/>
        <v>0.4076023751173663</v>
      </c>
      <c r="V845" s="80">
        <f t="shared" si="930"/>
        <v>0.38400060404654823</v>
      </c>
      <c r="W845" s="80">
        <f t="shared" si="930"/>
        <v>-1</v>
      </c>
      <c r="X845" s="80">
        <f t="shared" si="930"/>
        <v>-1</v>
      </c>
      <c r="Y845" s="80">
        <f t="shared" si="930"/>
        <v>-1</v>
      </c>
      <c r="Z845" s="80">
        <f t="shared" si="930"/>
        <v>-1</v>
      </c>
      <c r="AA845" s="80">
        <f t="shared" si="930"/>
        <v>0</v>
      </c>
      <c r="AB845" s="80">
        <f t="shared" si="930"/>
        <v>0</v>
      </c>
      <c r="AC845" s="80">
        <f t="shared" si="930"/>
        <v>0</v>
      </c>
      <c r="AD845" s="80">
        <f t="shared" si="930"/>
        <v>0</v>
      </c>
      <c r="AE845" s="80">
        <f t="shared" si="930"/>
        <v>0</v>
      </c>
      <c r="AF845" s="80">
        <f t="shared" si="930"/>
        <v>0</v>
      </c>
      <c r="AG845" s="80">
        <f t="shared" si="930"/>
        <v>0</v>
      </c>
      <c r="AH845" s="80">
        <f t="shared" si="930"/>
        <v>0</v>
      </c>
      <c r="AJ845" s="34"/>
      <c r="AK845" s="34"/>
      <c r="AL845" s="34"/>
      <c r="AM845" s="34"/>
      <c r="AN845" s="34"/>
      <c r="AO845" s="34"/>
      <c r="AP845" s="80"/>
      <c r="AQ845" s="80"/>
      <c r="AR845" s="80"/>
      <c r="AS845" s="80"/>
      <c r="AT845" s="80"/>
      <c r="AU845" s="80"/>
      <c r="AV845" s="80"/>
      <c r="AW845" s="80"/>
    </row>
    <row r="846" spans="2:49" hidden="1" outlineLevel="1" x14ac:dyDescent="0.2">
      <c r="AJ846" s="34"/>
      <c r="AK846" s="34"/>
      <c r="AL846" s="34"/>
      <c r="AM846" s="34"/>
      <c r="AN846" s="34"/>
      <c r="AO846" s="34"/>
    </row>
    <row r="847" spans="2:49" hidden="1" outlineLevel="1" x14ac:dyDescent="0.2">
      <c r="B847" s="2" t="s">
        <v>432</v>
      </c>
      <c r="AJ847" s="34"/>
      <c r="AK847" s="34"/>
      <c r="AL847" s="34"/>
      <c r="AM847" s="34"/>
      <c r="AN847" s="34"/>
      <c r="AO847" s="34"/>
    </row>
    <row r="848" spans="2:49" hidden="1" outlineLevel="1" x14ac:dyDescent="0.2">
      <c r="B848" s="4" t="s">
        <v>427</v>
      </c>
      <c r="C848" s="41">
        <f>$C$833</f>
        <v>1000</v>
      </c>
      <c r="D848" s="41">
        <f t="shared" ref="D848:AH848" si="931">$C$833</f>
        <v>1000</v>
      </c>
      <c r="E848" s="41">
        <f t="shared" si="931"/>
        <v>1000</v>
      </c>
      <c r="F848" s="41">
        <f t="shared" si="931"/>
        <v>1000</v>
      </c>
      <c r="G848" s="41">
        <f t="shared" si="931"/>
        <v>1000</v>
      </c>
      <c r="H848" s="41">
        <f t="shared" si="931"/>
        <v>1000</v>
      </c>
      <c r="I848" s="41">
        <f t="shared" si="931"/>
        <v>1000</v>
      </c>
      <c r="J848" s="41">
        <f t="shared" si="931"/>
        <v>1000</v>
      </c>
      <c r="K848" s="41">
        <f t="shared" si="931"/>
        <v>1000</v>
      </c>
      <c r="L848" s="41">
        <f t="shared" si="931"/>
        <v>1000</v>
      </c>
      <c r="M848" s="41">
        <f t="shared" si="931"/>
        <v>1000</v>
      </c>
      <c r="N848" s="41">
        <f t="shared" si="931"/>
        <v>1000</v>
      </c>
      <c r="O848" s="41">
        <f t="shared" si="931"/>
        <v>1000</v>
      </c>
      <c r="P848" s="41">
        <f t="shared" si="931"/>
        <v>1000</v>
      </c>
      <c r="Q848" s="41">
        <f t="shared" si="931"/>
        <v>1000</v>
      </c>
      <c r="R848" s="41">
        <f t="shared" si="931"/>
        <v>1000</v>
      </c>
      <c r="S848" s="41">
        <f t="shared" si="931"/>
        <v>1000</v>
      </c>
      <c r="T848" s="41">
        <f t="shared" si="931"/>
        <v>1000</v>
      </c>
      <c r="U848" s="41">
        <f t="shared" si="931"/>
        <v>1000</v>
      </c>
      <c r="V848" s="41">
        <f t="shared" si="931"/>
        <v>1000</v>
      </c>
      <c r="W848" s="41">
        <f t="shared" si="931"/>
        <v>1000</v>
      </c>
      <c r="X848" s="41">
        <f t="shared" si="931"/>
        <v>1000</v>
      </c>
      <c r="Y848" s="41">
        <f t="shared" si="931"/>
        <v>1000</v>
      </c>
      <c r="Z848" s="41">
        <f t="shared" si="931"/>
        <v>1000</v>
      </c>
      <c r="AA848" s="41">
        <f t="shared" si="931"/>
        <v>1000</v>
      </c>
      <c r="AB848" s="41">
        <f t="shared" si="931"/>
        <v>1000</v>
      </c>
      <c r="AC848" s="41">
        <f t="shared" si="931"/>
        <v>1000</v>
      </c>
      <c r="AD848" s="41">
        <f t="shared" si="931"/>
        <v>1000</v>
      </c>
      <c r="AE848" s="41">
        <f t="shared" si="931"/>
        <v>1000</v>
      </c>
      <c r="AF848" s="41">
        <f t="shared" si="931"/>
        <v>1000</v>
      </c>
      <c r="AG848" s="41">
        <f t="shared" si="931"/>
        <v>1000</v>
      </c>
      <c r="AH848" s="41">
        <f t="shared" si="931"/>
        <v>1000</v>
      </c>
      <c r="AJ848" s="34"/>
      <c r="AK848" s="34"/>
      <c r="AL848" s="34"/>
      <c r="AM848" s="34"/>
      <c r="AN848" s="34"/>
      <c r="AO848" s="34"/>
      <c r="AP848" s="41"/>
      <c r="AQ848" s="41"/>
      <c r="AR848" s="41"/>
      <c r="AS848" s="41"/>
      <c r="AT848" s="41"/>
      <c r="AU848" s="41"/>
      <c r="AV848" s="41"/>
      <c r="AW848" s="41"/>
    </row>
    <row r="849" spans="2:49" hidden="1" outlineLevel="1" x14ac:dyDescent="0.2">
      <c r="B849" s="4" t="s">
        <v>428</v>
      </c>
      <c r="C849" s="41">
        <f>SUM($B834:C834)</f>
        <v>279.1323343350482</v>
      </c>
      <c r="D849" s="41">
        <f>SUM($B834:D834)</f>
        <v>279.1323343350482</v>
      </c>
      <c r="E849" s="41">
        <f>SUM($B834:E834)</f>
        <v>279.1323343350482</v>
      </c>
      <c r="F849" s="41">
        <f>SUM($B834:F834)</f>
        <v>279.1323343350482</v>
      </c>
      <c r="G849" s="41">
        <f>SUM($B834:G834)</f>
        <v>279.1323343350482</v>
      </c>
      <c r="H849" s="41">
        <f>SUM($B834:H834)</f>
        <v>279.1323343350482</v>
      </c>
      <c r="I849" s="41">
        <f>SUM($B834:I834)</f>
        <v>279.1323343350482</v>
      </c>
      <c r="J849" s="41">
        <f>SUM($B834:J834)</f>
        <v>279.1323343350482</v>
      </c>
      <c r="K849" s="41">
        <f>SUM($B834:K834)</f>
        <v>279.1323343350482</v>
      </c>
      <c r="L849" s="41">
        <f>SUM($B834:L834)</f>
        <v>279.1323343350482</v>
      </c>
      <c r="M849" s="41">
        <f>SUM($B834:M834)</f>
        <v>279.1323343350482</v>
      </c>
      <c r="N849" s="41">
        <f>SUM($B834:N834)</f>
        <v>279.1323343350482</v>
      </c>
      <c r="O849" s="41">
        <f>SUM($B834:O834)</f>
        <v>279.1323343350482</v>
      </c>
      <c r="P849" s="41">
        <f>SUM($B834:P834)</f>
        <v>279.1323343350482</v>
      </c>
      <c r="Q849" s="41">
        <f>SUM($B834:Q834)</f>
        <v>279.1323343350482</v>
      </c>
      <c r="R849" s="41">
        <f>SUM($B834:R834)</f>
        <v>279.1323343350482</v>
      </c>
      <c r="S849" s="41">
        <f>SUM($B834:S834)</f>
        <v>279.1323343350482</v>
      </c>
      <c r="T849" s="41">
        <f>SUM($B834:T834)</f>
        <v>279.1323343350482</v>
      </c>
      <c r="U849" s="41">
        <f>SUM($B834:U834)</f>
        <v>279.1323343350482</v>
      </c>
      <c r="V849" s="41">
        <f>SUM($B834:V834)</f>
        <v>279.1323343350482</v>
      </c>
      <c r="W849" s="41">
        <f>SUM($B834:W834)</f>
        <v>279.1323343350482</v>
      </c>
      <c r="X849" s="41">
        <f>SUM($B834:X834)</f>
        <v>279.1323343350482</v>
      </c>
      <c r="Y849" s="41">
        <f>SUM($B834:Y834)</f>
        <v>279.1323343350482</v>
      </c>
      <c r="Z849" s="41">
        <f>SUM($B834:Z834)</f>
        <v>279.1323343350482</v>
      </c>
      <c r="AA849" s="41">
        <f>SUM($B834:AA834)</f>
        <v>279.1323343350482</v>
      </c>
      <c r="AB849" s="41">
        <f>SUM($B834:AB834)</f>
        <v>279.1323343350482</v>
      </c>
      <c r="AC849" s="41">
        <f>SUM($B834:AC834)</f>
        <v>279.1323343350482</v>
      </c>
      <c r="AD849" s="41">
        <f>SUM($B834:AD834)</f>
        <v>279.1323343350482</v>
      </c>
      <c r="AE849" s="41">
        <f>SUM($B834:AE834)</f>
        <v>279.1323343350482</v>
      </c>
      <c r="AF849" s="41">
        <f>SUM($B834:AF834)</f>
        <v>279.1323343350482</v>
      </c>
      <c r="AG849" s="41">
        <f>SUM($B834:AG834)</f>
        <v>279.1323343350482</v>
      </c>
      <c r="AH849" s="41">
        <f>SUM($B834:AH834)</f>
        <v>279.1323343350482</v>
      </c>
      <c r="AJ849" s="34"/>
      <c r="AK849" s="34"/>
      <c r="AL849" s="34"/>
      <c r="AM849" s="34"/>
      <c r="AN849" s="34"/>
      <c r="AO849" s="34"/>
      <c r="AP849" s="41"/>
      <c r="AQ849" s="41"/>
      <c r="AR849" s="41"/>
      <c r="AS849" s="41"/>
      <c r="AT849" s="41"/>
      <c r="AU849" s="41"/>
      <c r="AV849" s="41"/>
      <c r="AW849" s="41"/>
    </row>
    <row r="850" spans="2:49" hidden="1" outlineLevel="1" x14ac:dyDescent="0.2">
      <c r="B850" s="4" t="s">
        <v>429</v>
      </c>
      <c r="C850" s="41">
        <f>SUM($B835:C835)</f>
        <v>0.72505475474965619</v>
      </c>
      <c r="D850" s="41">
        <f>SUM($B835:D835)</f>
        <v>3.1617126054782334</v>
      </c>
      <c r="E850" s="41">
        <f>SUM($B835:E835)</f>
        <v>7.483279335087337</v>
      </c>
      <c r="F850" s="41">
        <f>SUM($B835:F835)</f>
        <v>13.16888522477641</v>
      </c>
      <c r="G850" s="41">
        <f>SUM($B835:G835)</f>
        <v>22.245805106727097</v>
      </c>
      <c r="H850" s="41">
        <f>SUM($B835:H835)</f>
        <v>31.677410583432007</v>
      </c>
      <c r="I850" s="41">
        <f>SUM($B835:I835)</f>
        <v>41.361494779858994</v>
      </c>
      <c r="J850" s="41">
        <f>SUM($B835:J835)</f>
        <v>51.22803758169421</v>
      </c>
      <c r="K850" s="41">
        <f>SUM($B835:K835)</f>
        <v>61.214038130644887</v>
      </c>
      <c r="L850" s="41">
        <f>SUM($B835:L835)</f>
        <v>71.316677245568769</v>
      </c>
      <c r="M850" s="41">
        <f>SUM($B835:M835)</f>
        <v>81.521894351639105</v>
      </c>
      <c r="N850" s="41">
        <f>SUM($B835:N835)</f>
        <v>91.816392972560209</v>
      </c>
      <c r="O850" s="41">
        <f>SUM($B835:O835)</f>
        <v>102.16130954050344</v>
      </c>
      <c r="P850" s="41">
        <f>SUM($B835:P835)</f>
        <v>112.58580763696959</v>
      </c>
      <c r="Q850" s="41">
        <f>SUM($B835:Q835)</f>
        <v>123.08481863257407</v>
      </c>
      <c r="R850" s="41">
        <f>SUM($B835:R835)</f>
        <v>133.65369097084005</v>
      </c>
      <c r="S850" s="41">
        <f>SUM($B835:S835)</f>
        <v>144.26755672323682</v>
      </c>
      <c r="T850" s="41">
        <f>SUM($B835:T835)</f>
        <v>154.93362866706931</v>
      </c>
      <c r="U850" s="41">
        <f>SUM($B835:U835)</f>
        <v>165.64453196449824</v>
      </c>
      <c r="V850" s="41">
        <f>SUM($B835:V835)</f>
        <v>176.39972087731365</v>
      </c>
      <c r="W850" s="41">
        <f>SUM($B835:W835)</f>
        <v>176.39972087731365</v>
      </c>
      <c r="X850" s="41">
        <f>SUM($B835:X835)</f>
        <v>176.39972087731365</v>
      </c>
      <c r="Y850" s="41">
        <f>SUM($B835:Y835)</f>
        <v>176.39972087731365</v>
      </c>
      <c r="Z850" s="41">
        <f>SUM($B835:Z835)</f>
        <v>176.39972087731365</v>
      </c>
      <c r="AA850" s="41">
        <f>SUM($B835:AA835)</f>
        <v>176.39972087731365</v>
      </c>
      <c r="AB850" s="41">
        <f>SUM($B835:AB835)</f>
        <v>176.39972087731365</v>
      </c>
      <c r="AC850" s="41">
        <f>SUM($B835:AC835)</f>
        <v>176.39972087731365</v>
      </c>
      <c r="AD850" s="41">
        <f>SUM($B835:AD835)</f>
        <v>176.39972087731365</v>
      </c>
      <c r="AE850" s="41">
        <f>SUM($B835:AE835)</f>
        <v>176.39972087731365</v>
      </c>
      <c r="AF850" s="41">
        <f>SUM($B835:AF835)</f>
        <v>176.39972087731365</v>
      </c>
      <c r="AG850" s="41">
        <f>SUM($B835:AG835)</f>
        <v>176.39972087731365</v>
      </c>
      <c r="AH850" s="41">
        <f>SUM($B835:AH835)</f>
        <v>176.39972087731365</v>
      </c>
      <c r="AJ850" s="34"/>
      <c r="AK850" s="34"/>
      <c r="AL850" s="34"/>
      <c r="AM850" s="34"/>
      <c r="AN850" s="34"/>
      <c r="AO850" s="34"/>
      <c r="AP850" s="41"/>
      <c r="AQ850" s="41"/>
      <c r="AR850" s="41"/>
      <c r="AS850" s="41"/>
      <c r="AT850" s="41"/>
      <c r="AU850" s="41"/>
      <c r="AV850" s="41"/>
      <c r="AW850" s="41"/>
    </row>
    <row r="851" spans="2:49" ht="5.0999999999999996" hidden="1" customHeight="1" outlineLevel="1" x14ac:dyDescent="0.2">
      <c r="B851" s="4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41"/>
      <c r="AC851" s="41"/>
      <c r="AD851" s="41"/>
      <c r="AE851" s="41"/>
      <c r="AF851" s="41"/>
      <c r="AG851" s="41"/>
      <c r="AH851" s="41"/>
      <c r="AJ851" s="34"/>
      <c r="AK851" s="34"/>
      <c r="AL851" s="34"/>
      <c r="AM851" s="34"/>
      <c r="AN851" s="34"/>
      <c r="AO851" s="34"/>
      <c r="AP851" s="41"/>
      <c r="AQ851" s="41"/>
      <c r="AR851" s="41"/>
      <c r="AS851" s="41"/>
      <c r="AT851" s="41"/>
      <c r="AU851" s="41"/>
      <c r="AV851" s="41"/>
      <c r="AW851" s="41"/>
    </row>
    <row r="852" spans="2:49" hidden="1" outlineLevel="1" x14ac:dyDescent="0.2">
      <c r="B852" s="38" t="s">
        <v>430</v>
      </c>
      <c r="C852" s="78">
        <f>SUM(C847:C851)</f>
        <v>1279.8573890897978</v>
      </c>
      <c r="D852" s="78">
        <f t="shared" ref="D852" si="932">SUM(D847:D851)</f>
        <v>1282.2940469405264</v>
      </c>
      <c r="E852" s="78">
        <f t="shared" ref="E852" si="933">SUM(E847:E851)</f>
        <v>1286.6156136701356</v>
      </c>
      <c r="F852" s="78">
        <f t="shared" ref="F852" si="934">SUM(F847:F851)</f>
        <v>1292.3012195598246</v>
      </c>
      <c r="G852" s="78">
        <f t="shared" ref="G852" si="935">SUM(G847:G851)</f>
        <v>1301.3781394417754</v>
      </c>
      <c r="H852" s="78">
        <f t="shared" ref="H852" si="936">SUM(H847:H851)</f>
        <v>1310.8097449184802</v>
      </c>
      <c r="I852" s="78">
        <f t="shared" ref="I852" si="937">SUM(I847:I851)</f>
        <v>1320.4938291149072</v>
      </c>
      <c r="J852" s="78">
        <f t="shared" ref="J852" si="938">SUM(J847:J851)</f>
        <v>1330.3603719167425</v>
      </c>
      <c r="K852" s="78">
        <f t="shared" ref="K852" si="939">SUM(K847:K851)</f>
        <v>1340.3463724656931</v>
      </c>
      <c r="L852" s="78">
        <f t="shared" ref="L852" si="940">SUM(L847:L851)</f>
        <v>1350.449011580617</v>
      </c>
      <c r="M852" s="78">
        <f t="shared" ref="M852" si="941">SUM(M847:M851)</f>
        <v>1360.6542286866872</v>
      </c>
      <c r="N852" s="78">
        <f t="shared" ref="N852" si="942">SUM(N847:N851)</f>
        <v>1370.9487273076084</v>
      </c>
      <c r="O852" s="78">
        <f t="shared" ref="O852" si="943">SUM(O847:O851)</f>
        <v>1381.2936438755517</v>
      </c>
      <c r="P852" s="78">
        <f t="shared" ref="P852" si="944">SUM(P847:P851)</f>
        <v>1391.7181419720177</v>
      </c>
      <c r="Q852" s="78">
        <f t="shared" ref="Q852" si="945">SUM(Q847:Q851)</f>
        <v>1402.2171529676223</v>
      </c>
      <c r="R852" s="78">
        <f t="shared" ref="R852" si="946">SUM(R847:R851)</f>
        <v>1412.7860253058882</v>
      </c>
      <c r="S852" s="78">
        <f t="shared" ref="S852" si="947">SUM(S847:S851)</f>
        <v>1423.399891058285</v>
      </c>
      <c r="T852" s="78">
        <f t="shared" ref="T852" si="948">SUM(T847:T851)</f>
        <v>1434.0659630021175</v>
      </c>
      <c r="U852" s="78">
        <f t="shared" ref="U852" si="949">SUM(U847:U851)</f>
        <v>1444.7768662995463</v>
      </c>
      <c r="V852" s="78">
        <f t="shared" ref="V852" si="950">SUM(V847:V851)</f>
        <v>1455.5320552123619</v>
      </c>
      <c r="W852" s="78">
        <f t="shared" ref="W852" si="951">SUM(W847:W851)</f>
        <v>1455.5320552123619</v>
      </c>
      <c r="X852" s="78">
        <f t="shared" ref="X852" si="952">SUM(X847:X851)</f>
        <v>1455.5320552123619</v>
      </c>
      <c r="Y852" s="78">
        <f t="shared" ref="Y852" si="953">SUM(Y847:Y851)</f>
        <v>1455.5320552123619</v>
      </c>
      <c r="Z852" s="78">
        <f t="shared" ref="Z852" si="954">SUM(Z847:Z851)</f>
        <v>1455.5320552123619</v>
      </c>
      <c r="AA852" s="78">
        <f t="shared" ref="AA852" si="955">SUM(AA847:AA851)</f>
        <v>1455.5320552123619</v>
      </c>
      <c r="AB852" s="78">
        <f t="shared" ref="AB852" si="956">SUM(AB847:AB851)</f>
        <v>1455.5320552123619</v>
      </c>
      <c r="AC852" s="78">
        <f t="shared" ref="AC852" si="957">SUM(AC847:AC851)</f>
        <v>1455.5320552123619</v>
      </c>
      <c r="AD852" s="78">
        <f t="shared" ref="AD852" si="958">SUM(AD847:AD851)</f>
        <v>1455.5320552123619</v>
      </c>
      <c r="AE852" s="78">
        <f t="shared" ref="AE852" si="959">SUM(AE847:AE851)</f>
        <v>1455.5320552123619</v>
      </c>
      <c r="AF852" s="78">
        <f t="shared" ref="AF852" si="960">SUM(AF847:AF851)</f>
        <v>1455.5320552123619</v>
      </c>
      <c r="AG852" s="78">
        <f t="shared" ref="AG852" si="961">SUM(AG847:AG851)</f>
        <v>1455.5320552123619</v>
      </c>
      <c r="AH852" s="78">
        <f t="shared" ref="AH852" si="962">SUM(AH847:AH851)</f>
        <v>1455.5320552123619</v>
      </c>
      <c r="AI852" s="40"/>
      <c r="AJ852" s="54"/>
      <c r="AK852" s="54"/>
      <c r="AL852" s="54"/>
      <c r="AM852" s="54"/>
      <c r="AN852" s="54"/>
      <c r="AO852" s="54"/>
      <c r="AP852" s="78"/>
      <c r="AQ852" s="78"/>
      <c r="AR852" s="78"/>
      <c r="AS852" s="78"/>
      <c r="AT852" s="78"/>
      <c r="AU852" s="78"/>
      <c r="AV852" s="78"/>
      <c r="AW852" s="78"/>
    </row>
    <row r="853" spans="2:49" hidden="1" outlineLevel="1" x14ac:dyDescent="0.2">
      <c r="AJ853" s="34"/>
      <c r="AK853" s="34"/>
      <c r="AL853" s="34"/>
      <c r="AM853" s="34"/>
      <c r="AN853" s="34"/>
      <c r="AO853" s="34"/>
    </row>
    <row r="854" spans="2:49" hidden="1" outlineLevel="1" x14ac:dyDescent="0.2">
      <c r="B854" s="2" t="s">
        <v>431</v>
      </c>
      <c r="AJ854" s="34"/>
      <c r="AK854" s="34"/>
      <c r="AL854" s="34"/>
      <c r="AM854" s="34"/>
      <c r="AN854" s="34"/>
      <c r="AO854" s="34"/>
    </row>
    <row r="855" spans="2:49" hidden="1" outlineLevel="1" x14ac:dyDescent="0.2">
      <c r="B855" s="4" t="s">
        <v>434</v>
      </c>
      <c r="C855" s="102">
        <f>C848/C$852</f>
        <v>0.78133705249080498</v>
      </c>
      <c r="D855" s="102">
        <f t="shared" ref="D855:AH855" si="963">D848/D$852</f>
        <v>0.779852329803712</v>
      </c>
      <c r="E855" s="102">
        <f t="shared" si="963"/>
        <v>0.77723291197084865</v>
      </c>
      <c r="F855" s="102">
        <f t="shared" si="963"/>
        <v>0.77381339958853679</v>
      </c>
      <c r="G855" s="102">
        <f t="shared" si="963"/>
        <v>0.76841616567260673</v>
      </c>
      <c r="H855" s="102">
        <f t="shared" si="963"/>
        <v>0.76288721828368034</v>
      </c>
      <c r="I855" s="102">
        <f t="shared" si="963"/>
        <v>0.75729244465328105</v>
      </c>
      <c r="J855" s="102">
        <f t="shared" si="963"/>
        <v>0.75167602787147869</v>
      </c>
      <c r="K855" s="102">
        <f t="shared" si="963"/>
        <v>0.74607580588322553</v>
      </c>
      <c r="L855" s="102">
        <f t="shared" si="963"/>
        <v>0.74049445141920744</v>
      </c>
      <c r="M855" s="102">
        <f t="shared" si="963"/>
        <v>0.73494057411279778</v>
      </c>
      <c r="N855" s="102">
        <f t="shared" si="963"/>
        <v>0.72942188141776054</v>
      </c>
      <c r="O855" s="102">
        <f t="shared" si="963"/>
        <v>0.72395902524698474</v>
      </c>
      <c r="P855" s="102">
        <f t="shared" si="963"/>
        <v>0.71853629685608156</v>
      </c>
      <c r="Q855" s="102">
        <f t="shared" si="963"/>
        <v>0.71315630241979389</v>
      </c>
      <c r="R855" s="102">
        <f t="shared" si="963"/>
        <v>0.70782127094121405</v>
      </c>
      <c r="S855" s="102">
        <f t="shared" si="963"/>
        <v>0.7025432601772289</v>
      </c>
      <c r="T855" s="102">
        <f t="shared" si="963"/>
        <v>0.69731799359254676</v>
      </c>
      <c r="U855" s="102">
        <f t="shared" si="963"/>
        <v>0.69214840251509779</v>
      </c>
      <c r="V855" s="102">
        <f t="shared" si="963"/>
        <v>0.68703399311539048</v>
      </c>
      <c r="W855" s="102">
        <f t="shared" si="963"/>
        <v>0.68703399311539048</v>
      </c>
      <c r="X855" s="102">
        <f t="shared" si="963"/>
        <v>0.68703399311539048</v>
      </c>
      <c r="Y855" s="102">
        <f t="shared" si="963"/>
        <v>0.68703399311539048</v>
      </c>
      <c r="Z855" s="102">
        <f t="shared" si="963"/>
        <v>0.68703399311539048</v>
      </c>
      <c r="AA855" s="102">
        <f t="shared" si="963"/>
        <v>0.68703399311539048</v>
      </c>
      <c r="AB855" s="102">
        <f t="shared" si="963"/>
        <v>0.68703399311539048</v>
      </c>
      <c r="AC855" s="102">
        <f t="shared" si="963"/>
        <v>0.68703399311539048</v>
      </c>
      <c r="AD855" s="102">
        <f t="shared" si="963"/>
        <v>0.68703399311539048</v>
      </c>
      <c r="AE855" s="102">
        <f t="shared" si="963"/>
        <v>0.68703399311539048</v>
      </c>
      <c r="AF855" s="102">
        <f t="shared" si="963"/>
        <v>0.68703399311539048</v>
      </c>
      <c r="AG855" s="102">
        <f t="shared" si="963"/>
        <v>0.68703399311539048</v>
      </c>
      <c r="AH855" s="102">
        <f t="shared" si="963"/>
        <v>0.68703399311539048</v>
      </c>
      <c r="AJ855" s="34"/>
      <c r="AK855" s="34"/>
      <c r="AL855" s="34"/>
      <c r="AM855" s="34"/>
      <c r="AN855" s="34"/>
      <c r="AO855" s="34"/>
      <c r="AP855" s="102"/>
      <c r="AQ855" s="102"/>
      <c r="AR855" s="102"/>
      <c r="AS855" s="102"/>
      <c r="AT855" s="102"/>
      <c r="AU855" s="102"/>
      <c r="AV855" s="102"/>
      <c r="AW855" s="102"/>
    </row>
    <row r="856" spans="2:49" hidden="1" outlineLevel="1" x14ac:dyDescent="0.2">
      <c r="B856" s="4" t="s">
        <v>428</v>
      </c>
      <c r="C856" s="102">
        <f t="shared" ref="C856:R857" si="964">C849/C$852</f>
        <v>0.21809643536422449</v>
      </c>
      <c r="D856" s="102">
        <f t="shared" si="964"/>
        <v>0.21768200125473602</v>
      </c>
      <c r="E856" s="102">
        <f t="shared" si="964"/>
        <v>0.21695083704045001</v>
      </c>
      <c r="F856" s="102">
        <f t="shared" si="964"/>
        <v>0.21599634056688771</v>
      </c>
      <c r="G856" s="102">
        <f t="shared" si="964"/>
        <v>0.21448979806498186</v>
      </c>
      <c r="H856" s="102">
        <f t="shared" si="964"/>
        <v>0.21294649007389516</v>
      </c>
      <c r="I856" s="102">
        <f t="shared" si="964"/>
        <v>0.21138480785036562</v>
      </c>
      <c r="J856" s="102">
        <f t="shared" si="964"/>
        <v>0.20981708432346258</v>
      </c>
      <c r="K856" s="102">
        <f t="shared" si="964"/>
        <v>0.20825388128708705</v>
      </c>
      <c r="L856" s="102">
        <f t="shared" si="964"/>
        <v>0.20669594478679434</v>
      </c>
      <c r="M856" s="102">
        <f t="shared" si="964"/>
        <v>0.20514567804964576</v>
      </c>
      <c r="N856" s="102">
        <f t="shared" si="964"/>
        <v>0.20360523247520221</v>
      </c>
      <c r="O856" s="102">
        <f t="shared" si="964"/>
        <v>0.20208037268011694</v>
      </c>
      <c r="P856" s="102">
        <f t="shared" si="964"/>
        <v>0.20056671384589919</v>
      </c>
      <c r="Q856" s="102">
        <f t="shared" si="964"/>
        <v>0.19906498344018864</v>
      </c>
      <c r="R856" s="102">
        <f t="shared" si="964"/>
        <v>0.19757580364982169</v>
      </c>
      <c r="S856" s="102">
        <f t="shared" ref="S856:AH856" si="965">S849/S$852</f>
        <v>0.196102540184625</v>
      </c>
      <c r="T856" s="102">
        <f t="shared" si="965"/>
        <v>0.19464399932531976</v>
      </c>
      <c r="U856" s="102">
        <f t="shared" si="965"/>
        <v>0.19320099930031379</v>
      </c>
      <c r="V856" s="102">
        <f t="shared" si="965"/>
        <v>0.19177340226582837</v>
      </c>
      <c r="W856" s="102">
        <f t="shared" si="965"/>
        <v>0.19177340226582837</v>
      </c>
      <c r="X856" s="102">
        <f t="shared" si="965"/>
        <v>0.19177340226582837</v>
      </c>
      <c r="Y856" s="102">
        <f t="shared" si="965"/>
        <v>0.19177340226582837</v>
      </c>
      <c r="Z856" s="102">
        <f t="shared" si="965"/>
        <v>0.19177340226582837</v>
      </c>
      <c r="AA856" s="102">
        <f t="shared" si="965"/>
        <v>0.19177340226582837</v>
      </c>
      <c r="AB856" s="102">
        <f t="shared" si="965"/>
        <v>0.19177340226582837</v>
      </c>
      <c r="AC856" s="102">
        <f t="shared" si="965"/>
        <v>0.19177340226582837</v>
      </c>
      <c r="AD856" s="102">
        <f t="shared" si="965"/>
        <v>0.19177340226582837</v>
      </c>
      <c r="AE856" s="102">
        <f t="shared" si="965"/>
        <v>0.19177340226582837</v>
      </c>
      <c r="AF856" s="102">
        <f t="shared" si="965"/>
        <v>0.19177340226582837</v>
      </c>
      <c r="AG856" s="102">
        <f t="shared" si="965"/>
        <v>0.19177340226582837</v>
      </c>
      <c r="AH856" s="102">
        <f t="shared" si="965"/>
        <v>0.19177340226582837</v>
      </c>
      <c r="AJ856" s="34"/>
      <c r="AK856" s="34"/>
      <c r="AL856" s="34"/>
      <c r="AM856" s="34"/>
      <c r="AN856" s="34"/>
      <c r="AO856" s="34"/>
      <c r="AP856" s="102"/>
      <c r="AQ856" s="102"/>
      <c r="AR856" s="102"/>
      <c r="AS856" s="102"/>
      <c r="AT856" s="102"/>
      <c r="AU856" s="102"/>
      <c r="AV856" s="102"/>
      <c r="AW856" s="102"/>
    </row>
    <row r="857" spans="2:49" hidden="1" outlineLevel="1" x14ac:dyDescent="0.2">
      <c r="B857" s="4" t="s">
        <v>429</v>
      </c>
      <c r="C857" s="102">
        <f t="shared" si="964"/>
        <v>5.6651214497053983E-4</v>
      </c>
      <c r="D857" s="102">
        <f t="shared" si="964"/>
        <v>2.4656689415519652E-3</v>
      </c>
      <c r="E857" s="102">
        <f t="shared" si="964"/>
        <v>5.8162509887012071E-3</v>
      </c>
      <c r="F857" s="102">
        <f t="shared" si="964"/>
        <v>1.0190259844575486E-2</v>
      </c>
      <c r="G857" s="102">
        <f t="shared" si="964"/>
        <v>1.7094036262411332E-2</v>
      </c>
      <c r="H857" s="102">
        <f t="shared" si="964"/>
        <v>2.416629164242446E-2</v>
      </c>
      <c r="I857" s="102">
        <f t="shared" si="964"/>
        <v>3.1322747496353338E-2</v>
      </c>
      <c r="J857" s="102">
        <f t="shared" si="964"/>
        <v>3.8506887805058732E-2</v>
      </c>
      <c r="K857" s="102">
        <f t="shared" si="964"/>
        <v>4.5670312829687386E-2</v>
      </c>
      <c r="L857" s="102">
        <f t="shared" si="964"/>
        <v>5.2809603793998121E-2</v>
      </c>
      <c r="M857" s="102">
        <f t="shared" si="964"/>
        <v>5.9913747837556493E-2</v>
      </c>
      <c r="N857" s="102">
        <f t="shared" si="964"/>
        <v>6.6972886107037319E-2</v>
      </c>
      <c r="O857" s="102">
        <f t="shared" si="964"/>
        <v>7.3960602072898354E-2</v>
      </c>
      <c r="P857" s="102">
        <f t="shared" si="964"/>
        <v>8.0896989298019278E-2</v>
      </c>
      <c r="Q857" s="102">
        <f t="shared" si="964"/>
        <v>8.7778714140017478E-2</v>
      </c>
      <c r="R857" s="102">
        <f t="shared" si="964"/>
        <v>9.460292540896427E-2</v>
      </c>
      <c r="S857" s="102">
        <f t="shared" ref="S857:AH857" si="966">S850/S$852</f>
        <v>0.1013541996381461</v>
      </c>
      <c r="T857" s="102">
        <f t="shared" si="966"/>
        <v>0.10803800708213346</v>
      </c>
      <c r="U857" s="102">
        <f t="shared" si="966"/>
        <v>0.1146505981845885</v>
      </c>
      <c r="V857" s="102">
        <f t="shared" si="966"/>
        <v>0.12119260461878111</v>
      </c>
      <c r="W857" s="102">
        <f t="shared" si="966"/>
        <v>0.12119260461878111</v>
      </c>
      <c r="X857" s="102">
        <f t="shared" si="966"/>
        <v>0.12119260461878111</v>
      </c>
      <c r="Y857" s="102">
        <f t="shared" si="966"/>
        <v>0.12119260461878111</v>
      </c>
      <c r="Z857" s="102">
        <f t="shared" si="966"/>
        <v>0.12119260461878111</v>
      </c>
      <c r="AA857" s="102">
        <f t="shared" si="966"/>
        <v>0.12119260461878111</v>
      </c>
      <c r="AB857" s="102">
        <f t="shared" si="966"/>
        <v>0.12119260461878111</v>
      </c>
      <c r="AC857" s="102">
        <f t="shared" si="966"/>
        <v>0.12119260461878111</v>
      </c>
      <c r="AD857" s="102">
        <f t="shared" si="966"/>
        <v>0.12119260461878111</v>
      </c>
      <c r="AE857" s="102">
        <f t="shared" si="966"/>
        <v>0.12119260461878111</v>
      </c>
      <c r="AF857" s="102">
        <f t="shared" si="966"/>
        <v>0.12119260461878111</v>
      </c>
      <c r="AG857" s="102">
        <f t="shared" si="966"/>
        <v>0.12119260461878111</v>
      </c>
      <c r="AH857" s="102">
        <f t="shared" si="966"/>
        <v>0.12119260461878111</v>
      </c>
      <c r="AJ857" s="34"/>
      <c r="AK857" s="34"/>
      <c r="AL857" s="34"/>
      <c r="AM857" s="34"/>
      <c r="AN857" s="34"/>
      <c r="AO857" s="34"/>
      <c r="AP857" s="102"/>
      <c r="AQ857" s="102"/>
      <c r="AR857" s="102"/>
      <c r="AS857" s="102"/>
      <c r="AT857" s="102"/>
      <c r="AU857" s="102"/>
      <c r="AV857" s="102"/>
      <c r="AW857" s="102"/>
    </row>
    <row r="858" spans="2:49" hidden="1" outlineLevel="1" x14ac:dyDescent="0.2">
      <c r="AJ858" s="34"/>
      <c r="AK858" s="34"/>
      <c r="AL858" s="34"/>
      <c r="AM858" s="34"/>
      <c r="AN858" s="34"/>
      <c r="AO858" s="34"/>
    </row>
    <row r="859" spans="2:49" hidden="1" outlineLevel="1" x14ac:dyDescent="0.2">
      <c r="B859" s="2" t="s">
        <v>433</v>
      </c>
      <c r="AJ859" s="34"/>
      <c r="AK859" s="34"/>
      <c r="AL859" s="34"/>
      <c r="AM859" s="34"/>
      <c r="AN859" s="34"/>
      <c r="AO859" s="34"/>
    </row>
    <row r="860" spans="2:49" hidden="1" outlineLevel="1" x14ac:dyDescent="0.2">
      <c r="B860" s="4" t="s">
        <v>434</v>
      </c>
      <c r="C860" s="102"/>
      <c r="D860" s="102">
        <f>-(D855/C855-1)</f>
        <v>1.9002333018252049E-3</v>
      </c>
      <c r="E860" s="102">
        <f t="shared" ref="D860:P862" si="967">-(E855/D855-1)</f>
        <v>3.3588638935305726E-3</v>
      </c>
      <c r="F860" s="102">
        <f t="shared" si="967"/>
        <v>4.3995980222207853E-3</v>
      </c>
      <c r="G860" s="102">
        <f t="shared" si="967"/>
        <v>6.9748519718060287E-3</v>
      </c>
      <c r="H860" s="102">
        <f t="shared" si="967"/>
        <v>7.1952512660724555E-3</v>
      </c>
      <c r="I860" s="102">
        <f t="shared" si="967"/>
        <v>7.3336837953402734E-3</v>
      </c>
      <c r="J860" s="102">
        <f t="shared" si="967"/>
        <v>7.416443702107367E-3</v>
      </c>
      <c r="K860" s="102">
        <f t="shared" si="967"/>
        <v>7.4503134071087773E-3</v>
      </c>
      <c r="L860" s="102">
        <f t="shared" si="967"/>
        <v>7.4809482092917934E-3</v>
      </c>
      <c r="M860" s="102">
        <f t="shared" si="967"/>
        <v>7.5002281188809583E-3</v>
      </c>
      <c r="N860" s="102">
        <f t="shared" si="967"/>
        <v>7.5090325523247126E-3</v>
      </c>
      <c r="O860" s="102">
        <f t="shared" si="967"/>
        <v>7.4892957147896233E-3</v>
      </c>
      <c r="P860" s="102">
        <f t="shared" si="967"/>
        <v>7.4903802588180968E-3</v>
      </c>
      <c r="Q860" s="102">
        <f t="shared" ref="Q860:AH860" si="968">-(Q855/P855-1)</f>
        <v>7.487435860690117E-3</v>
      </c>
      <c r="R860" s="102">
        <f t="shared" si="968"/>
        <v>7.4808726508868162E-3</v>
      </c>
      <c r="S860" s="102">
        <f t="shared" si="968"/>
        <v>7.4566998487722858E-3</v>
      </c>
      <c r="T860" s="102">
        <f t="shared" si="968"/>
        <v>7.437643887387102E-3</v>
      </c>
      <c r="U860" s="102">
        <f t="shared" si="968"/>
        <v>7.4135346068090469E-3</v>
      </c>
      <c r="V860" s="102">
        <f t="shared" si="968"/>
        <v>7.3891803854820859E-3</v>
      </c>
      <c r="W860" s="102">
        <f t="shared" si="968"/>
        <v>0</v>
      </c>
      <c r="X860" s="102">
        <f t="shared" si="968"/>
        <v>0</v>
      </c>
      <c r="Y860" s="102">
        <f t="shared" si="968"/>
        <v>0</v>
      </c>
      <c r="Z860" s="102">
        <f t="shared" si="968"/>
        <v>0</v>
      </c>
      <c r="AA860" s="102">
        <f t="shared" si="968"/>
        <v>0</v>
      </c>
      <c r="AB860" s="102">
        <f t="shared" si="968"/>
        <v>0</v>
      </c>
      <c r="AC860" s="102">
        <f t="shared" si="968"/>
        <v>0</v>
      </c>
      <c r="AD860" s="102">
        <f t="shared" si="968"/>
        <v>0</v>
      </c>
      <c r="AE860" s="102">
        <f t="shared" si="968"/>
        <v>0</v>
      </c>
      <c r="AF860" s="102">
        <f t="shared" si="968"/>
        <v>0</v>
      </c>
      <c r="AG860" s="102">
        <f t="shared" si="968"/>
        <v>0</v>
      </c>
      <c r="AH860" s="102">
        <f t="shared" si="968"/>
        <v>0</v>
      </c>
      <c r="AJ860" s="34"/>
      <c r="AK860" s="34"/>
      <c r="AL860" s="34"/>
      <c r="AM860" s="34"/>
      <c r="AN860" s="34"/>
      <c r="AO860" s="34"/>
      <c r="AP860" s="102"/>
      <c r="AQ860" s="102"/>
      <c r="AR860" s="102"/>
      <c r="AS860" s="102"/>
      <c r="AT860" s="102"/>
      <c r="AU860" s="102"/>
      <c r="AV860" s="102"/>
      <c r="AW860" s="102"/>
    </row>
    <row r="861" spans="2:49" hidden="1" outlineLevel="1" x14ac:dyDescent="0.2">
      <c r="B861" s="4" t="s">
        <v>428</v>
      </c>
      <c r="D861" s="102">
        <f t="shared" si="967"/>
        <v>1.9002333018252049E-3</v>
      </c>
      <c r="E861" s="102">
        <f t="shared" si="967"/>
        <v>3.3588638935305726E-3</v>
      </c>
      <c r="F861" s="102">
        <f t="shared" si="967"/>
        <v>4.3995980222207853E-3</v>
      </c>
      <c r="G861" s="102">
        <f t="shared" si="967"/>
        <v>6.9748519718060287E-3</v>
      </c>
      <c r="H861" s="102">
        <f t="shared" si="967"/>
        <v>7.1952512660725665E-3</v>
      </c>
      <c r="I861" s="102">
        <f t="shared" si="967"/>
        <v>7.3336837953403844E-3</v>
      </c>
      <c r="J861" s="102">
        <f t="shared" si="967"/>
        <v>7.4164437021074781E-3</v>
      </c>
      <c r="K861" s="102">
        <f t="shared" si="967"/>
        <v>7.4503134071085553E-3</v>
      </c>
      <c r="L861" s="102">
        <f t="shared" si="967"/>
        <v>7.4809482092917934E-3</v>
      </c>
      <c r="M861" s="102">
        <f t="shared" si="967"/>
        <v>7.5002281188809583E-3</v>
      </c>
      <c r="N861" s="102">
        <f t="shared" si="967"/>
        <v>7.5090325523249346E-3</v>
      </c>
      <c r="O861" s="102">
        <f t="shared" si="967"/>
        <v>7.4892957147895123E-3</v>
      </c>
      <c r="P861" s="102">
        <f t="shared" si="967"/>
        <v>7.4903802588180968E-3</v>
      </c>
      <c r="Q861" s="102">
        <f t="shared" ref="Q861:AH861" si="969">-(Q856/P856-1)</f>
        <v>7.487435860690117E-3</v>
      </c>
      <c r="R861" s="102">
        <f t="shared" si="969"/>
        <v>7.4808726508868162E-3</v>
      </c>
      <c r="S861" s="102">
        <f t="shared" si="969"/>
        <v>7.4566998487722858E-3</v>
      </c>
      <c r="T861" s="102">
        <f t="shared" si="969"/>
        <v>7.437643887386991E-3</v>
      </c>
      <c r="U861" s="102">
        <f t="shared" si="969"/>
        <v>7.4135346068090469E-3</v>
      </c>
      <c r="V861" s="102">
        <f t="shared" si="969"/>
        <v>7.3891803854820859E-3</v>
      </c>
      <c r="W861" s="102">
        <f t="shared" si="969"/>
        <v>0</v>
      </c>
      <c r="X861" s="102">
        <f t="shared" si="969"/>
        <v>0</v>
      </c>
      <c r="Y861" s="102">
        <f t="shared" si="969"/>
        <v>0</v>
      </c>
      <c r="Z861" s="102">
        <f t="shared" si="969"/>
        <v>0</v>
      </c>
      <c r="AA861" s="102">
        <f t="shared" si="969"/>
        <v>0</v>
      </c>
      <c r="AB861" s="102">
        <f t="shared" si="969"/>
        <v>0</v>
      </c>
      <c r="AC861" s="102">
        <f t="shared" si="969"/>
        <v>0</v>
      </c>
      <c r="AD861" s="102">
        <f t="shared" si="969"/>
        <v>0</v>
      </c>
      <c r="AE861" s="102">
        <f t="shared" si="969"/>
        <v>0</v>
      </c>
      <c r="AF861" s="102">
        <f t="shared" si="969"/>
        <v>0</v>
      </c>
      <c r="AG861" s="102">
        <f t="shared" si="969"/>
        <v>0</v>
      </c>
      <c r="AH861" s="102">
        <f t="shared" si="969"/>
        <v>0</v>
      </c>
      <c r="AJ861" s="34"/>
      <c r="AK861" s="34"/>
      <c r="AL861" s="34"/>
      <c r="AM861" s="34"/>
      <c r="AN861" s="34"/>
      <c r="AO861" s="34"/>
      <c r="AP861" s="102"/>
      <c r="AQ861" s="102"/>
      <c r="AR861" s="102"/>
      <c r="AS861" s="102"/>
      <c r="AT861" s="102"/>
      <c r="AU861" s="102"/>
      <c r="AV861" s="102"/>
      <c r="AW861" s="102"/>
    </row>
    <row r="862" spans="2:49" hidden="1" outlineLevel="1" x14ac:dyDescent="0.2">
      <c r="B862" s="4" t="s">
        <v>429</v>
      </c>
      <c r="D862" s="102">
        <f t="shared" si="967"/>
        <v>-3.352367311878524</v>
      </c>
      <c r="E862" s="102">
        <f t="shared" si="967"/>
        <v>-1.3588937227883831</v>
      </c>
      <c r="F862" s="102">
        <f t="shared" si="967"/>
        <v>-0.75203234254700102</v>
      </c>
      <c r="G862" s="102">
        <f t="shared" si="967"/>
        <v>-0.67748777000135951</v>
      </c>
      <c r="H862" s="102">
        <f t="shared" si="967"/>
        <v>-0.4137264757981447</v>
      </c>
      <c r="I862" s="102">
        <f t="shared" si="967"/>
        <v>-0.29613380322554583</v>
      </c>
      <c r="J862" s="102">
        <f t="shared" si="967"/>
        <v>-0.2293585615227971</v>
      </c>
      <c r="K862" s="102">
        <f t="shared" si="967"/>
        <v>-0.18602970618902059</v>
      </c>
      <c r="L862" s="102">
        <f t="shared" si="967"/>
        <v>-0.15632235739077172</v>
      </c>
      <c r="M862" s="102">
        <f t="shared" si="967"/>
        <v>-0.13452371411969888</v>
      </c>
      <c r="N862" s="102">
        <f t="shared" si="967"/>
        <v>-0.11782167739898686</v>
      </c>
      <c r="O862" s="102">
        <f t="shared" si="967"/>
        <v>-0.10433649155709279</v>
      </c>
      <c r="P862" s="102">
        <f t="shared" si="967"/>
        <v>-9.3784893993753116E-2</v>
      </c>
      <c r="Q862" s="102">
        <f t="shared" ref="Q862:AH862" si="970">-(Q857/P857-1)</f>
        <v>-8.5067749760703304E-2</v>
      </c>
      <c r="R862" s="102">
        <f t="shared" si="970"/>
        <v>-7.7743349692516173E-2</v>
      </c>
      <c r="S862" s="102">
        <f t="shared" si="970"/>
        <v>-7.1364328322790938E-2</v>
      </c>
      <c r="T862" s="102">
        <f t="shared" si="970"/>
        <v>-6.5945046854001488E-2</v>
      </c>
      <c r="U862" s="102">
        <f t="shared" si="970"/>
        <v>-6.1206155880198398E-2</v>
      </c>
      <c r="V862" s="102">
        <f t="shared" si="970"/>
        <v>-5.7060377684727825E-2</v>
      </c>
      <c r="W862" s="102">
        <f t="shared" si="970"/>
        <v>0</v>
      </c>
      <c r="X862" s="102">
        <f t="shared" si="970"/>
        <v>0</v>
      </c>
      <c r="Y862" s="102">
        <f t="shared" si="970"/>
        <v>0</v>
      </c>
      <c r="Z862" s="102">
        <f t="shared" si="970"/>
        <v>0</v>
      </c>
      <c r="AA862" s="102">
        <f t="shared" si="970"/>
        <v>0</v>
      </c>
      <c r="AB862" s="102">
        <f t="shared" si="970"/>
        <v>0</v>
      </c>
      <c r="AC862" s="102">
        <f t="shared" si="970"/>
        <v>0</v>
      </c>
      <c r="AD862" s="102">
        <f t="shared" si="970"/>
        <v>0</v>
      </c>
      <c r="AE862" s="102">
        <f t="shared" si="970"/>
        <v>0</v>
      </c>
      <c r="AF862" s="102">
        <f t="shared" si="970"/>
        <v>0</v>
      </c>
      <c r="AG862" s="102">
        <f t="shared" si="970"/>
        <v>0</v>
      </c>
      <c r="AH862" s="102">
        <f t="shared" si="970"/>
        <v>0</v>
      </c>
      <c r="AJ862" s="34"/>
      <c r="AK862" s="34"/>
      <c r="AL862" s="34"/>
      <c r="AM862" s="34"/>
      <c r="AN862" s="34"/>
      <c r="AO862" s="34"/>
      <c r="AP862" s="102"/>
      <c r="AQ862" s="102"/>
      <c r="AR862" s="102"/>
      <c r="AS862" s="102"/>
      <c r="AT862" s="102"/>
      <c r="AU862" s="102"/>
      <c r="AV862" s="102"/>
      <c r="AW862" s="102"/>
    </row>
    <row r="863" spans="2:49" hidden="1" outlineLevel="1" x14ac:dyDescent="0.2">
      <c r="AJ863" s="34"/>
      <c r="AK863" s="34"/>
      <c r="AL863" s="34"/>
      <c r="AM863" s="34"/>
      <c r="AN863" s="34"/>
      <c r="AO863" s="34"/>
    </row>
    <row r="864" spans="2:49" collapsed="1" x14ac:dyDescent="0.2">
      <c r="AJ864" s="34"/>
      <c r="AK864" s="34"/>
      <c r="AL864" s="34"/>
      <c r="AM864" s="34"/>
      <c r="AN864" s="34"/>
      <c r="AO864" s="34"/>
    </row>
    <row r="865" spans="1:49" x14ac:dyDescent="0.2">
      <c r="A865" s="50" t="s">
        <v>78</v>
      </c>
      <c r="B865" s="16" t="s">
        <v>360</v>
      </c>
      <c r="AJ865" s="34"/>
      <c r="AK865" s="34"/>
      <c r="AL865" s="34"/>
      <c r="AM865" s="34"/>
      <c r="AN865" s="34"/>
      <c r="AO865" s="34"/>
    </row>
    <row r="866" spans="1:49" hidden="1" outlineLevel="1" x14ac:dyDescent="0.2">
      <c r="AJ866" s="34"/>
      <c r="AK866" s="34"/>
      <c r="AL866" s="34"/>
      <c r="AM866" s="34"/>
      <c r="AN866" s="34"/>
      <c r="AO866" s="34"/>
    </row>
    <row r="867" spans="1:49" hidden="1" outlineLevel="1" x14ac:dyDescent="0.2">
      <c r="B867" s="2" t="s">
        <v>457</v>
      </c>
      <c r="AJ867" s="34"/>
      <c r="AK867" s="34"/>
      <c r="AL867" s="34"/>
      <c r="AM867" s="34"/>
      <c r="AN867" s="34"/>
      <c r="AO867" s="34"/>
    </row>
    <row r="868" spans="1:49" hidden="1" outlineLevel="1" x14ac:dyDescent="0.2">
      <c r="B868" s="4" t="s">
        <v>458</v>
      </c>
      <c r="C868" s="41">
        <f t="shared" ref="C868:AH868" si="971">C16</f>
        <v>12.5</v>
      </c>
      <c r="D868" s="41">
        <f t="shared" si="971"/>
        <v>25.5</v>
      </c>
      <c r="E868" s="41">
        <f t="shared" si="971"/>
        <v>26.5</v>
      </c>
      <c r="F868" s="41">
        <f t="shared" si="971"/>
        <v>27.5</v>
      </c>
      <c r="G868" s="41">
        <f t="shared" si="971"/>
        <v>28.5</v>
      </c>
      <c r="H868" s="41">
        <f t="shared" si="971"/>
        <v>29.5</v>
      </c>
      <c r="I868" s="41">
        <f t="shared" si="971"/>
        <v>30.5</v>
      </c>
      <c r="J868" s="41">
        <f t="shared" si="971"/>
        <v>31.5</v>
      </c>
      <c r="K868" s="41">
        <f t="shared" si="971"/>
        <v>32.5</v>
      </c>
      <c r="L868" s="41">
        <f t="shared" si="971"/>
        <v>33.5</v>
      </c>
      <c r="M868" s="41">
        <f t="shared" si="971"/>
        <v>34.5</v>
      </c>
      <c r="N868" s="41">
        <f t="shared" si="971"/>
        <v>35.5</v>
      </c>
      <c r="O868" s="41">
        <f t="shared" si="971"/>
        <v>36</v>
      </c>
      <c r="P868" s="41">
        <f t="shared" si="971"/>
        <v>36</v>
      </c>
      <c r="Q868" s="41">
        <f t="shared" si="971"/>
        <v>36</v>
      </c>
      <c r="R868" s="41">
        <f t="shared" si="971"/>
        <v>36</v>
      </c>
      <c r="S868" s="41">
        <f t="shared" si="971"/>
        <v>36</v>
      </c>
      <c r="T868" s="41">
        <f t="shared" si="971"/>
        <v>36</v>
      </c>
      <c r="U868" s="41">
        <f t="shared" si="971"/>
        <v>36</v>
      </c>
      <c r="V868" s="41">
        <f t="shared" si="971"/>
        <v>36</v>
      </c>
      <c r="W868" s="41">
        <f t="shared" si="971"/>
        <v>36</v>
      </c>
      <c r="X868" s="41">
        <f t="shared" si="971"/>
        <v>36</v>
      </c>
      <c r="Y868" s="41">
        <f t="shared" si="971"/>
        <v>36</v>
      </c>
      <c r="Z868" s="41">
        <f t="shared" si="971"/>
        <v>36</v>
      </c>
      <c r="AA868" s="41">
        <f t="shared" si="971"/>
        <v>36</v>
      </c>
      <c r="AB868" s="41">
        <f t="shared" si="971"/>
        <v>36</v>
      </c>
      <c r="AC868" s="41">
        <f t="shared" si="971"/>
        <v>36</v>
      </c>
      <c r="AD868" s="41">
        <f t="shared" si="971"/>
        <v>36</v>
      </c>
      <c r="AE868" s="41">
        <f t="shared" si="971"/>
        <v>36</v>
      </c>
      <c r="AF868" s="41">
        <f t="shared" si="971"/>
        <v>36</v>
      </c>
      <c r="AG868" s="41">
        <f t="shared" si="971"/>
        <v>36</v>
      </c>
      <c r="AH868" s="41">
        <f t="shared" si="971"/>
        <v>36</v>
      </c>
      <c r="AJ868" s="34"/>
      <c r="AK868" s="34"/>
      <c r="AL868" s="34"/>
      <c r="AM868" s="34"/>
      <c r="AN868" s="34"/>
      <c r="AO868" s="34"/>
      <c r="AP868" s="41">
        <f t="shared" ref="AP868:AW868" si="972">AP16</f>
        <v>14</v>
      </c>
      <c r="AQ868" s="41">
        <f t="shared" si="972"/>
        <v>30</v>
      </c>
      <c r="AR868" s="41">
        <f t="shared" si="972"/>
        <v>34</v>
      </c>
      <c r="AS868" s="41">
        <f t="shared" si="972"/>
        <v>36</v>
      </c>
      <c r="AT868" s="41">
        <f t="shared" si="972"/>
        <v>36</v>
      </c>
      <c r="AU868" s="41">
        <f t="shared" si="972"/>
        <v>36</v>
      </c>
      <c r="AV868" s="41">
        <f t="shared" si="972"/>
        <v>36</v>
      </c>
      <c r="AW868" s="41">
        <f t="shared" si="972"/>
        <v>36</v>
      </c>
    </row>
    <row r="869" spans="1:49" hidden="1" outlineLevel="1" x14ac:dyDescent="0.2">
      <c r="B869" s="4" t="s">
        <v>459</v>
      </c>
      <c r="C869" s="41">
        <f t="shared" ref="C869:AH869" si="973">C28</f>
        <v>3.125</v>
      </c>
      <c r="D869" s="41">
        <f t="shared" si="973"/>
        <v>12.25</v>
      </c>
      <c r="E869" s="41">
        <f t="shared" si="973"/>
        <v>21.625</v>
      </c>
      <c r="F869" s="41">
        <f t="shared" si="973"/>
        <v>25.5</v>
      </c>
      <c r="G869" s="41">
        <f t="shared" si="973"/>
        <v>26.5</v>
      </c>
      <c r="H869" s="41">
        <f t="shared" si="973"/>
        <v>27.5</v>
      </c>
      <c r="I869" s="41">
        <f t="shared" si="973"/>
        <v>28.5</v>
      </c>
      <c r="J869" s="41">
        <f t="shared" si="973"/>
        <v>29.5</v>
      </c>
      <c r="K869" s="41">
        <f t="shared" si="973"/>
        <v>30.5</v>
      </c>
      <c r="L869" s="41">
        <f t="shared" si="973"/>
        <v>31.5</v>
      </c>
      <c r="M869" s="41">
        <f t="shared" si="973"/>
        <v>32.5</v>
      </c>
      <c r="N869" s="41">
        <f t="shared" si="973"/>
        <v>33.5</v>
      </c>
      <c r="O869" s="41">
        <f t="shared" si="973"/>
        <v>34.375</v>
      </c>
      <c r="P869" s="41">
        <f t="shared" si="973"/>
        <v>34.875</v>
      </c>
      <c r="Q869" s="41">
        <f t="shared" si="973"/>
        <v>35</v>
      </c>
      <c r="R869" s="41">
        <f t="shared" si="973"/>
        <v>35</v>
      </c>
      <c r="S869" s="41">
        <f t="shared" si="973"/>
        <v>35</v>
      </c>
      <c r="T869" s="41">
        <f t="shared" si="973"/>
        <v>35</v>
      </c>
      <c r="U869" s="41">
        <f t="shared" si="973"/>
        <v>35</v>
      </c>
      <c r="V869" s="41">
        <f t="shared" si="973"/>
        <v>35</v>
      </c>
      <c r="W869" s="41">
        <f t="shared" si="973"/>
        <v>35.375</v>
      </c>
      <c r="X869" s="41">
        <f t="shared" si="973"/>
        <v>35.875</v>
      </c>
      <c r="Y869" s="41">
        <f t="shared" si="973"/>
        <v>36</v>
      </c>
      <c r="Z869" s="41">
        <f t="shared" si="973"/>
        <v>36</v>
      </c>
      <c r="AA869" s="41">
        <f t="shared" si="973"/>
        <v>36</v>
      </c>
      <c r="AB869" s="41">
        <f t="shared" si="973"/>
        <v>36</v>
      </c>
      <c r="AC869" s="41">
        <f t="shared" si="973"/>
        <v>36</v>
      </c>
      <c r="AD869" s="41">
        <f t="shared" si="973"/>
        <v>36</v>
      </c>
      <c r="AE869" s="41">
        <f t="shared" si="973"/>
        <v>36</v>
      </c>
      <c r="AF869" s="41">
        <f t="shared" si="973"/>
        <v>36</v>
      </c>
      <c r="AG869" s="41">
        <f t="shared" si="973"/>
        <v>36</v>
      </c>
      <c r="AH869" s="41">
        <f t="shared" si="973"/>
        <v>36</v>
      </c>
      <c r="AJ869" s="34"/>
      <c r="AK869" s="34"/>
      <c r="AL869" s="34"/>
      <c r="AM869" s="34"/>
      <c r="AN869" s="34"/>
      <c r="AO869" s="34"/>
      <c r="AP869" s="41">
        <f t="shared" ref="AP869:AW869" si="974">AP28</f>
        <v>13</v>
      </c>
      <c r="AQ869" s="41">
        <f t="shared" si="974"/>
        <v>28</v>
      </c>
      <c r="AR869" s="41">
        <f t="shared" si="974"/>
        <v>32</v>
      </c>
      <c r="AS869" s="41">
        <f t="shared" si="974"/>
        <v>34.5</v>
      </c>
      <c r="AT869" s="41">
        <f t="shared" si="974"/>
        <v>35</v>
      </c>
      <c r="AU869" s="41">
        <f t="shared" si="974"/>
        <v>35.5</v>
      </c>
      <c r="AV869" s="41">
        <f t="shared" si="974"/>
        <v>36</v>
      </c>
      <c r="AW869" s="41">
        <f t="shared" si="974"/>
        <v>36</v>
      </c>
    </row>
    <row r="870" spans="1:49" hidden="1" outlineLevel="1" x14ac:dyDescent="0.2">
      <c r="B870" s="4" t="s">
        <v>168</v>
      </c>
      <c r="C870" s="8">
        <f t="shared" ref="C870:AH870" si="975">C93</f>
        <v>6</v>
      </c>
      <c r="D870" s="8">
        <f t="shared" si="975"/>
        <v>24</v>
      </c>
      <c r="E870" s="8">
        <f t="shared" si="975"/>
        <v>42</v>
      </c>
      <c r="F870" s="8">
        <f t="shared" si="975"/>
        <v>49</v>
      </c>
      <c r="G870" s="8">
        <f t="shared" si="975"/>
        <v>51</v>
      </c>
      <c r="H870" s="8">
        <f t="shared" si="975"/>
        <v>53</v>
      </c>
      <c r="I870" s="8">
        <f t="shared" si="975"/>
        <v>55</v>
      </c>
      <c r="J870" s="8">
        <f t="shared" si="975"/>
        <v>57</v>
      </c>
      <c r="K870" s="8">
        <f t="shared" si="975"/>
        <v>58</v>
      </c>
      <c r="L870" s="8">
        <f t="shared" si="975"/>
        <v>60</v>
      </c>
      <c r="M870" s="8">
        <f t="shared" si="975"/>
        <v>62</v>
      </c>
      <c r="N870" s="8">
        <f t="shared" si="975"/>
        <v>64</v>
      </c>
      <c r="O870" s="8">
        <f t="shared" si="975"/>
        <v>66</v>
      </c>
      <c r="P870" s="8">
        <f t="shared" si="975"/>
        <v>67</v>
      </c>
      <c r="Q870" s="8">
        <f t="shared" si="975"/>
        <v>67</v>
      </c>
      <c r="R870" s="8">
        <f t="shared" si="975"/>
        <v>67</v>
      </c>
      <c r="S870" s="8">
        <f t="shared" si="975"/>
        <v>67</v>
      </c>
      <c r="T870" s="8">
        <f t="shared" si="975"/>
        <v>67</v>
      </c>
      <c r="U870" s="8">
        <f t="shared" si="975"/>
        <v>67</v>
      </c>
      <c r="V870" s="8">
        <f t="shared" si="975"/>
        <v>67</v>
      </c>
      <c r="W870" s="8">
        <f t="shared" si="975"/>
        <v>0</v>
      </c>
      <c r="X870" s="8">
        <f t="shared" si="975"/>
        <v>0</v>
      </c>
      <c r="Y870" s="8">
        <f t="shared" si="975"/>
        <v>0</v>
      </c>
      <c r="Z870" s="8">
        <f t="shared" si="975"/>
        <v>0</v>
      </c>
      <c r="AA870" s="8">
        <f t="shared" si="975"/>
        <v>0</v>
      </c>
      <c r="AB870" s="8">
        <f t="shared" si="975"/>
        <v>0</v>
      </c>
      <c r="AC870" s="8">
        <f t="shared" si="975"/>
        <v>0</v>
      </c>
      <c r="AD870" s="8">
        <f t="shared" si="975"/>
        <v>0</v>
      </c>
      <c r="AE870" s="8">
        <f t="shared" si="975"/>
        <v>0</v>
      </c>
      <c r="AF870" s="8">
        <f t="shared" si="975"/>
        <v>0</v>
      </c>
      <c r="AG870" s="8">
        <f t="shared" si="975"/>
        <v>0</v>
      </c>
      <c r="AH870" s="8">
        <f t="shared" si="975"/>
        <v>0</v>
      </c>
      <c r="AJ870" s="34"/>
      <c r="AK870" s="34"/>
      <c r="AL870" s="34"/>
      <c r="AM870" s="34"/>
      <c r="AN870" s="34"/>
      <c r="AO870" s="34"/>
      <c r="AP870" s="8">
        <f t="shared" ref="AP870:AW870" si="976">AP93</f>
        <v>121</v>
      </c>
      <c r="AQ870" s="8">
        <f t="shared" si="976"/>
        <v>216</v>
      </c>
      <c r="AR870" s="8">
        <f t="shared" si="976"/>
        <v>244</v>
      </c>
      <c r="AS870" s="8">
        <f t="shared" si="976"/>
        <v>267</v>
      </c>
      <c r="AT870" s="8">
        <f t="shared" si="976"/>
        <v>268</v>
      </c>
      <c r="AU870" s="8">
        <f t="shared" si="976"/>
        <v>0</v>
      </c>
      <c r="AV870" s="8">
        <f t="shared" si="976"/>
        <v>0</v>
      </c>
      <c r="AW870" s="8">
        <f t="shared" si="976"/>
        <v>0</v>
      </c>
    </row>
    <row r="871" spans="1:49" hidden="1" outlineLevel="1" x14ac:dyDescent="0.2">
      <c r="B871" s="4" t="s">
        <v>464</v>
      </c>
      <c r="C871" s="8">
        <f t="shared" ref="C871:AH871" si="977">C95</f>
        <v>3</v>
      </c>
      <c r="D871" s="8">
        <f t="shared" si="977"/>
        <v>18</v>
      </c>
      <c r="E871" s="8">
        <f t="shared" si="977"/>
        <v>51</v>
      </c>
      <c r="F871" s="8">
        <f t="shared" si="977"/>
        <v>96.5</v>
      </c>
      <c r="G871" s="8">
        <f t="shared" si="977"/>
        <v>146.5</v>
      </c>
      <c r="H871" s="8">
        <f t="shared" si="977"/>
        <v>197.5</v>
      </c>
      <c r="I871" s="8">
        <f t="shared" si="977"/>
        <v>248.5</v>
      </c>
      <c r="J871" s="8">
        <f t="shared" si="977"/>
        <v>299.5</v>
      </c>
      <c r="K871" s="8">
        <f t="shared" si="977"/>
        <v>349.5</v>
      </c>
      <c r="L871" s="8">
        <f t="shared" si="977"/>
        <v>398.5</v>
      </c>
      <c r="M871" s="8">
        <f t="shared" si="977"/>
        <v>447</v>
      </c>
      <c r="N871" s="8">
        <f t="shared" si="977"/>
        <v>495</v>
      </c>
      <c r="O871" s="8">
        <f t="shared" si="977"/>
        <v>542.5</v>
      </c>
      <c r="P871" s="8">
        <f t="shared" si="977"/>
        <v>589</v>
      </c>
      <c r="Q871" s="8">
        <f t="shared" si="977"/>
        <v>633.5</v>
      </c>
      <c r="R871" s="8">
        <f t="shared" si="977"/>
        <v>675.5</v>
      </c>
      <c r="S871" s="8">
        <f t="shared" si="977"/>
        <v>715.5</v>
      </c>
      <c r="T871" s="8">
        <f t="shared" si="977"/>
        <v>753</v>
      </c>
      <c r="U871" s="8">
        <f t="shared" si="977"/>
        <v>788</v>
      </c>
      <c r="V871" s="8">
        <f t="shared" si="977"/>
        <v>821</v>
      </c>
      <c r="W871" s="8">
        <f t="shared" si="977"/>
        <v>837</v>
      </c>
      <c r="X871" s="8">
        <f t="shared" si="977"/>
        <v>837</v>
      </c>
      <c r="Y871" s="8">
        <f t="shared" si="977"/>
        <v>837</v>
      </c>
      <c r="Z871" s="8">
        <f t="shared" si="977"/>
        <v>837</v>
      </c>
      <c r="AA871" s="8">
        <f t="shared" si="977"/>
        <v>837</v>
      </c>
      <c r="AB871" s="8">
        <f t="shared" si="977"/>
        <v>837</v>
      </c>
      <c r="AC871" s="8">
        <f t="shared" si="977"/>
        <v>837</v>
      </c>
      <c r="AD871" s="8">
        <f t="shared" si="977"/>
        <v>837</v>
      </c>
      <c r="AE871" s="8">
        <f t="shared" si="977"/>
        <v>837</v>
      </c>
      <c r="AF871" s="8">
        <f t="shared" si="977"/>
        <v>837</v>
      </c>
      <c r="AG871" s="8">
        <f t="shared" si="977"/>
        <v>837</v>
      </c>
      <c r="AH871" s="8">
        <f t="shared" si="977"/>
        <v>837</v>
      </c>
      <c r="AJ871" s="34"/>
      <c r="AK871" s="34"/>
      <c r="AL871" s="34"/>
      <c r="AM871" s="34"/>
      <c r="AN871" s="34"/>
      <c r="AO871" s="34"/>
      <c r="AP871" s="8">
        <f t="shared" ref="AP871:AW871" si="978">AP95</f>
        <v>60.5</v>
      </c>
      <c r="AQ871" s="8">
        <f t="shared" si="978"/>
        <v>223</v>
      </c>
      <c r="AR871" s="8">
        <f t="shared" si="978"/>
        <v>422</v>
      </c>
      <c r="AS871" s="8">
        <f t="shared" si="978"/>
        <v>607.5</v>
      </c>
      <c r="AT871" s="8">
        <f t="shared" si="978"/>
        <v>766.5</v>
      </c>
      <c r="AU871" s="8">
        <f t="shared" si="978"/>
        <v>837</v>
      </c>
      <c r="AV871" s="8">
        <f t="shared" si="978"/>
        <v>837</v>
      </c>
      <c r="AW871" s="8">
        <f t="shared" si="978"/>
        <v>837</v>
      </c>
    </row>
    <row r="872" spans="1:49" hidden="1" outlineLevel="1" x14ac:dyDescent="0.2">
      <c r="B872" s="4" t="s">
        <v>297</v>
      </c>
      <c r="C872" s="9">
        <f t="shared" ref="C872:AH872" si="979">C82</f>
        <v>30</v>
      </c>
      <c r="D872" s="9">
        <f t="shared" si="979"/>
        <v>30</v>
      </c>
      <c r="E872" s="9">
        <f t="shared" si="979"/>
        <v>30</v>
      </c>
      <c r="F872" s="9">
        <f t="shared" si="979"/>
        <v>30</v>
      </c>
      <c r="G872" s="9">
        <f t="shared" si="979"/>
        <v>30.6</v>
      </c>
      <c r="H872" s="9">
        <f t="shared" si="979"/>
        <v>30.6</v>
      </c>
      <c r="I872" s="9">
        <f t="shared" si="979"/>
        <v>30.6</v>
      </c>
      <c r="J872" s="9">
        <f t="shared" si="979"/>
        <v>30.6</v>
      </c>
      <c r="K872" s="9">
        <f t="shared" si="979"/>
        <v>31.212000000000003</v>
      </c>
      <c r="L872" s="9">
        <f t="shared" si="979"/>
        <v>31.212000000000003</v>
      </c>
      <c r="M872" s="9">
        <f t="shared" si="979"/>
        <v>31.212000000000003</v>
      </c>
      <c r="N872" s="9">
        <f t="shared" si="979"/>
        <v>31.212000000000003</v>
      </c>
      <c r="O872" s="9">
        <f t="shared" si="979"/>
        <v>31.836240000000004</v>
      </c>
      <c r="P872" s="9">
        <f t="shared" si="979"/>
        <v>31.836240000000004</v>
      </c>
      <c r="Q872" s="9">
        <f t="shared" si="979"/>
        <v>31.836240000000004</v>
      </c>
      <c r="R872" s="9">
        <f t="shared" si="979"/>
        <v>31.836240000000004</v>
      </c>
      <c r="S872" s="9">
        <f t="shared" si="979"/>
        <v>32.472964800000007</v>
      </c>
      <c r="T872" s="9">
        <f t="shared" si="979"/>
        <v>32.472964800000007</v>
      </c>
      <c r="U872" s="9">
        <f t="shared" si="979"/>
        <v>32.472964800000007</v>
      </c>
      <c r="V872" s="9">
        <f t="shared" si="979"/>
        <v>32.472964800000007</v>
      </c>
      <c r="W872" s="9">
        <f t="shared" si="979"/>
        <v>0</v>
      </c>
      <c r="X872" s="9">
        <f t="shared" si="979"/>
        <v>0</v>
      </c>
      <c r="Y872" s="9">
        <f t="shared" si="979"/>
        <v>0</v>
      </c>
      <c r="Z872" s="9">
        <f t="shared" si="979"/>
        <v>0</v>
      </c>
      <c r="AA872" s="9">
        <f t="shared" si="979"/>
        <v>0</v>
      </c>
      <c r="AB872" s="9">
        <f t="shared" si="979"/>
        <v>0</v>
      </c>
      <c r="AC872" s="9">
        <f t="shared" si="979"/>
        <v>0</v>
      </c>
      <c r="AD872" s="9">
        <f t="shared" si="979"/>
        <v>0</v>
      </c>
      <c r="AE872" s="9">
        <f t="shared" si="979"/>
        <v>0</v>
      </c>
      <c r="AF872" s="9">
        <f t="shared" si="979"/>
        <v>0</v>
      </c>
      <c r="AG872" s="9">
        <f t="shared" si="979"/>
        <v>0</v>
      </c>
      <c r="AH872" s="9">
        <f t="shared" si="979"/>
        <v>0</v>
      </c>
      <c r="AJ872" s="34"/>
      <c r="AK872" s="34"/>
      <c r="AL872" s="34"/>
      <c r="AM872" s="34"/>
      <c r="AN872" s="34"/>
      <c r="AO872" s="34"/>
      <c r="AP872" s="9">
        <f t="shared" ref="AP872:AW873" si="980">AP82</f>
        <v>30</v>
      </c>
      <c r="AQ872" s="9">
        <f t="shared" si="980"/>
        <v>30.6</v>
      </c>
      <c r="AR872" s="9">
        <f t="shared" si="980"/>
        <v>31.212000000000003</v>
      </c>
      <c r="AS872" s="9">
        <f t="shared" si="980"/>
        <v>31.83624</v>
      </c>
      <c r="AT872" s="9">
        <f t="shared" si="980"/>
        <v>32.472964800000007</v>
      </c>
      <c r="AU872" s="9">
        <f t="shared" si="980"/>
        <v>0</v>
      </c>
      <c r="AV872" s="9">
        <f t="shared" si="980"/>
        <v>0</v>
      </c>
      <c r="AW872" s="9">
        <f t="shared" si="980"/>
        <v>0</v>
      </c>
    </row>
    <row r="873" spans="1:49" hidden="1" outlineLevel="1" x14ac:dyDescent="0.2">
      <c r="B873" s="4" t="s">
        <v>120</v>
      </c>
      <c r="C873" s="9">
        <f t="shared" ref="C873:AH873" si="981">C83</f>
        <v>180</v>
      </c>
      <c r="D873" s="9">
        <f t="shared" si="981"/>
        <v>720</v>
      </c>
      <c r="E873" s="9">
        <f t="shared" si="981"/>
        <v>1260</v>
      </c>
      <c r="F873" s="9">
        <f t="shared" si="981"/>
        <v>1470</v>
      </c>
      <c r="G873" s="9">
        <f t="shared" si="981"/>
        <v>1560.6000000000001</v>
      </c>
      <c r="H873" s="9">
        <f t="shared" si="981"/>
        <v>1621.8000000000002</v>
      </c>
      <c r="I873" s="9">
        <f t="shared" si="981"/>
        <v>1683</v>
      </c>
      <c r="J873" s="9">
        <f t="shared" si="981"/>
        <v>1744.2</v>
      </c>
      <c r="K873" s="9">
        <f t="shared" si="981"/>
        <v>1810.2960000000003</v>
      </c>
      <c r="L873" s="9">
        <f t="shared" si="981"/>
        <v>1872.7200000000003</v>
      </c>
      <c r="M873" s="9">
        <f t="shared" si="981"/>
        <v>1935.1440000000002</v>
      </c>
      <c r="N873" s="9">
        <f t="shared" si="981"/>
        <v>1997.5680000000002</v>
      </c>
      <c r="O873" s="9">
        <f t="shared" si="981"/>
        <v>2101.1918400000004</v>
      </c>
      <c r="P873" s="9">
        <f t="shared" si="981"/>
        <v>2133.02808</v>
      </c>
      <c r="Q873" s="9">
        <f t="shared" si="981"/>
        <v>2133.02808</v>
      </c>
      <c r="R873" s="9">
        <f t="shared" si="981"/>
        <v>2133.02808</v>
      </c>
      <c r="S873" s="9">
        <f t="shared" si="981"/>
        <v>2175.6886416000007</v>
      </c>
      <c r="T873" s="9">
        <f t="shared" si="981"/>
        <v>2175.6886416000007</v>
      </c>
      <c r="U873" s="9">
        <f t="shared" si="981"/>
        <v>2175.6886416000007</v>
      </c>
      <c r="V873" s="9">
        <f t="shared" si="981"/>
        <v>2175.6886416000007</v>
      </c>
      <c r="W873" s="9">
        <f t="shared" si="981"/>
        <v>0</v>
      </c>
      <c r="X873" s="9">
        <f t="shared" si="981"/>
        <v>0</v>
      </c>
      <c r="Y873" s="9">
        <f t="shared" si="981"/>
        <v>0</v>
      </c>
      <c r="Z873" s="9">
        <f t="shared" si="981"/>
        <v>0</v>
      </c>
      <c r="AA873" s="9">
        <f t="shared" si="981"/>
        <v>0</v>
      </c>
      <c r="AB873" s="9">
        <f t="shared" si="981"/>
        <v>0</v>
      </c>
      <c r="AC873" s="9">
        <f t="shared" si="981"/>
        <v>0</v>
      </c>
      <c r="AD873" s="9">
        <f t="shared" si="981"/>
        <v>0</v>
      </c>
      <c r="AE873" s="9">
        <f t="shared" si="981"/>
        <v>0</v>
      </c>
      <c r="AF873" s="9">
        <f t="shared" si="981"/>
        <v>0</v>
      </c>
      <c r="AG873" s="9">
        <f t="shared" si="981"/>
        <v>0</v>
      </c>
      <c r="AH873" s="9">
        <f t="shared" si="981"/>
        <v>0</v>
      </c>
      <c r="AJ873" s="34"/>
      <c r="AK873" s="34"/>
      <c r="AL873" s="34"/>
      <c r="AM873" s="34"/>
      <c r="AN873" s="34"/>
      <c r="AO873" s="34"/>
      <c r="AP873" s="9">
        <f t="shared" si="980"/>
        <v>3630</v>
      </c>
      <c r="AQ873" s="9">
        <f t="shared" si="980"/>
        <v>6609.6</v>
      </c>
      <c r="AR873" s="9">
        <f t="shared" si="980"/>
        <v>7615.728000000001</v>
      </c>
      <c r="AS873" s="9">
        <f t="shared" si="980"/>
        <v>8500.2760799999996</v>
      </c>
      <c r="AT873" s="9">
        <f t="shared" si="980"/>
        <v>8702.7545664000027</v>
      </c>
      <c r="AU873" s="9">
        <f t="shared" si="980"/>
        <v>0</v>
      </c>
      <c r="AV873" s="9">
        <f t="shared" si="980"/>
        <v>0</v>
      </c>
      <c r="AW873" s="9">
        <f t="shared" si="980"/>
        <v>0</v>
      </c>
    </row>
    <row r="874" spans="1:49" hidden="1" outlineLevel="1" x14ac:dyDescent="0.2">
      <c r="B874" s="4" t="s">
        <v>438</v>
      </c>
      <c r="C874" s="9">
        <f t="shared" ref="C874:AH874" si="982">C115</f>
        <v>180</v>
      </c>
      <c r="D874" s="9">
        <f t="shared" si="982"/>
        <v>720</v>
      </c>
      <c r="E874" s="9">
        <f t="shared" si="982"/>
        <v>1260</v>
      </c>
      <c r="F874" s="9">
        <f t="shared" si="982"/>
        <v>1470</v>
      </c>
      <c r="G874" s="9">
        <f t="shared" si="982"/>
        <v>1569.6000000000001</v>
      </c>
      <c r="H874" s="9">
        <f t="shared" si="982"/>
        <v>1657.8000000000002</v>
      </c>
      <c r="I874" s="9">
        <f t="shared" si="982"/>
        <v>1746</v>
      </c>
      <c r="J874" s="9">
        <f t="shared" si="982"/>
        <v>1817.6999999999998</v>
      </c>
      <c r="K874" s="9">
        <f t="shared" si="982"/>
        <v>1932.7680000000003</v>
      </c>
      <c r="L874" s="9">
        <f t="shared" si="982"/>
        <v>2039.1660000000002</v>
      </c>
      <c r="M874" s="9">
        <f t="shared" si="982"/>
        <v>2145.5640000000003</v>
      </c>
      <c r="N874" s="9">
        <f t="shared" si="982"/>
        <v>2227.7069999999994</v>
      </c>
      <c r="O874" s="9">
        <f t="shared" si="982"/>
        <v>2432.6049599999997</v>
      </c>
      <c r="P874" s="9">
        <f t="shared" si="982"/>
        <v>2530.5550199999998</v>
      </c>
      <c r="Q874" s="9">
        <f t="shared" si="982"/>
        <v>2596.6688400000003</v>
      </c>
      <c r="R874" s="9">
        <f t="shared" si="982"/>
        <v>2629.4147099999982</v>
      </c>
      <c r="S874" s="9">
        <f t="shared" si="982"/>
        <v>2787.1859375999984</v>
      </c>
      <c r="T874" s="9">
        <f t="shared" si="982"/>
        <v>2870.440743600002</v>
      </c>
      <c r="U874" s="9">
        <f t="shared" si="982"/>
        <v>2950.5119255999998</v>
      </c>
      <c r="V874" s="9">
        <f t="shared" si="982"/>
        <v>2990.1708126000012</v>
      </c>
      <c r="W874" s="9">
        <f t="shared" si="982"/>
        <v>0</v>
      </c>
      <c r="X874" s="9">
        <f t="shared" si="982"/>
        <v>0</v>
      </c>
      <c r="Y874" s="9">
        <f t="shared" si="982"/>
        <v>0</v>
      </c>
      <c r="Z874" s="9">
        <f t="shared" si="982"/>
        <v>0</v>
      </c>
      <c r="AA874" s="9">
        <f t="shared" si="982"/>
        <v>0</v>
      </c>
      <c r="AB874" s="9">
        <f t="shared" si="982"/>
        <v>0</v>
      </c>
      <c r="AC874" s="9">
        <f t="shared" si="982"/>
        <v>0</v>
      </c>
      <c r="AD874" s="9">
        <f t="shared" si="982"/>
        <v>0</v>
      </c>
      <c r="AE874" s="9">
        <f t="shared" si="982"/>
        <v>0</v>
      </c>
      <c r="AF874" s="9">
        <f t="shared" si="982"/>
        <v>0</v>
      </c>
      <c r="AG874" s="9">
        <f t="shared" si="982"/>
        <v>0</v>
      </c>
      <c r="AH874" s="9">
        <f t="shared" si="982"/>
        <v>0</v>
      </c>
      <c r="AJ874" s="34"/>
      <c r="AK874" s="34"/>
      <c r="AL874" s="34"/>
      <c r="AM874" s="34"/>
      <c r="AN874" s="34"/>
      <c r="AO874" s="34"/>
      <c r="AP874" s="9">
        <f t="shared" ref="AP874:AW874" si="983">AP115</f>
        <v>3630</v>
      </c>
      <c r="AQ874" s="9">
        <f t="shared" si="983"/>
        <v>6791.1</v>
      </c>
      <c r="AR874" s="9">
        <f t="shared" si="983"/>
        <v>8345.2049999999999</v>
      </c>
      <c r="AS874" s="9">
        <f t="shared" si="983"/>
        <v>10189.24353</v>
      </c>
      <c r="AT874" s="9">
        <f t="shared" si="983"/>
        <v>11598.309419400008</v>
      </c>
      <c r="AU874" s="9">
        <f t="shared" si="983"/>
        <v>0</v>
      </c>
      <c r="AV874" s="9">
        <f t="shared" si="983"/>
        <v>0</v>
      </c>
      <c r="AW874" s="9">
        <f t="shared" si="983"/>
        <v>0</v>
      </c>
    </row>
    <row r="875" spans="1:49" hidden="1" outlineLevel="1" x14ac:dyDescent="0.2">
      <c r="B875" s="4" t="s">
        <v>352</v>
      </c>
      <c r="C875" s="9">
        <f t="shared" ref="C875:AH875" si="984">C181</f>
        <v>90</v>
      </c>
      <c r="D875" s="9">
        <f t="shared" si="984"/>
        <v>540</v>
      </c>
      <c r="E875" s="9">
        <f t="shared" si="984"/>
        <v>1530</v>
      </c>
      <c r="F875" s="9">
        <f t="shared" si="984"/>
        <v>2895</v>
      </c>
      <c r="G875" s="9">
        <f t="shared" si="984"/>
        <v>4414.8</v>
      </c>
      <c r="H875" s="9">
        <f t="shared" si="984"/>
        <v>6028.5</v>
      </c>
      <c r="I875" s="9">
        <f t="shared" si="984"/>
        <v>7730.4000000000015</v>
      </c>
      <c r="J875" s="9">
        <f t="shared" si="984"/>
        <v>9512.2500000000018</v>
      </c>
      <c r="K875" s="9">
        <f t="shared" si="984"/>
        <v>11387.484000000004</v>
      </c>
      <c r="L875" s="9">
        <f t="shared" si="984"/>
        <v>13373.451000000005</v>
      </c>
      <c r="M875" s="9">
        <f t="shared" si="984"/>
        <v>15465.816000000006</v>
      </c>
      <c r="N875" s="9">
        <f t="shared" si="984"/>
        <v>17652.451500000006</v>
      </c>
      <c r="O875" s="9">
        <f t="shared" si="984"/>
        <v>19982.607480000006</v>
      </c>
      <c r="P875" s="9">
        <f t="shared" si="984"/>
        <v>22464.187470000004</v>
      </c>
      <c r="Q875" s="9">
        <f t="shared" si="984"/>
        <v>25027.799400000004</v>
      </c>
      <c r="R875" s="9">
        <f t="shared" si="984"/>
        <v>27640.841175000001</v>
      </c>
      <c r="S875" s="9">
        <f t="shared" si="984"/>
        <v>30349.141498800003</v>
      </c>
      <c r="T875" s="9">
        <f t="shared" si="984"/>
        <v>33177.954839400001</v>
      </c>
      <c r="U875" s="9">
        <f t="shared" si="984"/>
        <v>36088.431173999998</v>
      </c>
      <c r="V875" s="9">
        <f t="shared" si="984"/>
        <v>39058.7725431</v>
      </c>
      <c r="W875" s="9">
        <f t="shared" si="984"/>
        <v>40553.857949400001</v>
      </c>
      <c r="X875" s="9">
        <f t="shared" si="984"/>
        <v>40553.857949400001</v>
      </c>
      <c r="Y875" s="9">
        <f t="shared" si="984"/>
        <v>40553.857949400001</v>
      </c>
      <c r="Z875" s="9">
        <f t="shared" si="984"/>
        <v>40553.857949400001</v>
      </c>
      <c r="AA875" s="9">
        <f t="shared" si="984"/>
        <v>40553.857949400001</v>
      </c>
      <c r="AB875" s="9">
        <f t="shared" si="984"/>
        <v>40553.857949400001</v>
      </c>
      <c r="AC875" s="9">
        <f t="shared" si="984"/>
        <v>40553.857949400001</v>
      </c>
      <c r="AD875" s="9">
        <f t="shared" si="984"/>
        <v>40553.857949400001</v>
      </c>
      <c r="AE875" s="9">
        <f t="shared" si="984"/>
        <v>40553.857949400001</v>
      </c>
      <c r="AF875" s="9">
        <f t="shared" si="984"/>
        <v>40553.857949400001</v>
      </c>
      <c r="AG875" s="9">
        <f t="shared" si="984"/>
        <v>40553.857949400001</v>
      </c>
      <c r="AH875" s="9">
        <f t="shared" si="984"/>
        <v>40553.857949400001</v>
      </c>
      <c r="AJ875" s="34"/>
      <c r="AK875" s="34"/>
      <c r="AL875" s="34"/>
      <c r="AM875" s="34"/>
      <c r="AN875" s="34"/>
      <c r="AO875" s="34"/>
      <c r="AP875" s="9">
        <f t="shared" ref="AP875:AW875" si="985">AP181</f>
        <v>1815</v>
      </c>
      <c r="AQ875" s="9">
        <f t="shared" si="985"/>
        <v>7025.55</v>
      </c>
      <c r="AR875" s="9">
        <f t="shared" si="985"/>
        <v>14593.702499999999</v>
      </c>
      <c r="AS875" s="9">
        <f t="shared" si="985"/>
        <v>23860.926765</v>
      </c>
      <c r="AT875" s="9">
        <f t="shared" si="985"/>
        <v>34754.7032397</v>
      </c>
      <c r="AU875" s="9">
        <f t="shared" si="985"/>
        <v>40553.857949400008</v>
      </c>
      <c r="AV875" s="9">
        <f t="shared" si="985"/>
        <v>40553.857949400008</v>
      </c>
      <c r="AW875" s="9">
        <f t="shared" si="985"/>
        <v>40553.857949400008</v>
      </c>
    </row>
    <row r="876" spans="1:49" hidden="1" outlineLevel="1" x14ac:dyDescent="0.2">
      <c r="B876" s="4" t="s">
        <v>460</v>
      </c>
      <c r="C876" s="9">
        <f>C645</f>
        <v>-378.79348250000004</v>
      </c>
      <c r="D876" s="9">
        <f t="shared" ref="D876:AH876" si="986">D645</f>
        <v>-816.76667999999995</v>
      </c>
      <c r="E876" s="9">
        <f t="shared" si="986"/>
        <v>-930.03062750000004</v>
      </c>
      <c r="F876" s="9">
        <f t="shared" si="986"/>
        <v>-1025.1160237500001</v>
      </c>
      <c r="G876" s="9">
        <f t="shared" si="986"/>
        <v>-1126.6650987750002</v>
      </c>
      <c r="H876" s="9">
        <f t="shared" si="986"/>
        <v>-1204.5465668249999</v>
      </c>
      <c r="I876" s="9">
        <f t="shared" si="986"/>
        <v>-1305.6463698750001</v>
      </c>
      <c r="J876" s="9">
        <f t="shared" si="986"/>
        <v>-1362.4259811749998</v>
      </c>
      <c r="K876" s="9">
        <f t="shared" si="986"/>
        <v>-1440.1994600519999</v>
      </c>
      <c r="L876" s="9">
        <f t="shared" si="986"/>
        <v>-1496.473410609</v>
      </c>
      <c r="M876" s="9">
        <f t="shared" si="986"/>
        <v>-1553.8088040659998</v>
      </c>
      <c r="N876" s="9">
        <f t="shared" si="986"/>
        <v>-1612.110538053</v>
      </c>
      <c r="O876" s="9">
        <f t="shared" si="986"/>
        <v>-1683.6502313741403</v>
      </c>
      <c r="P876" s="9">
        <f t="shared" si="986"/>
        <v>-1715.8297175484299</v>
      </c>
      <c r="Q876" s="9">
        <f t="shared" si="986"/>
        <v>-1745.4108442229101</v>
      </c>
      <c r="R876" s="9">
        <f t="shared" si="986"/>
        <v>-1773.22952398959</v>
      </c>
      <c r="S876" s="9">
        <f t="shared" si="986"/>
        <v>-1826.5258520244238</v>
      </c>
      <c r="T876" s="9">
        <f t="shared" si="986"/>
        <v>-1853.2030538132967</v>
      </c>
      <c r="U876" s="9">
        <f t="shared" si="986"/>
        <v>-1880.1365823381477</v>
      </c>
      <c r="V876" s="9">
        <f t="shared" si="986"/>
        <v>-1907.7286763385011</v>
      </c>
      <c r="W876" s="9">
        <f t="shared" si="986"/>
        <v>-534.57007224300673</v>
      </c>
      <c r="X876" s="9">
        <f t="shared" si="986"/>
        <v>-398.01864217284367</v>
      </c>
      <c r="Y876" s="9">
        <f t="shared" si="986"/>
        <v>-253.58793856651263</v>
      </c>
      <c r="Z876" s="9">
        <f t="shared" si="986"/>
        <v>-102.76067326247914</v>
      </c>
      <c r="AA876" s="9">
        <f t="shared" si="986"/>
        <v>0</v>
      </c>
      <c r="AB876" s="9">
        <f t="shared" si="986"/>
        <v>0</v>
      </c>
      <c r="AC876" s="9">
        <f t="shared" si="986"/>
        <v>0</v>
      </c>
      <c r="AD876" s="9">
        <f t="shared" si="986"/>
        <v>0</v>
      </c>
      <c r="AE876" s="9">
        <f t="shared" si="986"/>
        <v>0</v>
      </c>
      <c r="AF876" s="9">
        <f t="shared" si="986"/>
        <v>0</v>
      </c>
      <c r="AG876" s="9">
        <f t="shared" si="986"/>
        <v>0</v>
      </c>
      <c r="AH876" s="9">
        <f t="shared" si="986"/>
        <v>0</v>
      </c>
      <c r="AJ876" s="34"/>
      <c r="AK876" s="34"/>
      <c r="AL876" s="34"/>
      <c r="AM876" s="34"/>
      <c r="AN876" s="34"/>
      <c r="AO876" s="34"/>
      <c r="AP876" s="9">
        <f t="shared" ref="AP876:AW876" si="987">AP645</f>
        <v>-3150.70681375</v>
      </c>
      <c r="AQ876" s="9">
        <f t="shared" si="987"/>
        <v>-4999.28401665</v>
      </c>
      <c r="AR876" s="9">
        <f t="shared" si="987"/>
        <v>-6102.5922127799995</v>
      </c>
      <c r="AS876" s="9">
        <f t="shared" si="987"/>
        <v>-6918.1203171350708</v>
      </c>
      <c r="AT876" s="9">
        <f t="shared" si="987"/>
        <v>-7467.5941645143694</v>
      </c>
      <c r="AU876" s="9">
        <f t="shared" si="987"/>
        <v>-1288.9373262448421</v>
      </c>
      <c r="AV876" s="9">
        <f t="shared" si="987"/>
        <v>0</v>
      </c>
      <c r="AW876" s="9">
        <f t="shared" si="987"/>
        <v>0</v>
      </c>
    </row>
    <row r="877" spans="1:49" hidden="1" outlineLevel="1" x14ac:dyDescent="0.2">
      <c r="B877" s="4" t="s">
        <v>461</v>
      </c>
      <c r="C877" s="9">
        <f>C646</f>
        <v>-1.6425000000000001</v>
      </c>
      <c r="D877" s="9">
        <f t="shared" ref="D877:AH877" si="988">D646</f>
        <v>-8.82</v>
      </c>
      <c r="E877" s="9">
        <f t="shared" si="988"/>
        <v>-22.747500000000002</v>
      </c>
      <c r="F877" s="9">
        <f t="shared" si="988"/>
        <v>-40.41375</v>
      </c>
      <c r="G877" s="9">
        <f t="shared" si="988"/>
        <v>-59.6526</v>
      </c>
      <c r="H877" s="9">
        <f t="shared" si="988"/>
        <v>-79.942425000000014</v>
      </c>
      <c r="I877" s="9">
        <f t="shared" si="988"/>
        <v>-101.33475</v>
      </c>
      <c r="J877" s="9">
        <f t="shared" si="988"/>
        <v>-123.76151250000001</v>
      </c>
      <c r="K877" s="9">
        <f t="shared" si="988"/>
        <v>-147.28789800000001</v>
      </c>
      <c r="L877" s="9">
        <f t="shared" si="988"/>
        <v>-172.19850975</v>
      </c>
      <c r="M877" s="9">
        <f t="shared" si="988"/>
        <v>-198.43909650000001</v>
      </c>
      <c r="N877" s="9">
        <f t="shared" si="988"/>
        <v>-225.90960637500004</v>
      </c>
      <c r="O877" s="9">
        <f t="shared" si="988"/>
        <v>-255.11926716000005</v>
      </c>
      <c r="P877" s="9">
        <f t="shared" si="988"/>
        <v>-286.09005435750004</v>
      </c>
      <c r="Q877" s="9">
        <f t="shared" si="988"/>
        <v>-317.99471161499997</v>
      </c>
      <c r="R877" s="9">
        <f t="shared" si="988"/>
        <v>-350.58814882875004</v>
      </c>
      <c r="S877" s="9">
        <f t="shared" si="988"/>
        <v>-384.31994182559998</v>
      </c>
      <c r="T877" s="9">
        <f t="shared" si="988"/>
        <v>-419.50319212035004</v>
      </c>
      <c r="U877" s="9">
        <f t="shared" si="988"/>
        <v>-455.71399504110013</v>
      </c>
      <c r="V877" s="9">
        <f t="shared" si="988"/>
        <v>-492.75898701997517</v>
      </c>
      <c r="W877" s="9">
        <f t="shared" si="988"/>
        <v>0</v>
      </c>
      <c r="X877" s="9">
        <f t="shared" si="988"/>
        <v>0</v>
      </c>
      <c r="Y877" s="9">
        <f t="shared" si="988"/>
        <v>0</v>
      </c>
      <c r="Z877" s="9">
        <f t="shared" si="988"/>
        <v>0</v>
      </c>
      <c r="AA877" s="9">
        <f t="shared" si="988"/>
        <v>0</v>
      </c>
      <c r="AB877" s="9">
        <f t="shared" si="988"/>
        <v>0</v>
      </c>
      <c r="AC877" s="9">
        <f t="shared" si="988"/>
        <v>0</v>
      </c>
      <c r="AD877" s="9">
        <f t="shared" si="988"/>
        <v>0</v>
      </c>
      <c r="AE877" s="9">
        <f t="shared" si="988"/>
        <v>0</v>
      </c>
      <c r="AF877" s="9">
        <f t="shared" si="988"/>
        <v>0</v>
      </c>
      <c r="AG877" s="9">
        <f t="shared" si="988"/>
        <v>0</v>
      </c>
      <c r="AH877" s="9">
        <f t="shared" si="988"/>
        <v>0</v>
      </c>
      <c r="AJ877" s="34"/>
      <c r="AK877" s="34"/>
      <c r="AL877" s="34"/>
      <c r="AM877" s="34"/>
      <c r="AN877" s="34"/>
      <c r="AO877" s="34"/>
      <c r="AP877" s="9">
        <f t="shared" ref="AP877:AW877" si="989">AP646</f>
        <v>-73.623750000000001</v>
      </c>
      <c r="AQ877" s="9">
        <f t="shared" si="989"/>
        <v>-364.69128750000004</v>
      </c>
      <c r="AR877" s="9">
        <f t="shared" si="989"/>
        <v>-743.83511062500008</v>
      </c>
      <c r="AS877" s="9">
        <f t="shared" si="989"/>
        <v>-1209.79218196125</v>
      </c>
      <c r="AT877" s="9">
        <f t="shared" si="989"/>
        <v>-1752.2961160070254</v>
      </c>
      <c r="AU877" s="9">
        <f t="shared" si="989"/>
        <v>0</v>
      </c>
      <c r="AV877" s="9">
        <f t="shared" si="989"/>
        <v>0</v>
      </c>
      <c r="AW877" s="9">
        <f t="shared" si="989"/>
        <v>0</v>
      </c>
    </row>
    <row r="878" spans="1:49" hidden="1" outlineLevel="1" x14ac:dyDescent="0.2">
      <c r="AJ878" s="34"/>
      <c r="AK878" s="34"/>
      <c r="AL878" s="34"/>
      <c r="AM878" s="34"/>
      <c r="AN878" s="34"/>
      <c r="AO878" s="34"/>
    </row>
    <row r="879" spans="1:49" hidden="1" outlineLevel="1" x14ac:dyDescent="0.2">
      <c r="B879" s="2" t="s">
        <v>452</v>
      </c>
      <c r="AJ879" s="34"/>
      <c r="AK879" s="34"/>
      <c r="AL879" s="34"/>
      <c r="AM879" s="34"/>
      <c r="AN879" s="34"/>
      <c r="AO879" s="34"/>
    </row>
    <row r="880" spans="1:49" hidden="1" outlineLevel="1" x14ac:dyDescent="0.2">
      <c r="B880" s="4" t="s">
        <v>166</v>
      </c>
      <c r="C880" s="9">
        <f t="shared" ref="C880:AH880" si="990">C180</f>
        <v>180</v>
      </c>
      <c r="D880" s="9">
        <f t="shared" si="990"/>
        <v>900</v>
      </c>
      <c r="E880" s="9">
        <f t="shared" si="990"/>
        <v>2160</v>
      </c>
      <c r="F880" s="9">
        <f t="shared" si="990"/>
        <v>3630</v>
      </c>
      <c r="G880" s="9">
        <f t="shared" si="990"/>
        <v>5199.6000000000004</v>
      </c>
      <c r="H880" s="9">
        <f t="shared" si="990"/>
        <v>6857.4000000000005</v>
      </c>
      <c r="I880" s="9">
        <f t="shared" si="990"/>
        <v>8603.4000000000015</v>
      </c>
      <c r="J880" s="9">
        <f t="shared" si="990"/>
        <v>10421.100000000002</v>
      </c>
      <c r="K880" s="9">
        <f t="shared" si="990"/>
        <v>12353.868000000004</v>
      </c>
      <c r="L880" s="9">
        <f t="shared" si="990"/>
        <v>14393.034000000005</v>
      </c>
      <c r="M880" s="9">
        <f t="shared" si="990"/>
        <v>16538.598000000005</v>
      </c>
      <c r="N880" s="9">
        <f t="shared" si="990"/>
        <v>18766.305000000008</v>
      </c>
      <c r="O880" s="9">
        <f t="shared" si="990"/>
        <v>21198.909960000008</v>
      </c>
      <c r="P880" s="9">
        <f t="shared" si="990"/>
        <v>23729.464980000004</v>
      </c>
      <c r="Q880" s="9">
        <f t="shared" si="990"/>
        <v>26326.133820000003</v>
      </c>
      <c r="R880" s="9">
        <f t="shared" si="990"/>
        <v>28955.548530000004</v>
      </c>
      <c r="S880" s="9">
        <f t="shared" si="990"/>
        <v>31742.734467600003</v>
      </c>
      <c r="T880" s="9">
        <f t="shared" si="990"/>
        <v>34613.175211200003</v>
      </c>
      <c r="U880" s="9">
        <f t="shared" si="990"/>
        <v>37563.687136799999</v>
      </c>
      <c r="V880" s="9">
        <f t="shared" si="990"/>
        <v>40553.857949400001</v>
      </c>
      <c r="W880" s="9">
        <f t="shared" si="990"/>
        <v>40553.857949400001</v>
      </c>
      <c r="X880" s="9">
        <f t="shared" si="990"/>
        <v>40553.857949400001</v>
      </c>
      <c r="Y880" s="9">
        <f t="shared" si="990"/>
        <v>40553.857949400001</v>
      </c>
      <c r="Z880" s="9">
        <f t="shared" si="990"/>
        <v>40553.857949400001</v>
      </c>
      <c r="AA880" s="9">
        <f t="shared" si="990"/>
        <v>40553.857949400001</v>
      </c>
      <c r="AB880" s="9">
        <f t="shared" si="990"/>
        <v>40553.857949400001</v>
      </c>
      <c r="AC880" s="9">
        <f t="shared" si="990"/>
        <v>40553.857949400001</v>
      </c>
      <c r="AD880" s="9">
        <f t="shared" si="990"/>
        <v>40553.857949400001</v>
      </c>
      <c r="AE880" s="9">
        <f t="shared" si="990"/>
        <v>40553.857949400001</v>
      </c>
      <c r="AF880" s="9">
        <f t="shared" si="990"/>
        <v>40553.857949400001</v>
      </c>
      <c r="AG880" s="9">
        <f t="shared" si="990"/>
        <v>40553.857949400001</v>
      </c>
      <c r="AH880" s="9">
        <f t="shared" si="990"/>
        <v>40553.857949400001</v>
      </c>
      <c r="AJ880" s="34"/>
      <c r="AK880" s="34"/>
      <c r="AL880" s="34"/>
      <c r="AM880" s="34"/>
      <c r="AN880" s="34"/>
      <c r="AO880" s="34"/>
      <c r="AP880" s="9">
        <f t="shared" ref="AP880:AW880" si="991">AP180</f>
        <v>3630</v>
      </c>
      <c r="AQ880" s="9">
        <f t="shared" si="991"/>
        <v>10421.1</v>
      </c>
      <c r="AR880" s="9">
        <f t="shared" si="991"/>
        <v>18766.305</v>
      </c>
      <c r="AS880" s="9">
        <f t="shared" si="991"/>
        <v>28955.54853</v>
      </c>
      <c r="AT880" s="9">
        <f t="shared" si="991"/>
        <v>40553.857949400008</v>
      </c>
      <c r="AU880" s="9">
        <f t="shared" si="991"/>
        <v>40553.857949400008</v>
      </c>
      <c r="AV880" s="9">
        <f t="shared" si="991"/>
        <v>40553.857949400008</v>
      </c>
      <c r="AW880" s="9">
        <f t="shared" si="991"/>
        <v>40553.857949400008</v>
      </c>
    </row>
    <row r="881" spans="2:49" s="15" customFormat="1" hidden="1" outlineLevel="1" x14ac:dyDescent="0.2">
      <c r="B881" s="42" t="s">
        <v>54</v>
      </c>
      <c r="G881" s="63">
        <f>IFERROR(G880/C880-1, 0)</f>
        <v>27.88666666666667</v>
      </c>
      <c r="H881" s="63">
        <f t="shared" ref="H881:AH881" si="992">IFERROR(H880/D880-1, 0)</f>
        <v>6.6193333333333335</v>
      </c>
      <c r="I881" s="63">
        <f t="shared" si="992"/>
        <v>2.983055555555556</v>
      </c>
      <c r="J881" s="63">
        <f t="shared" si="992"/>
        <v>1.8708264462809923</v>
      </c>
      <c r="K881" s="63">
        <f t="shared" si="992"/>
        <v>1.3759266097392113</v>
      </c>
      <c r="L881" s="63">
        <f t="shared" si="992"/>
        <v>1.098905416046899</v>
      </c>
      <c r="M881" s="63">
        <f t="shared" si="992"/>
        <v>0.92233279866099482</v>
      </c>
      <c r="N881" s="63">
        <f t="shared" si="992"/>
        <v>0.80079886000518208</v>
      </c>
      <c r="O881" s="63">
        <f t="shared" si="992"/>
        <v>0.71597348781774262</v>
      </c>
      <c r="P881" s="63">
        <f t="shared" si="992"/>
        <v>0.64867706002778824</v>
      </c>
      <c r="Q881" s="63">
        <f t="shared" si="992"/>
        <v>0.59179960840695167</v>
      </c>
      <c r="R881" s="63">
        <f t="shared" si="992"/>
        <v>0.54295416865493729</v>
      </c>
      <c r="S881" s="63">
        <f t="shared" si="992"/>
        <v>0.49737578618405487</v>
      </c>
      <c r="T881" s="63">
        <f t="shared" si="992"/>
        <v>0.45865805404264948</v>
      </c>
      <c r="U881" s="63">
        <f t="shared" si="992"/>
        <v>0.42685923400810233</v>
      </c>
      <c r="V881" s="63">
        <f t="shared" si="992"/>
        <v>0.40055567959223159</v>
      </c>
      <c r="W881" s="63">
        <f t="shared" si="992"/>
        <v>0.27757922023994386</v>
      </c>
      <c r="X881" s="63">
        <f t="shared" si="992"/>
        <v>0.17163067825911948</v>
      </c>
      <c r="Y881" s="63">
        <f t="shared" si="992"/>
        <v>7.9602697192912686E-2</v>
      </c>
      <c r="Z881" s="63">
        <f t="shared" si="992"/>
        <v>0</v>
      </c>
      <c r="AA881" s="63">
        <f t="shared" si="992"/>
        <v>0</v>
      </c>
      <c r="AB881" s="63">
        <f t="shared" si="992"/>
        <v>0</v>
      </c>
      <c r="AC881" s="63">
        <f t="shared" si="992"/>
        <v>0</v>
      </c>
      <c r="AD881" s="63">
        <f t="shared" si="992"/>
        <v>0</v>
      </c>
      <c r="AE881" s="63">
        <f t="shared" si="992"/>
        <v>0</v>
      </c>
      <c r="AF881" s="63">
        <f t="shared" si="992"/>
        <v>0</v>
      </c>
      <c r="AG881" s="63">
        <f t="shared" si="992"/>
        <v>0</v>
      </c>
      <c r="AH881" s="63">
        <f t="shared" si="992"/>
        <v>0</v>
      </c>
      <c r="AJ881" s="61"/>
      <c r="AK881" s="61"/>
      <c r="AL881" s="61"/>
      <c r="AM881" s="61"/>
      <c r="AN881" s="61"/>
      <c r="AO881" s="61"/>
      <c r="AP881" s="63"/>
      <c r="AQ881" s="63">
        <f>IFERROR(AQ880/AP880-1, 0)</f>
        <v>1.8708264462809918</v>
      </c>
      <c r="AR881" s="63">
        <f t="shared" ref="AR881:AW881" si="993">IFERROR(AR880/AQ880-1, 0)</f>
        <v>0.80079886000518186</v>
      </c>
      <c r="AS881" s="63">
        <f t="shared" si="993"/>
        <v>0.54295416865493773</v>
      </c>
      <c r="AT881" s="63">
        <f t="shared" si="993"/>
        <v>0.40055567959223204</v>
      </c>
      <c r="AU881" s="63">
        <f t="shared" si="993"/>
        <v>0</v>
      </c>
      <c r="AV881" s="63">
        <f t="shared" si="993"/>
        <v>0</v>
      </c>
      <c r="AW881" s="63">
        <f t="shared" si="993"/>
        <v>0</v>
      </c>
    </row>
    <row r="882" spans="2:49" s="15" customFormat="1" hidden="1" outlineLevel="1" x14ac:dyDescent="0.2">
      <c r="B882" s="42" t="s">
        <v>55</v>
      </c>
      <c r="D882" s="60">
        <f>IFERROR(D880/C880-1, 0)</f>
        <v>4</v>
      </c>
      <c r="E882" s="60">
        <f t="shared" ref="E882:AH882" si="994">IFERROR(E880/D880-1, 0)</f>
        <v>1.4</v>
      </c>
      <c r="F882" s="60">
        <f t="shared" si="994"/>
        <v>0.68055555555555558</v>
      </c>
      <c r="G882" s="60">
        <f t="shared" si="994"/>
        <v>0.43239669421487603</v>
      </c>
      <c r="H882" s="60">
        <f t="shared" si="994"/>
        <v>0.3188322178629126</v>
      </c>
      <c r="I882" s="60">
        <f t="shared" si="994"/>
        <v>0.25461545192055302</v>
      </c>
      <c r="J882" s="60">
        <f t="shared" si="994"/>
        <v>0.21127693702489725</v>
      </c>
      <c r="K882" s="60">
        <f t="shared" si="994"/>
        <v>0.18546679333275762</v>
      </c>
      <c r="L882" s="60">
        <f t="shared" si="994"/>
        <v>0.16506295841917695</v>
      </c>
      <c r="M882" s="60">
        <f t="shared" si="994"/>
        <v>0.1490696124250106</v>
      </c>
      <c r="N882" s="60">
        <f t="shared" si="994"/>
        <v>0.13469745138009892</v>
      </c>
      <c r="O882" s="60">
        <f t="shared" si="994"/>
        <v>0.12962620824930648</v>
      </c>
      <c r="P882" s="60">
        <f t="shared" si="994"/>
        <v>0.11937194057500466</v>
      </c>
      <c r="Q882" s="60">
        <f t="shared" si="994"/>
        <v>0.10942803987315175</v>
      </c>
      <c r="R882" s="60">
        <f t="shared" si="994"/>
        <v>9.9878498224544865E-2</v>
      </c>
      <c r="S882" s="60">
        <f t="shared" si="994"/>
        <v>9.6257404162531257E-2</v>
      </c>
      <c r="T882" s="60">
        <f t="shared" si="994"/>
        <v>9.04282756902961E-2</v>
      </c>
      <c r="U882" s="60">
        <f t="shared" si="994"/>
        <v>8.5242451973758238E-2</v>
      </c>
      <c r="V882" s="60">
        <f t="shared" si="994"/>
        <v>7.9602697192912686E-2</v>
      </c>
      <c r="W882" s="60">
        <f t="shared" si="994"/>
        <v>0</v>
      </c>
      <c r="X882" s="60">
        <f t="shared" si="994"/>
        <v>0</v>
      </c>
      <c r="Y882" s="60">
        <f t="shared" si="994"/>
        <v>0</v>
      </c>
      <c r="Z882" s="60">
        <f t="shared" si="994"/>
        <v>0</v>
      </c>
      <c r="AA882" s="60">
        <f t="shared" si="994"/>
        <v>0</v>
      </c>
      <c r="AB882" s="60">
        <f t="shared" si="994"/>
        <v>0</v>
      </c>
      <c r="AC882" s="60">
        <f t="shared" si="994"/>
        <v>0</v>
      </c>
      <c r="AD882" s="60">
        <f t="shared" si="994"/>
        <v>0</v>
      </c>
      <c r="AE882" s="60">
        <f t="shared" si="994"/>
        <v>0</v>
      </c>
      <c r="AF882" s="60">
        <f t="shared" si="994"/>
        <v>0</v>
      </c>
      <c r="AG882" s="60">
        <f t="shared" si="994"/>
        <v>0</v>
      </c>
      <c r="AH882" s="60">
        <f t="shared" si="994"/>
        <v>0</v>
      </c>
      <c r="AJ882" s="61"/>
      <c r="AK882" s="61"/>
      <c r="AL882" s="61"/>
      <c r="AM882" s="61"/>
      <c r="AN882" s="61"/>
      <c r="AO882" s="61"/>
      <c r="AP882" s="60"/>
      <c r="AQ882" s="60"/>
      <c r="AR882" s="60"/>
      <c r="AS882" s="60"/>
      <c r="AT882" s="60"/>
      <c r="AU882" s="60"/>
      <c r="AV882" s="60"/>
      <c r="AW882" s="60"/>
    </row>
    <row r="883" spans="2:49" hidden="1" outlineLevel="1" x14ac:dyDescent="0.2">
      <c r="B883" s="4" t="s">
        <v>0</v>
      </c>
      <c r="C883" s="9">
        <f t="shared" ref="C883:AH883" si="995">C257</f>
        <v>32.85</v>
      </c>
      <c r="D883" s="9">
        <f t="shared" si="995"/>
        <v>176.4</v>
      </c>
      <c r="E883" s="9">
        <f t="shared" si="995"/>
        <v>454.95</v>
      </c>
      <c r="F883" s="9">
        <f t="shared" si="995"/>
        <v>808.27499999999998</v>
      </c>
      <c r="G883" s="9">
        <f t="shared" si="995"/>
        <v>1193.0519999999999</v>
      </c>
      <c r="H883" s="9">
        <f t="shared" si="995"/>
        <v>1598.8485000000001</v>
      </c>
      <c r="I883" s="9">
        <f t="shared" si="995"/>
        <v>2026.6949999999999</v>
      </c>
      <c r="J883" s="9">
        <f t="shared" si="995"/>
        <v>2475.2302500000001</v>
      </c>
      <c r="K883" s="9">
        <f t="shared" si="995"/>
        <v>2945.7579599999999</v>
      </c>
      <c r="L883" s="9">
        <f t="shared" si="995"/>
        <v>3443.9701949999999</v>
      </c>
      <c r="M883" s="9">
        <f t="shared" si="995"/>
        <v>3968.7819300000001</v>
      </c>
      <c r="N883" s="9">
        <f t="shared" si="995"/>
        <v>4518.1921275000004</v>
      </c>
      <c r="O883" s="9">
        <f t="shared" si="995"/>
        <v>5102.3853432000005</v>
      </c>
      <c r="P883" s="9">
        <f t="shared" si="995"/>
        <v>5721.801087150001</v>
      </c>
      <c r="Q883" s="9">
        <f t="shared" si="995"/>
        <v>6359.8942322999992</v>
      </c>
      <c r="R883" s="9">
        <f t="shared" si="995"/>
        <v>7011.7629765750007</v>
      </c>
      <c r="S883" s="9">
        <f t="shared" si="995"/>
        <v>7686.3988365119994</v>
      </c>
      <c r="T883" s="9">
        <f t="shared" si="995"/>
        <v>8390.0638424070003</v>
      </c>
      <c r="U883" s="9">
        <f t="shared" si="995"/>
        <v>9114.2799008220027</v>
      </c>
      <c r="V883" s="9">
        <f t="shared" si="995"/>
        <v>9855.1797403995024</v>
      </c>
      <c r="W883" s="9">
        <f t="shared" si="995"/>
        <v>9404.0363782980003</v>
      </c>
      <c r="X883" s="9">
        <f t="shared" si="995"/>
        <v>7102.9429174530005</v>
      </c>
      <c r="Y883" s="9">
        <f t="shared" si="995"/>
        <v>4575.7878788879998</v>
      </c>
      <c r="Z883" s="9">
        <f t="shared" si="995"/>
        <v>1865.1112475355003</v>
      </c>
      <c r="AA883" s="9">
        <f t="shared" si="995"/>
        <v>0</v>
      </c>
      <c r="AB883" s="9">
        <f t="shared" si="995"/>
        <v>0</v>
      </c>
      <c r="AC883" s="9">
        <f t="shared" si="995"/>
        <v>0</v>
      </c>
      <c r="AD883" s="9">
        <f t="shared" si="995"/>
        <v>0</v>
      </c>
      <c r="AE883" s="9">
        <f t="shared" si="995"/>
        <v>0</v>
      </c>
      <c r="AF883" s="9">
        <f t="shared" si="995"/>
        <v>0</v>
      </c>
      <c r="AG883" s="9">
        <f t="shared" si="995"/>
        <v>0</v>
      </c>
      <c r="AH883" s="9">
        <f t="shared" si="995"/>
        <v>0</v>
      </c>
      <c r="AJ883" s="34"/>
      <c r="AK883" s="34"/>
      <c r="AL883" s="34"/>
      <c r="AM883" s="34"/>
      <c r="AN883" s="34"/>
      <c r="AO883" s="34"/>
      <c r="AP883" s="9">
        <f t="shared" ref="AP883:AW883" si="996">AP257</f>
        <v>1472.4750000000001</v>
      </c>
      <c r="AQ883" s="9">
        <f t="shared" si="996"/>
        <v>7293.82575</v>
      </c>
      <c r="AR883" s="9">
        <f t="shared" si="996"/>
        <v>14876.702212499998</v>
      </c>
      <c r="AS883" s="9">
        <f t="shared" si="996"/>
        <v>24195.843639224997</v>
      </c>
      <c r="AT883" s="9">
        <f t="shared" si="996"/>
        <v>35045.922320140504</v>
      </c>
      <c r="AU883" s="9">
        <f t="shared" si="996"/>
        <v>22947.878422174501</v>
      </c>
      <c r="AV883" s="9">
        <f t="shared" si="996"/>
        <v>0</v>
      </c>
      <c r="AW883" s="9">
        <f t="shared" si="996"/>
        <v>0</v>
      </c>
    </row>
    <row r="884" spans="2:49" s="15" customFormat="1" hidden="1" outlineLevel="1" x14ac:dyDescent="0.2">
      <c r="B884" s="42" t="s">
        <v>54</v>
      </c>
      <c r="G884" s="63">
        <f>IFERROR(G883/C883-1, 0)</f>
        <v>35.318173515981734</v>
      </c>
      <c r="H884" s="63">
        <f t="shared" ref="H884" si="997">IFERROR(H883/D883-1, 0)</f>
        <v>8.0637670068027205</v>
      </c>
      <c r="I884" s="63">
        <f t="shared" ref="I884" si="998">IFERROR(I883/E883-1, 0)</f>
        <v>3.45476425980877</v>
      </c>
      <c r="J884" s="63">
        <f t="shared" ref="J884" si="999">IFERROR(J883/F883-1, 0)</f>
        <v>2.0623615106244784</v>
      </c>
      <c r="K884" s="63">
        <f t="shared" ref="K884" si="1000">IFERROR(K883/G883-1, 0)</f>
        <v>1.4690943563231111</v>
      </c>
      <c r="L884" s="63">
        <f t="shared" ref="L884" si="1001">IFERROR(L883/H883-1, 0)</f>
        <v>1.1540316014931995</v>
      </c>
      <c r="M884" s="63">
        <f t="shared" ref="M884" si="1002">IFERROR(M883/I883-1, 0)</f>
        <v>0.95825318067099396</v>
      </c>
      <c r="N884" s="63">
        <f t="shared" ref="N884" si="1003">IFERROR(N883/J883-1, 0)</f>
        <v>0.82536235871390162</v>
      </c>
      <c r="O884" s="63">
        <f t="shared" ref="O884" si="1004">IFERROR(O883/K883-1, 0)</f>
        <v>0.73211289334850882</v>
      </c>
      <c r="P884" s="63">
        <f t="shared" ref="P884" si="1005">IFERROR(P883/L883-1, 0)</f>
        <v>0.66139680751505492</v>
      </c>
      <c r="Q884" s="63">
        <f t="shared" ref="Q884" si="1006">IFERROR(Q883/M883-1, 0)</f>
        <v>0.60248014238968262</v>
      </c>
      <c r="R884" s="63">
        <f t="shared" ref="R884" si="1007">IFERROR(R883/N883-1, 0)</f>
        <v>0.55189570932538889</v>
      </c>
      <c r="S884" s="63">
        <f t="shared" ref="S884" si="1008">IFERROR(S883/O883-1, 0)</f>
        <v>0.50643244669000542</v>
      </c>
      <c r="T884" s="63">
        <f t="shared" ref="T884" si="1009">IFERROR(T883/P883-1, 0)</f>
        <v>0.46633266599382028</v>
      </c>
      <c r="U884" s="63">
        <f t="shared" ref="U884" si="1010">IFERROR(U883/Q883-1, 0)</f>
        <v>0.43308670992251774</v>
      </c>
      <c r="V884" s="63">
        <f t="shared" ref="V884" si="1011">IFERROR(V883/R883-1, 0)</f>
        <v>0.40552094720312559</v>
      </c>
      <c r="W884" s="63">
        <f t="shared" ref="W884" si="1012">IFERROR(W883/S883-1, 0)</f>
        <v>0.22346453499483587</v>
      </c>
      <c r="X884" s="63">
        <f t="shared" ref="X884" si="1013">IFERROR(X883/T883-1, 0)</f>
        <v>-0.15341014670810194</v>
      </c>
      <c r="Y884" s="63">
        <f t="shared" ref="Y884" si="1014">IFERROR(Y883/U883-1, 0)</f>
        <v>-0.4979539877335436</v>
      </c>
      <c r="Z884" s="63">
        <f t="shared" ref="Z884" si="1015">IFERROR(Z883/V883-1, 0)</f>
        <v>-0.81074812467500523</v>
      </c>
      <c r="AA884" s="63">
        <f t="shared" ref="AA884" si="1016">IFERROR(AA883/W883-1, 0)</f>
        <v>-1</v>
      </c>
      <c r="AB884" s="63">
        <f t="shared" ref="AB884" si="1017">IFERROR(AB883/X883-1, 0)</f>
        <v>-1</v>
      </c>
      <c r="AC884" s="63">
        <f t="shared" ref="AC884" si="1018">IFERROR(AC883/Y883-1, 0)</f>
        <v>-1</v>
      </c>
      <c r="AD884" s="63">
        <f t="shared" ref="AD884" si="1019">IFERROR(AD883/Z883-1, 0)</f>
        <v>-1</v>
      </c>
      <c r="AE884" s="63">
        <f t="shared" ref="AE884" si="1020">IFERROR(AE883/AA883-1, 0)</f>
        <v>0</v>
      </c>
      <c r="AF884" s="63">
        <f t="shared" ref="AF884" si="1021">IFERROR(AF883/AB883-1, 0)</f>
        <v>0</v>
      </c>
      <c r="AG884" s="63">
        <f t="shared" ref="AG884" si="1022">IFERROR(AG883/AC883-1, 0)</f>
        <v>0</v>
      </c>
      <c r="AH884" s="63">
        <f t="shared" ref="AH884" si="1023">IFERROR(AH883/AD883-1, 0)</f>
        <v>0</v>
      </c>
      <c r="AJ884" s="61"/>
      <c r="AK884" s="61"/>
      <c r="AL884" s="61"/>
      <c r="AM884" s="61"/>
      <c r="AN884" s="61"/>
      <c r="AO884" s="61"/>
      <c r="AP884" s="63"/>
      <c r="AQ884" s="63">
        <f>IFERROR(AQ883/AP883-1, 0)</f>
        <v>3.9534462384760349</v>
      </c>
      <c r="AR884" s="63">
        <f t="shared" ref="AR884" si="1024">IFERROR(AR883/AQ883-1, 0)</f>
        <v>1.0396295061614267</v>
      </c>
      <c r="AS884" s="63">
        <f t="shared" ref="AS884" si="1025">IFERROR(AS883/AR883-1, 0)</f>
        <v>0.62642521800931683</v>
      </c>
      <c r="AT884" s="63">
        <f t="shared" ref="AT884" si="1026">IFERROR(AT883/AS883-1, 0)</f>
        <v>0.44842737631706076</v>
      </c>
      <c r="AU884" s="63">
        <f t="shared" ref="AU884" si="1027">IFERROR(AU883/AT883-1, 0)</f>
        <v>-0.34520546463156976</v>
      </c>
      <c r="AV884" s="63">
        <f t="shared" ref="AV884" si="1028">IFERROR(AV883/AU883-1, 0)</f>
        <v>-1</v>
      </c>
      <c r="AW884" s="63">
        <f t="shared" ref="AW884" si="1029">IFERROR(AW883/AV883-1, 0)</f>
        <v>0</v>
      </c>
    </row>
    <row r="885" spans="2:49" s="15" customFormat="1" hidden="1" outlineLevel="1" x14ac:dyDescent="0.2">
      <c r="B885" s="42" t="s">
        <v>55</v>
      </c>
      <c r="D885" s="60">
        <f>IFERROR(D883/C883-1, 0)</f>
        <v>4.3698630136986303</v>
      </c>
      <c r="E885" s="60">
        <f t="shared" ref="E885:AH885" si="1030">IFERROR(E883/D883-1, 0)</f>
        <v>1.579081632653061</v>
      </c>
      <c r="F885" s="60">
        <f t="shared" si="1030"/>
        <v>0.77662380481371573</v>
      </c>
      <c r="G885" s="60">
        <f t="shared" si="1030"/>
        <v>0.4760471374222881</v>
      </c>
      <c r="H885" s="60">
        <f t="shared" si="1030"/>
        <v>0.34013312076925417</v>
      </c>
      <c r="I885" s="60">
        <f t="shared" si="1030"/>
        <v>0.26759664846294062</v>
      </c>
      <c r="J885" s="60">
        <f t="shared" si="1030"/>
        <v>0.22131364117442454</v>
      </c>
      <c r="K885" s="60">
        <f t="shared" si="1030"/>
        <v>0.19009452150966544</v>
      </c>
      <c r="L885" s="60">
        <f t="shared" si="1030"/>
        <v>0.16912870703063465</v>
      </c>
      <c r="M885" s="60">
        <f t="shared" si="1030"/>
        <v>0.15238567852936957</v>
      </c>
      <c r="N885" s="60">
        <f t="shared" si="1030"/>
        <v>0.13843295176966297</v>
      </c>
      <c r="O885" s="60">
        <f t="shared" si="1030"/>
        <v>0.12929800221294374</v>
      </c>
      <c r="P885" s="60">
        <f t="shared" si="1030"/>
        <v>0.12139728818708329</v>
      </c>
      <c r="Q885" s="60">
        <f t="shared" si="1030"/>
        <v>0.11151963086990668</v>
      </c>
      <c r="R885" s="60">
        <f t="shared" si="1030"/>
        <v>0.10249679011395441</v>
      </c>
      <c r="S885" s="60">
        <f t="shared" si="1030"/>
        <v>9.6214869525800051E-2</v>
      </c>
      <c r="T885" s="60">
        <f t="shared" si="1030"/>
        <v>9.1546772534420784E-2</v>
      </c>
      <c r="U885" s="60">
        <f t="shared" si="1030"/>
        <v>8.6318301268996533E-2</v>
      </c>
      <c r="V885" s="60">
        <f t="shared" si="1030"/>
        <v>8.1290002900907155E-2</v>
      </c>
      <c r="W885" s="60">
        <f t="shared" si="1030"/>
        <v>-4.5777284025792286E-2</v>
      </c>
      <c r="X885" s="60">
        <f t="shared" si="1030"/>
        <v>-0.24469210541925468</v>
      </c>
      <c r="Y885" s="60">
        <f t="shared" si="1030"/>
        <v>-0.35578985611096492</v>
      </c>
      <c r="Z885" s="60">
        <f t="shared" si="1030"/>
        <v>-0.59239560554350779</v>
      </c>
      <c r="AA885" s="60">
        <f t="shared" si="1030"/>
        <v>-1</v>
      </c>
      <c r="AB885" s="60">
        <f t="shared" si="1030"/>
        <v>0</v>
      </c>
      <c r="AC885" s="60">
        <f t="shared" si="1030"/>
        <v>0</v>
      </c>
      <c r="AD885" s="60">
        <f t="shared" si="1030"/>
        <v>0</v>
      </c>
      <c r="AE885" s="60">
        <f t="shared" si="1030"/>
        <v>0</v>
      </c>
      <c r="AF885" s="60">
        <f t="shared" si="1030"/>
        <v>0</v>
      </c>
      <c r="AG885" s="60">
        <f t="shared" si="1030"/>
        <v>0</v>
      </c>
      <c r="AH885" s="60">
        <f t="shared" si="1030"/>
        <v>0</v>
      </c>
      <c r="AJ885" s="61"/>
      <c r="AK885" s="61"/>
      <c r="AL885" s="61"/>
      <c r="AM885" s="61"/>
      <c r="AN885" s="61"/>
      <c r="AO885" s="61"/>
      <c r="AP885" s="60"/>
      <c r="AQ885" s="60"/>
      <c r="AR885" s="60"/>
      <c r="AS885" s="60"/>
      <c r="AT885" s="60"/>
      <c r="AU885" s="60"/>
      <c r="AV885" s="60"/>
      <c r="AW885" s="60"/>
    </row>
    <row r="886" spans="2:49" hidden="1" outlineLevel="1" x14ac:dyDescent="0.2">
      <c r="B886" s="4" t="s">
        <v>167</v>
      </c>
      <c r="C886" s="9">
        <f>C883*4</f>
        <v>131.4</v>
      </c>
      <c r="D886" s="9">
        <f t="shared" ref="D886:G886" si="1031">D883*4</f>
        <v>705.6</v>
      </c>
      <c r="E886" s="9">
        <f t="shared" si="1031"/>
        <v>1819.8</v>
      </c>
      <c r="F886" s="9">
        <f t="shared" si="1031"/>
        <v>3233.1</v>
      </c>
      <c r="G886" s="9">
        <f t="shared" si="1031"/>
        <v>4772.2079999999996</v>
      </c>
      <c r="H886" s="9">
        <f t="shared" ref="H886" si="1032">H883*4</f>
        <v>6395.3940000000002</v>
      </c>
      <c r="I886" s="9">
        <f t="shared" ref="I886" si="1033">I883*4</f>
        <v>8106.78</v>
      </c>
      <c r="J886" s="9">
        <f t="shared" ref="J886" si="1034">J883*4</f>
        <v>9900.9210000000003</v>
      </c>
      <c r="K886" s="9">
        <f t="shared" ref="K886" si="1035">K883*4</f>
        <v>11783.03184</v>
      </c>
      <c r="L886" s="9">
        <f t="shared" ref="L886" si="1036">L883*4</f>
        <v>13775.88078</v>
      </c>
      <c r="M886" s="9">
        <f t="shared" ref="M886" si="1037">M883*4</f>
        <v>15875.12772</v>
      </c>
      <c r="N886" s="9">
        <f t="shared" ref="N886" si="1038">N883*4</f>
        <v>18072.768510000002</v>
      </c>
      <c r="O886" s="9">
        <f t="shared" ref="O886" si="1039">O883*4</f>
        <v>20409.541372800002</v>
      </c>
      <c r="P886" s="9">
        <f t="shared" ref="P886" si="1040">P883*4</f>
        <v>22887.204348600004</v>
      </c>
      <c r="Q886" s="9">
        <f t="shared" ref="Q886" si="1041">Q883*4</f>
        <v>25439.576929199997</v>
      </c>
      <c r="R886" s="9">
        <f t="shared" ref="R886" si="1042">R883*4</f>
        <v>28047.051906300003</v>
      </c>
      <c r="S886" s="9">
        <f t="shared" ref="S886" si="1043">S883*4</f>
        <v>30745.595346047998</v>
      </c>
      <c r="T886" s="9">
        <f t="shared" ref="T886" si="1044">T883*4</f>
        <v>33560.255369628001</v>
      </c>
      <c r="U886" s="9">
        <f t="shared" ref="U886" si="1045">U883*4</f>
        <v>36457.119603288011</v>
      </c>
      <c r="V886" s="9">
        <f t="shared" ref="V886" si="1046">V883*4</f>
        <v>39420.71896159801</v>
      </c>
      <c r="W886" s="9">
        <f t="shared" ref="W886" si="1047">W883*4</f>
        <v>37616.145513192001</v>
      </c>
      <c r="X886" s="9">
        <f t="shared" ref="X886" si="1048">X883*4</f>
        <v>28411.771669812002</v>
      </c>
      <c r="Y886" s="9">
        <f t="shared" ref="Y886" si="1049">Y883*4</f>
        <v>18303.151515551999</v>
      </c>
      <c r="Z886" s="9">
        <f t="shared" ref="Z886" si="1050">Z883*4</f>
        <v>7460.4449901420012</v>
      </c>
      <c r="AA886" s="9">
        <f t="shared" ref="AA886" si="1051">AA883*4</f>
        <v>0</v>
      </c>
      <c r="AB886" s="9">
        <f t="shared" ref="AB886" si="1052">AB883*4</f>
        <v>0</v>
      </c>
      <c r="AC886" s="9">
        <f t="shared" ref="AC886" si="1053">AC883*4</f>
        <v>0</v>
      </c>
      <c r="AD886" s="9">
        <f t="shared" ref="AD886" si="1054">AD883*4</f>
        <v>0</v>
      </c>
      <c r="AE886" s="9">
        <f t="shared" ref="AE886" si="1055">AE883*4</f>
        <v>0</v>
      </c>
      <c r="AF886" s="9">
        <f t="shared" ref="AF886" si="1056">AF883*4</f>
        <v>0</v>
      </c>
      <c r="AG886" s="9">
        <f t="shared" ref="AG886" si="1057">AG883*4</f>
        <v>0</v>
      </c>
      <c r="AH886" s="9">
        <f t="shared" ref="AH886" si="1058">AH883*4</f>
        <v>0</v>
      </c>
      <c r="AJ886" s="34"/>
      <c r="AK886" s="34"/>
      <c r="AL886" s="34"/>
      <c r="AM886" s="34"/>
      <c r="AN886" s="34"/>
      <c r="AO886" s="34"/>
      <c r="AP886" s="9">
        <f t="shared" ref="AP886:AW886" si="1059">AP883*4</f>
        <v>5889.9000000000005</v>
      </c>
      <c r="AQ886" s="9">
        <f t="shared" si="1059"/>
        <v>29175.303</v>
      </c>
      <c r="AR886" s="9">
        <f t="shared" si="1059"/>
        <v>59506.808849999994</v>
      </c>
      <c r="AS886" s="9">
        <f t="shared" si="1059"/>
        <v>96783.374556899988</v>
      </c>
      <c r="AT886" s="9">
        <f t="shared" si="1059"/>
        <v>140183.68928056202</v>
      </c>
      <c r="AU886" s="9">
        <f t="shared" si="1059"/>
        <v>91791.513688698004</v>
      </c>
      <c r="AV886" s="9">
        <f t="shared" si="1059"/>
        <v>0</v>
      </c>
      <c r="AW886" s="9">
        <f t="shared" si="1059"/>
        <v>0</v>
      </c>
    </row>
    <row r="887" spans="2:49" s="15" customFormat="1" hidden="1" outlineLevel="1" x14ac:dyDescent="0.2">
      <c r="B887" s="42" t="s">
        <v>54</v>
      </c>
      <c r="G887" s="63">
        <f>IFERROR(G886/C886-1, 0)</f>
        <v>35.318173515981734</v>
      </c>
      <c r="H887" s="63">
        <f t="shared" ref="H887" si="1060">IFERROR(H886/D886-1, 0)</f>
        <v>8.0637670068027205</v>
      </c>
      <c r="I887" s="63">
        <f t="shared" ref="I887" si="1061">IFERROR(I886/E886-1, 0)</f>
        <v>3.45476425980877</v>
      </c>
      <c r="J887" s="63">
        <f t="shared" ref="J887" si="1062">IFERROR(J886/F886-1, 0)</f>
        <v>2.0623615106244784</v>
      </c>
      <c r="K887" s="63">
        <f t="shared" ref="K887" si="1063">IFERROR(K886/G886-1, 0)</f>
        <v>1.4690943563231111</v>
      </c>
      <c r="L887" s="63">
        <f t="shared" ref="L887" si="1064">IFERROR(L886/H886-1, 0)</f>
        <v>1.1540316014931995</v>
      </c>
      <c r="M887" s="63">
        <f t="shared" ref="M887" si="1065">IFERROR(M886/I886-1, 0)</f>
        <v>0.95825318067099396</v>
      </c>
      <c r="N887" s="63">
        <f t="shared" ref="N887" si="1066">IFERROR(N886/J886-1, 0)</f>
        <v>0.82536235871390162</v>
      </c>
      <c r="O887" s="63">
        <f t="shared" ref="O887" si="1067">IFERROR(O886/K886-1, 0)</f>
        <v>0.73211289334850882</v>
      </c>
      <c r="P887" s="63">
        <f t="shared" ref="P887" si="1068">IFERROR(P886/L886-1, 0)</f>
        <v>0.66139680751505492</v>
      </c>
      <c r="Q887" s="63">
        <f t="shared" ref="Q887" si="1069">IFERROR(Q886/M886-1, 0)</f>
        <v>0.60248014238968262</v>
      </c>
      <c r="R887" s="63">
        <f t="shared" ref="R887" si="1070">IFERROR(R886/N886-1, 0)</f>
        <v>0.55189570932538889</v>
      </c>
      <c r="S887" s="63">
        <f t="shared" ref="S887" si="1071">IFERROR(S886/O886-1, 0)</f>
        <v>0.50643244669000542</v>
      </c>
      <c r="T887" s="63">
        <f t="shared" ref="T887" si="1072">IFERROR(T886/P886-1, 0)</f>
        <v>0.46633266599382028</v>
      </c>
      <c r="U887" s="63">
        <f t="shared" ref="U887" si="1073">IFERROR(U886/Q886-1, 0)</f>
        <v>0.43308670992251774</v>
      </c>
      <c r="V887" s="63">
        <f t="shared" ref="V887" si="1074">IFERROR(V886/R886-1, 0)</f>
        <v>0.40552094720312559</v>
      </c>
      <c r="W887" s="63">
        <f t="shared" ref="W887" si="1075">IFERROR(W886/S886-1, 0)</f>
        <v>0.22346453499483587</v>
      </c>
      <c r="X887" s="63">
        <f t="shared" ref="X887" si="1076">IFERROR(X886/T886-1, 0)</f>
        <v>-0.15341014670810194</v>
      </c>
      <c r="Y887" s="63">
        <f t="shared" ref="Y887" si="1077">IFERROR(Y886/U886-1, 0)</f>
        <v>-0.4979539877335436</v>
      </c>
      <c r="Z887" s="63">
        <f t="shared" ref="Z887" si="1078">IFERROR(Z886/V886-1, 0)</f>
        <v>-0.81074812467500523</v>
      </c>
      <c r="AA887" s="63">
        <f t="shared" ref="AA887" si="1079">IFERROR(AA886/W886-1, 0)</f>
        <v>-1</v>
      </c>
      <c r="AB887" s="63">
        <f t="shared" ref="AB887" si="1080">IFERROR(AB886/X886-1, 0)</f>
        <v>-1</v>
      </c>
      <c r="AC887" s="63">
        <f t="shared" ref="AC887" si="1081">IFERROR(AC886/Y886-1, 0)</f>
        <v>-1</v>
      </c>
      <c r="AD887" s="63">
        <f t="shared" ref="AD887" si="1082">IFERROR(AD886/Z886-1, 0)</f>
        <v>-1</v>
      </c>
      <c r="AE887" s="63">
        <f t="shared" ref="AE887" si="1083">IFERROR(AE886/AA886-1, 0)</f>
        <v>0</v>
      </c>
      <c r="AF887" s="63">
        <f t="shared" ref="AF887" si="1084">IFERROR(AF886/AB886-1, 0)</f>
        <v>0</v>
      </c>
      <c r="AG887" s="63">
        <f t="shared" ref="AG887" si="1085">IFERROR(AG886/AC886-1, 0)</f>
        <v>0</v>
      </c>
      <c r="AH887" s="63">
        <f t="shared" ref="AH887" si="1086">IFERROR(AH886/AD886-1, 0)</f>
        <v>0</v>
      </c>
      <c r="AJ887" s="61"/>
      <c r="AK887" s="61"/>
      <c r="AL887" s="61"/>
      <c r="AM887" s="61"/>
      <c r="AN887" s="61"/>
      <c r="AO887" s="61"/>
      <c r="AP887" s="63"/>
      <c r="AQ887" s="63">
        <f>IFERROR(AQ886/AP886-1, 0)</f>
        <v>3.9534462384760349</v>
      </c>
      <c r="AR887" s="63">
        <f t="shared" ref="AR887" si="1087">IFERROR(AR886/AQ886-1, 0)</f>
        <v>1.0396295061614267</v>
      </c>
      <c r="AS887" s="63">
        <f t="shared" ref="AS887" si="1088">IFERROR(AS886/AR886-1, 0)</f>
        <v>0.62642521800931683</v>
      </c>
      <c r="AT887" s="63">
        <f t="shared" ref="AT887" si="1089">IFERROR(AT886/AS886-1, 0)</f>
        <v>0.44842737631706076</v>
      </c>
      <c r="AU887" s="63">
        <f t="shared" ref="AU887" si="1090">IFERROR(AU886/AT886-1, 0)</f>
        <v>-0.34520546463156976</v>
      </c>
      <c r="AV887" s="63">
        <f t="shared" ref="AV887" si="1091">IFERROR(AV886/AU886-1, 0)</f>
        <v>-1</v>
      </c>
      <c r="AW887" s="63">
        <f t="shared" ref="AW887" si="1092">IFERROR(AW886/AV886-1, 0)</f>
        <v>0</v>
      </c>
    </row>
    <row r="888" spans="2:49" s="15" customFormat="1" hidden="1" outlineLevel="1" x14ac:dyDescent="0.2">
      <c r="B888" s="42" t="s">
        <v>55</v>
      </c>
      <c r="D888" s="60">
        <f>IFERROR(D886/C886-1, 0)</f>
        <v>4.3698630136986303</v>
      </c>
      <c r="E888" s="60">
        <f t="shared" ref="E888:AH888" si="1093">IFERROR(E886/D886-1, 0)</f>
        <v>1.579081632653061</v>
      </c>
      <c r="F888" s="60">
        <f t="shared" si="1093"/>
        <v>0.77662380481371573</v>
      </c>
      <c r="G888" s="60">
        <f t="shared" si="1093"/>
        <v>0.4760471374222881</v>
      </c>
      <c r="H888" s="60">
        <f t="shared" si="1093"/>
        <v>0.34013312076925417</v>
      </c>
      <c r="I888" s="60">
        <f t="shared" si="1093"/>
        <v>0.26759664846294062</v>
      </c>
      <c r="J888" s="60">
        <f t="shared" si="1093"/>
        <v>0.22131364117442454</v>
      </c>
      <c r="K888" s="60">
        <f t="shared" si="1093"/>
        <v>0.19009452150966544</v>
      </c>
      <c r="L888" s="60">
        <f t="shared" si="1093"/>
        <v>0.16912870703063465</v>
      </c>
      <c r="M888" s="60">
        <f t="shared" si="1093"/>
        <v>0.15238567852936957</v>
      </c>
      <c r="N888" s="60">
        <f t="shared" si="1093"/>
        <v>0.13843295176966297</v>
      </c>
      <c r="O888" s="60">
        <f t="shared" si="1093"/>
        <v>0.12929800221294374</v>
      </c>
      <c r="P888" s="60">
        <f t="shared" si="1093"/>
        <v>0.12139728818708329</v>
      </c>
      <c r="Q888" s="60">
        <f t="shared" si="1093"/>
        <v>0.11151963086990668</v>
      </c>
      <c r="R888" s="60">
        <f t="shared" si="1093"/>
        <v>0.10249679011395441</v>
      </c>
      <c r="S888" s="60">
        <f t="shared" si="1093"/>
        <v>9.6214869525800051E-2</v>
      </c>
      <c r="T888" s="60">
        <f t="shared" si="1093"/>
        <v>9.1546772534420784E-2</v>
      </c>
      <c r="U888" s="60">
        <f t="shared" si="1093"/>
        <v>8.6318301268996533E-2</v>
      </c>
      <c r="V888" s="60">
        <f t="shared" si="1093"/>
        <v>8.1290002900907155E-2</v>
      </c>
      <c r="W888" s="60">
        <f t="shared" si="1093"/>
        <v>-4.5777284025792286E-2</v>
      </c>
      <c r="X888" s="60">
        <f t="shared" si="1093"/>
        <v>-0.24469210541925468</v>
      </c>
      <c r="Y888" s="60">
        <f t="shared" si="1093"/>
        <v>-0.35578985611096492</v>
      </c>
      <c r="Z888" s="60">
        <f t="shared" si="1093"/>
        <v>-0.59239560554350779</v>
      </c>
      <c r="AA888" s="60">
        <f t="shared" si="1093"/>
        <v>-1</v>
      </c>
      <c r="AB888" s="60">
        <f t="shared" si="1093"/>
        <v>0</v>
      </c>
      <c r="AC888" s="60">
        <f t="shared" si="1093"/>
        <v>0</v>
      </c>
      <c r="AD888" s="60">
        <f t="shared" si="1093"/>
        <v>0</v>
      </c>
      <c r="AE888" s="60">
        <f t="shared" si="1093"/>
        <v>0</v>
      </c>
      <c r="AF888" s="60">
        <f t="shared" si="1093"/>
        <v>0</v>
      </c>
      <c r="AG888" s="60">
        <f t="shared" si="1093"/>
        <v>0</v>
      </c>
      <c r="AH888" s="60">
        <f t="shared" si="1093"/>
        <v>0</v>
      </c>
      <c r="AJ888" s="61"/>
      <c r="AK888" s="61"/>
      <c r="AL888" s="61"/>
      <c r="AM888" s="61"/>
      <c r="AN888" s="61"/>
      <c r="AO888" s="61"/>
      <c r="AP888" s="60"/>
      <c r="AQ888" s="60"/>
      <c r="AR888" s="60"/>
      <c r="AS888" s="60"/>
      <c r="AT888" s="60"/>
      <c r="AU888" s="60"/>
      <c r="AV888" s="60"/>
      <c r="AW888" s="60"/>
    </row>
    <row r="889" spans="2:49" hidden="1" outlineLevel="1" x14ac:dyDescent="0.2">
      <c r="B889" s="4" t="s">
        <v>311</v>
      </c>
      <c r="C889" s="9">
        <f t="shared" ref="C889:AH889" si="1094">C182</f>
        <v>180</v>
      </c>
      <c r="D889" s="9">
        <f t="shared" si="1094"/>
        <v>720</v>
      </c>
      <c r="E889" s="9">
        <f t="shared" si="1094"/>
        <v>1260</v>
      </c>
      <c r="F889" s="9">
        <f t="shared" si="1094"/>
        <v>1470</v>
      </c>
      <c r="G889" s="9">
        <f t="shared" si="1094"/>
        <v>1569.6000000000004</v>
      </c>
      <c r="H889" s="9">
        <f t="shared" si="1094"/>
        <v>1657.8000000000002</v>
      </c>
      <c r="I889" s="9">
        <f t="shared" si="1094"/>
        <v>1746.0000000000009</v>
      </c>
      <c r="J889" s="9">
        <f t="shared" si="1094"/>
        <v>1817.7000000000007</v>
      </c>
      <c r="K889" s="9">
        <f t="shared" si="1094"/>
        <v>1932.7680000000018</v>
      </c>
      <c r="L889" s="9">
        <f t="shared" si="1094"/>
        <v>2039.1660000000011</v>
      </c>
      <c r="M889" s="9">
        <f t="shared" si="1094"/>
        <v>2145.5640000000003</v>
      </c>
      <c r="N889" s="9">
        <f t="shared" si="1094"/>
        <v>2227.7070000000022</v>
      </c>
      <c r="O889" s="9">
        <f t="shared" si="1094"/>
        <v>2432.6049600000006</v>
      </c>
      <c r="P889" s="9">
        <f t="shared" si="1094"/>
        <v>2530.5550199999961</v>
      </c>
      <c r="Q889" s="9">
        <f t="shared" si="1094"/>
        <v>2596.6688399999985</v>
      </c>
      <c r="R889" s="9">
        <f t="shared" si="1094"/>
        <v>2629.4147100000009</v>
      </c>
      <c r="S889" s="9">
        <f t="shared" si="1094"/>
        <v>2787.1859375999993</v>
      </c>
      <c r="T889" s="9">
        <f t="shared" si="1094"/>
        <v>2870.4407436000001</v>
      </c>
      <c r="U889" s="9">
        <f t="shared" si="1094"/>
        <v>2950.5119255999962</v>
      </c>
      <c r="V889" s="9">
        <f t="shared" si="1094"/>
        <v>2990.1708126000012</v>
      </c>
      <c r="W889" s="9">
        <f t="shared" si="1094"/>
        <v>0</v>
      </c>
      <c r="X889" s="9">
        <f t="shared" si="1094"/>
        <v>0</v>
      </c>
      <c r="Y889" s="9">
        <f t="shared" si="1094"/>
        <v>0</v>
      </c>
      <c r="Z889" s="9">
        <f t="shared" si="1094"/>
        <v>0</v>
      </c>
      <c r="AA889" s="9">
        <f t="shared" si="1094"/>
        <v>0</v>
      </c>
      <c r="AB889" s="9">
        <f t="shared" si="1094"/>
        <v>0</v>
      </c>
      <c r="AC889" s="9">
        <f t="shared" si="1094"/>
        <v>0</v>
      </c>
      <c r="AD889" s="9">
        <f t="shared" si="1094"/>
        <v>0</v>
      </c>
      <c r="AE889" s="9">
        <f t="shared" si="1094"/>
        <v>0</v>
      </c>
      <c r="AF889" s="9">
        <f t="shared" si="1094"/>
        <v>0</v>
      </c>
      <c r="AG889" s="9">
        <f t="shared" si="1094"/>
        <v>0</v>
      </c>
      <c r="AH889" s="9">
        <f t="shared" si="1094"/>
        <v>0</v>
      </c>
      <c r="AJ889" s="34"/>
      <c r="AK889" s="34"/>
      <c r="AL889" s="34"/>
      <c r="AM889" s="34"/>
      <c r="AN889" s="34"/>
      <c r="AO889" s="34"/>
      <c r="AP889" s="9">
        <f t="shared" ref="AP889:AW889" si="1095">AP182</f>
        <v>3630</v>
      </c>
      <c r="AQ889" s="9">
        <f t="shared" si="1095"/>
        <v>6791.1</v>
      </c>
      <c r="AR889" s="9">
        <f t="shared" si="1095"/>
        <v>8345.2049999999999</v>
      </c>
      <c r="AS889" s="9">
        <f t="shared" si="1095"/>
        <v>10189.24353</v>
      </c>
      <c r="AT889" s="9">
        <f t="shared" si="1095"/>
        <v>11598.309419400008</v>
      </c>
      <c r="AU889" s="9">
        <f t="shared" si="1095"/>
        <v>0</v>
      </c>
      <c r="AV889" s="9">
        <f t="shared" si="1095"/>
        <v>0</v>
      </c>
      <c r="AW889" s="9">
        <f t="shared" si="1095"/>
        <v>0</v>
      </c>
    </row>
    <row r="890" spans="2:49" s="15" customFormat="1" hidden="1" outlineLevel="1" x14ac:dyDescent="0.2">
      <c r="B890" s="42" t="s">
        <v>54</v>
      </c>
      <c r="G890" s="63">
        <f>IFERROR(G889/C889-1, 0)</f>
        <v>7.7200000000000024</v>
      </c>
      <c r="H890" s="63">
        <f t="shared" ref="H890" si="1096">IFERROR(H889/D889-1, 0)</f>
        <v>1.3025000000000002</v>
      </c>
      <c r="I890" s="63">
        <f t="shared" ref="I890" si="1097">IFERROR(I889/E889-1, 0)</f>
        <v>0.38571428571428634</v>
      </c>
      <c r="J890" s="63">
        <f t="shared" ref="J890" si="1098">IFERROR(J889/F889-1, 0)</f>
        <v>0.23653061224489846</v>
      </c>
      <c r="K890" s="63">
        <f t="shared" ref="K890" si="1099">IFERROR(K889/G889-1, 0)</f>
        <v>0.23137614678899165</v>
      </c>
      <c r="L890" s="63">
        <f t="shared" ref="L890" si="1100">IFERROR(L889/H889-1, 0)</f>
        <v>0.23004343105320357</v>
      </c>
      <c r="M890" s="63">
        <f t="shared" ref="M890" si="1101">IFERROR(M889/I889-1, 0)</f>
        <v>0.22884536082474183</v>
      </c>
      <c r="N890" s="63">
        <f t="shared" ref="N890" si="1102">IFERROR(N889/J889-1, 0)</f>
        <v>0.22556362436045618</v>
      </c>
      <c r="O890" s="63">
        <f t="shared" ref="O890" si="1103">IFERROR(O889/K889-1, 0)</f>
        <v>0.25861198033079935</v>
      </c>
      <c r="P890" s="63">
        <f t="shared" ref="P890" si="1104">IFERROR(P889/L889-1, 0)</f>
        <v>0.24097548703734506</v>
      </c>
      <c r="Q890" s="63">
        <f t="shared" ref="Q890" si="1105">IFERROR(Q889/M889-1, 0)</f>
        <v>0.21025000419470041</v>
      </c>
      <c r="R890" s="63">
        <f t="shared" ref="R890" si="1106">IFERROR(R889/N889-1, 0)</f>
        <v>0.18032340428970173</v>
      </c>
      <c r="S890" s="63">
        <f t="shared" ref="S890" si="1107">IFERROR(S889/O889-1, 0)</f>
        <v>0.14576184108413504</v>
      </c>
      <c r="T890" s="63">
        <f t="shared" ref="T890" si="1108">IFERROR(T889/P889-1, 0)</f>
        <v>0.13431271832216662</v>
      </c>
      <c r="U890" s="63">
        <f t="shared" ref="U890" si="1109">IFERROR(U889/Q889-1, 0)</f>
        <v>0.1362680832261991</v>
      </c>
      <c r="V890" s="63">
        <f t="shared" ref="V890" si="1110">IFERROR(V889/R889-1, 0)</f>
        <v>0.13720015379392181</v>
      </c>
      <c r="W890" s="63">
        <f t="shared" ref="W890" si="1111">IFERROR(W889/S889-1, 0)</f>
        <v>-1</v>
      </c>
      <c r="X890" s="63">
        <f t="shared" ref="X890" si="1112">IFERROR(X889/T889-1, 0)</f>
        <v>-1</v>
      </c>
      <c r="Y890" s="63">
        <f t="shared" ref="Y890" si="1113">IFERROR(Y889/U889-1, 0)</f>
        <v>-1</v>
      </c>
      <c r="Z890" s="63">
        <f t="shared" ref="Z890" si="1114">IFERROR(Z889/V889-1, 0)</f>
        <v>-1</v>
      </c>
      <c r="AA890" s="63">
        <f t="shared" ref="AA890" si="1115">IFERROR(AA889/W889-1, 0)</f>
        <v>0</v>
      </c>
      <c r="AB890" s="63">
        <f t="shared" ref="AB890" si="1116">IFERROR(AB889/X889-1, 0)</f>
        <v>0</v>
      </c>
      <c r="AC890" s="63">
        <f t="shared" ref="AC890" si="1117">IFERROR(AC889/Y889-1, 0)</f>
        <v>0</v>
      </c>
      <c r="AD890" s="63">
        <f t="shared" ref="AD890" si="1118">IFERROR(AD889/Z889-1, 0)</f>
        <v>0</v>
      </c>
      <c r="AE890" s="63">
        <f t="shared" ref="AE890" si="1119">IFERROR(AE889/AA889-1, 0)</f>
        <v>0</v>
      </c>
      <c r="AF890" s="63">
        <f t="shared" ref="AF890" si="1120">IFERROR(AF889/AB889-1, 0)</f>
        <v>0</v>
      </c>
      <c r="AG890" s="63">
        <f t="shared" ref="AG890" si="1121">IFERROR(AG889/AC889-1, 0)</f>
        <v>0</v>
      </c>
      <c r="AH890" s="63">
        <f t="shared" ref="AH890" si="1122">IFERROR(AH889/AD889-1, 0)</f>
        <v>0</v>
      </c>
      <c r="AJ890" s="61"/>
      <c r="AK890" s="61"/>
      <c r="AL890" s="61"/>
      <c r="AM890" s="61"/>
      <c r="AN890" s="61"/>
      <c r="AO890" s="61"/>
      <c r="AP890" s="63"/>
      <c r="AQ890" s="63">
        <f>IFERROR(AQ889/AP889-1, 0)</f>
        <v>0.87082644628099182</v>
      </c>
      <c r="AR890" s="63">
        <f t="shared" ref="AR890" si="1123">IFERROR(AR889/AQ889-1, 0)</f>
        <v>0.22884436983699241</v>
      </c>
      <c r="AS890" s="63">
        <f t="shared" ref="AS890" si="1124">IFERROR(AS889/AR889-1, 0)</f>
        <v>0.22096982998021009</v>
      </c>
      <c r="AT890" s="63">
        <f t="shared" ref="AT890" si="1125">IFERROR(AT889/AS889-1, 0)</f>
        <v>0.13828954870411336</v>
      </c>
      <c r="AU890" s="63">
        <f t="shared" ref="AU890" si="1126">IFERROR(AU889/AT889-1, 0)</f>
        <v>-1</v>
      </c>
      <c r="AV890" s="63">
        <f t="shared" ref="AV890" si="1127">IFERROR(AV889/AU889-1, 0)</f>
        <v>0</v>
      </c>
      <c r="AW890" s="63">
        <f t="shared" ref="AW890" si="1128">IFERROR(AW889/AV889-1, 0)</f>
        <v>0</v>
      </c>
    </row>
    <row r="891" spans="2:49" s="15" customFormat="1" hidden="1" outlineLevel="1" x14ac:dyDescent="0.2">
      <c r="B891" s="42" t="s">
        <v>55</v>
      </c>
      <c r="D891" s="60">
        <f>IFERROR(D889/C889-1, 0)</f>
        <v>3</v>
      </c>
      <c r="E891" s="60">
        <f t="shared" ref="E891:AH891" si="1129">IFERROR(E889/D889-1, 0)</f>
        <v>0.75</v>
      </c>
      <c r="F891" s="60">
        <f t="shared" si="1129"/>
        <v>0.16666666666666674</v>
      </c>
      <c r="G891" s="60">
        <f t="shared" si="1129"/>
        <v>6.7755102040816473E-2</v>
      </c>
      <c r="H891" s="60">
        <f t="shared" si="1129"/>
        <v>5.6192660550458573E-2</v>
      </c>
      <c r="I891" s="60">
        <f t="shared" si="1129"/>
        <v>5.3203040173724681E-2</v>
      </c>
      <c r="J891" s="60">
        <f t="shared" si="1129"/>
        <v>4.1065292096219785E-2</v>
      </c>
      <c r="K891" s="60">
        <f t="shared" si="1129"/>
        <v>6.3304175606536228E-2</v>
      </c>
      <c r="L891" s="60">
        <f t="shared" si="1129"/>
        <v>5.5049545522276366E-2</v>
      </c>
      <c r="M891" s="60">
        <f t="shared" si="1129"/>
        <v>5.217721362557004E-2</v>
      </c>
      <c r="N891" s="60">
        <f t="shared" si="1129"/>
        <v>3.828503833957031E-2</v>
      </c>
      <c r="O891" s="60">
        <f t="shared" si="1129"/>
        <v>9.1977068797646222E-2</v>
      </c>
      <c r="P891" s="60">
        <f t="shared" si="1129"/>
        <v>4.0265502048468793E-2</v>
      </c>
      <c r="Q891" s="60">
        <f t="shared" si="1129"/>
        <v>2.6126213213100824E-2</v>
      </c>
      <c r="R891" s="60">
        <f t="shared" si="1129"/>
        <v>1.261072243621264E-2</v>
      </c>
      <c r="S891" s="60">
        <f t="shared" si="1129"/>
        <v>6.0002413084544681E-2</v>
      </c>
      <c r="T891" s="60">
        <f t="shared" si="1129"/>
        <v>2.9870560437632809E-2</v>
      </c>
      <c r="U891" s="60">
        <f t="shared" si="1129"/>
        <v>2.7895082725022169E-2</v>
      </c>
      <c r="V891" s="60">
        <f t="shared" si="1129"/>
        <v>1.344135797449475E-2</v>
      </c>
      <c r="W891" s="60">
        <f t="shared" si="1129"/>
        <v>-1</v>
      </c>
      <c r="X891" s="60">
        <f t="shared" si="1129"/>
        <v>0</v>
      </c>
      <c r="Y891" s="60">
        <f t="shared" si="1129"/>
        <v>0</v>
      </c>
      <c r="Z891" s="60">
        <f t="shared" si="1129"/>
        <v>0</v>
      </c>
      <c r="AA891" s="60">
        <f t="shared" si="1129"/>
        <v>0</v>
      </c>
      <c r="AB891" s="60">
        <f t="shared" si="1129"/>
        <v>0</v>
      </c>
      <c r="AC891" s="60">
        <f t="shared" si="1129"/>
        <v>0</v>
      </c>
      <c r="AD891" s="60">
        <f t="shared" si="1129"/>
        <v>0</v>
      </c>
      <c r="AE891" s="60">
        <f t="shared" si="1129"/>
        <v>0</v>
      </c>
      <c r="AF891" s="60">
        <f t="shared" si="1129"/>
        <v>0</v>
      </c>
      <c r="AG891" s="60">
        <f t="shared" si="1129"/>
        <v>0</v>
      </c>
      <c r="AH891" s="60">
        <f t="shared" si="1129"/>
        <v>0</v>
      </c>
      <c r="AJ891" s="61"/>
      <c r="AK891" s="61"/>
      <c r="AL891" s="61"/>
      <c r="AM891" s="61"/>
      <c r="AN891" s="61"/>
      <c r="AO891" s="61"/>
      <c r="AP891" s="60"/>
      <c r="AQ891" s="60"/>
      <c r="AR891" s="60"/>
      <c r="AS891" s="60"/>
      <c r="AT891" s="60"/>
      <c r="AU891" s="60"/>
      <c r="AV891" s="60"/>
      <c r="AW891" s="60"/>
    </row>
    <row r="892" spans="2:49" hidden="1" outlineLevel="1" x14ac:dyDescent="0.2">
      <c r="AJ892" s="34"/>
      <c r="AK892" s="34"/>
      <c r="AL892" s="34"/>
      <c r="AM892" s="34"/>
      <c r="AN892" s="34"/>
      <c r="AO892" s="34"/>
    </row>
    <row r="893" spans="2:49" hidden="1" outlineLevel="1" x14ac:dyDescent="0.2">
      <c r="B893" s="2" t="s">
        <v>447</v>
      </c>
      <c r="AJ893" s="34"/>
      <c r="AK893" s="34"/>
      <c r="AL893" s="34"/>
      <c r="AM893" s="34"/>
      <c r="AN893" s="34"/>
      <c r="AO893" s="34"/>
    </row>
    <row r="894" spans="2:49" hidden="1" outlineLevel="1" x14ac:dyDescent="0.2">
      <c r="B894" s="4" t="s">
        <v>462</v>
      </c>
      <c r="C894" s="41">
        <f>C870/C869</f>
        <v>1.92</v>
      </c>
      <c r="D894" s="41">
        <f t="shared" ref="D894:AH894" si="1130">D870/D869</f>
        <v>1.9591836734693877</v>
      </c>
      <c r="E894" s="41">
        <f t="shared" si="1130"/>
        <v>1.9421965317919074</v>
      </c>
      <c r="F894" s="41">
        <f t="shared" si="1130"/>
        <v>1.9215686274509804</v>
      </c>
      <c r="G894" s="41">
        <f t="shared" si="1130"/>
        <v>1.9245283018867925</v>
      </c>
      <c r="H894" s="41">
        <f t="shared" si="1130"/>
        <v>1.9272727272727272</v>
      </c>
      <c r="I894" s="41">
        <f t="shared" si="1130"/>
        <v>1.9298245614035088</v>
      </c>
      <c r="J894" s="41">
        <f t="shared" si="1130"/>
        <v>1.9322033898305084</v>
      </c>
      <c r="K894" s="41">
        <f t="shared" si="1130"/>
        <v>1.901639344262295</v>
      </c>
      <c r="L894" s="41">
        <f t="shared" si="1130"/>
        <v>1.9047619047619047</v>
      </c>
      <c r="M894" s="41">
        <f t="shared" si="1130"/>
        <v>1.9076923076923078</v>
      </c>
      <c r="N894" s="41">
        <f t="shared" si="1130"/>
        <v>1.9104477611940298</v>
      </c>
      <c r="O894" s="41">
        <f t="shared" si="1130"/>
        <v>1.92</v>
      </c>
      <c r="P894" s="41">
        <f t="shared" si="1130"/>
        <v>1.9211469534050178</v>
      </c>
      <c r="Q894" s="41">
        <f t="shared" si="1130"/>
        <v>1.9142857142857144</v>
      </c>
      <c r="R894" s="41">
        <f t="shared" si="1130"/>
        <v>1.9142857142857144</v>
      </c>
      <c r="S894" s="41">
        <f t="shared" si="1130"/>
        <v>1.9142857142857144</v>
      </c>
      <c r="T894" s="41">
        <f t="shared" si="1130"/>
        <v>1.9142857142857144</v>
      </c>
      <c r="U894" s="41">
        <f t="shared" si="1130"/>
        <v>1.9142857142857144</v>
      </c>
      <c r="V894" s="41">
        <f t="shared" si="1130"/>
        <v>1.9142857142857144</v>
      </c>
      <c r="W894" s="41">
        <f t="shared" si="1130"/>
        <v>0</v>
      </c>
      <c r="X894" s="41">
        <f t="shared" si="1130"/>
        <v>0</v>
      </c>
      <c r="Y894" s="41">
        <f t="shared" si="1130"/>
        <v>0</v>
      </c>
      <c r="Z894" s="41">
        <f t="shared" si="1130"/>
        <v>0</v>
      </c>
      <c r="AA894" s="41">
        <f t="shared" si="1130"/>
        <v>0</v>
      </c>
      <c r="AB894" s="41">
        <f t="shared" si="1130"/>
        <v>0</v>
      </c>
      <c r="AC894" s="41">
        <f t="shared" si="1130"/>
        <v>0</v>
      </c>
      <c r="AD894" s="41">
        <f t="shared" si="1130"/>
        <v>0</v>
      </c>
      <c r="AE894" s="41">
        <f t="shared" si="1130"/>
        <v>0</v>
      </c>
      <c r="AF894" s="41">
        <f t="shared" si="1130"/>
        <v>0</v>
      </c>
      <c r="AG894" s="41">
        <f t="shared" si="1130"/>
        <v>0</v>
      </c>
      <c r="AH894" s="41">
        <f t="shared" si="1130"/>
        <v>0</v>
      </c>
      <c r="AJ894" s="34"/>
      <c r="AK894" s="34"/>
      <c r="AL894" s="34"/>
      <c r="AM894" s="34"/>
      <c r="AN894" s="34"/>
      <c r="AO894" s="34"/>
      <c r="AP894" s="41">
        <f t="shared" ref="AP894:AW894" si="1131">AP870/AP869</f>
        <v>9.3076923076923084</v>
      </c>
      <c r="AQ894" s="41">
        <f t="shared" si="1131"/>
        <v>7.7142857142857144</v>
      </c>
      <c r="AR894" s="41">
        <f t="shared" si="1131"/>
        <v>7.625</v>
      </c>
      <c r="AS894" s="41">
        <f t="shared" si="1131"/>
        <v>7.7391304347826084</v>
      </c>
      <c r="AT894" s="41">
        <f t="shared" si="1131"/>
        <v>7.6571428571428575</v>
      </c>
      <c r="AU894" s="41">
        <f t="shared" si="1131"/>
        <v>0</v>
      </c>
      <c r="AV894" s="41">
        <f t="shared" si="1131"/>
        <v>0</v>
      </c>
      <c r="AW894" s="41">
        <f t="shared" si="1131"/>
        <v>0</v>
      </c>
    </row>
    <row r="895" spans="2:49" hidden="1" outlineLevel="1" x14ac:dyDescent="0.2">
      <c r="B895" s="4" t="s">
        <v>297</v>
      </c>
      <c r="C895" s="107">
        <f>C872</f>
        <v>30</v>
      </c>
      <c r="D895" s="107">
        <f t="shared" ref="D895:AH895" si="1132">D872</f>
        <v>30</v>
      </c>
      <c r="E895" s="107">
        <f t="shared" si="1132"/>
        <v>30</v>
      </c>
      <c r="F895" s="107">
        <f t="shared" si="1132"/>
        <v>30</v>
      </c>
      <c r="G895" s="107">
        <f t="shared" si="1132"/>
        <v>30.6</v>
      </c>
      <c r="H895" s="107">
        <f t="shared" si="1132"/>
        <v>30.6</v>
      </c>
      <c r="I895" s="107">
        <f t="shared" si="1132"/>
        <v>30.6</v>
      </c>
      <c r="J895" s="107">
        <f t="shared" si="1132"/>
        <v>30.6</v>
      </c>
      <c r="K895" s="107">
        <f t="shared" si="1132"/>
        <v>31.212000000000003</v>
      </c>
      <c r="L895" s="107">
        <f t="shared" si="1132"/>
        <v>31.212000000000003</v>
      </c>
      <c r="M895" s="107">
        <f t="shared" si="1132"/>
        <v>31.212000000000003</v>
      </c>
      <c r="N895" s="107">
        <f t="shared" si="1132"/>
        <v>31.212000000000003</v>
      </c>
      <c r="O895" s="107">
        <f t="shared" si="1132"/>
        <v>31.836240000000004</v>
      </c>
      <c r="P895" s="107">
        <f t="shared" si="1132"/>
        <v>31.836240000000004</v>
      </c>
      <c r="Q895" s="107">
        <f t="shared" si="1132"/>
        <v>31.836240000000004</v>
      </c>
      <c r="R895" s="107">
        <f t="shared" si="1132"/>
        <v>31.836240000000004</v>
      </c>
      <c r="S895" s="107">
        <f t="shared" si="1132"/>
        <v>32.472964800000007</v>
      </c>
      <c r="T895" s="107">
        <f t="shared" si="1132"/>
        <v>32.472964800000007</v>
      </c>
      <c r="U895" s="107">
        <f t="shared" si="1132"/>
        <v>32.472964800000007</v>
      </c>
      <c r="V895" s="107">
        <f t="shared" si="1132"/>
        <v>32.472964800000007</v>
      </c>
      <c r="W895" s="107">
        <f t="shared" si="1132"/>
        <v>0</v>
      </c>
      <c r="X895" s="107">
        <f t="shared" si="1132"/>
        <v>0</v>
      </c>
      <c r="Y895" s="107">
        <f t="shared" si="1132"/>
        <v>0</v>
      </c>
      <c r="Z895" s="107">
        <f t="shared" si="1132"/>
        <v>0</v>
      </c>
      <c r="AA895" s="107">
        <f t="shared" si="1132"/>
        <v>0</v>
      </c>
      <c r="AB895" s="107">
        <f t="shared" si="1132"/>
        <v>0</v>
      </c>
      <c r="AC895" s="107">
        <f t="shared" si="1132"/>
        <v>0</v>
      </c>
      <c r="AD895" s="107">
        <f t="shared" si="1132"/>
        <v>0</v>
      </c>
      <c r="AE895" s="107">
        <f t="shared" si="1132"/>
        <v>0</v>
      </c>
      <c r="AF895" s="107">
        <f t="shared" si="1132"/>
        <v>0</v>
      </c>
      <c r="AG895" s="107">
        <f t="shared" si="1132"/>
        <v>0</v>
      </c>
      <c r="AH895" s="107">
        <f t="shared" si="1132"/>
        <v>0</v>
      </c>
      <c r="AJ895" s="34"/>
      <c r="AK895" s="34"/>
      <c r="AL895" s="34"/>
      <c r="AM895" s="34"/>
      <c r="AN895" s="34"/>
      <c r="AO895" s="34"/>
      <c r="AP895" s="107">
        <f t="shared" ref="AP895:AW895" si="1133">AP872</f>
        <v>30</v>
      </c>
      <c r="AQ895" s="107">
        <f t="shared" si="1133"/>
        <v>30.6</v>
      </c>
      <c r="AR895" s="107">
        <f t="shared" si="1133"/>
        <v>31.212000000000003</v>
      </c>
      <c r="AS895" s="107">
        <f t="shared" si="1133"/>
        <v>31.83624</v>
      </c>
      <c r="AT895" s="107">
        <f t="shared" si="1133"/>
        <v>32.472964800000007</v>
      </c>
      <c r="AU895" s="107">
        <f t="shared" si="1133"/>
        <v>0</v>
      </c>
      <c r="AV895" s="107">
        <f t="shared" si="1133"/>
        <v>0</v>
      </c>
      <c r="AW895" s="107">
        <f t="shared" si="1133"/>
        <v>0</v>
      </c>
    </row>
    <row r="896" spans="2:49" hidden="1" outlineLevel="1" x14ac:dyDescent="0.2">
      <c r="B896" s="4" t="s">
        <v>463</v>
      </c>
      <c r="C896" s="107">
        <f>IFERROR(C897/C894, 0)-C895</f>
        <v>0</v>
      </c>
      <c r="D896" s="107">
        <f t="shared" ref="D896:AH896" si="1134">IFERROR(D897/D894, 0)-D895</f>
        <v>0</v>
      </c>
      <c r="E896" s="107">
        <f t="shared" si="1134"/>
        <v>0</v>
      </c>
      <c r="F896" s="107">
        <f t="shared" si="1134"/>
        <v>0</v>
      </c>
      <c r="G896" s="107">
        <f t="shared" si="1134"/>
        <v>0.17647058823529349</v>
      </c>
      <c r="H896" s="107">
        <f t="shared" si="1134"/>
        <v>0.67924528301886866</v>
      </c>
      <c r="I896" s="107">
        <f t="shared" si="1134"/>
        <v>1.1454545454545446</v>
      </c>
      <c r="J896" s="107">
        <f t="shared" si="1134"/>
        <v>1.2894736842105239</v>
      </c>
      <c r="K896" s="107">
        <f t="shared" si="1134"/>
        <v>2.1115862068965541</v>
      </c>
      <c r="L896" s="107">
        <f t="shared" si="1134"/>
        <v>2.7740999999999971</v>
      </c>
      <c r="M896" s="107">
        <f t="shared" si="1134"/>
        <v>3.3938709677419325</v>
      </c>
      <c r="N896" s="107">
        <f t="shared" si="1134"/>
        <v>3.5959218749999877</v>
      </c>
      <c r="O896" s="107">
        <f t="shared" si="1134"/>
        <v>5.0214109090909034</v>
      </c>
      <c r="P896" s="107">
        <f t="shared" si="1134"/>
        <v>5.9332379104477582</v>
      </c>
      <c r="Q896" s="107">
        <f t="shared" si="1134"/>
        <v>6.9200113432835835</v>
      </c>
      <c r="R896" s="107">
        <f t="shared" si="1134"/>
        <v>7.4087556716417637</v>
      </c>
      <c r="S896" s="107">
        <f t="shared" si="1134"/>
        <v>9.1268253134328035</v>
      </c>
      <c r="T896" s="107">
        <f t="shared" si="1134"/>
        <v>10.369434358208977</v>
      </c>
      <c r="U896" s="107">
        <f t="shared" si="1134"/>
        <v>11.564526626865657</v>
      </c>
      <c r="V896" s="107">
        <f t="shared" si="1134"/>
        <v>12.156450313432842</v>
      </c>
      <c r="W896" s="107">
        <f t="shared" si="1134"/>
        <v>0</v>
      </c>
      <c r="X896" s="107">
        <f t="shared" si="1134"/>
        <v>0</v>
      </c>
      <c r="Y896" s="107">
        <f t="shared" si="1134"/>
        <v>0</v>
      </c>
      <c r="Z896" s="107">
        <f t="shared" si="1134"/>
        <v>0</v>
      </c>
      <c r="AA896" s="107">
        <f t="shared" si="1134"/>
        <v>0</v>
      </c>
      <c r="AB896" s="107">
        <f t="shared" si="1134"/>
        <v>0</v>
      </c>
      <c r="AC896" s="107">
        <f t="shared" si="1134"/>
        <v>0</v>
      </c>
      <c r="AD896" s="107">
        <f t="shared" si="1134"/>
        <v>0</v>
      </c>
      <c r="AE896" s="107">
        <f t="shared" si="1134"/>
        <v>0</v>
      </c>
      <c r="AF896" s="107">
        <f t="shared" si="1134"/>
        <v>0</v>
      </c>
      <c r="AG896" s="107">
        <f t="shared" si="1134"/>
        <v>0</v>
      </c>
      <c r="AH896" s="107">
        <f t="shared" si="1134"/>
        <v>0</v>
      </c>
      <c r="AJ896" s="34"/>
      <c r="AK896" s="34"/>
      <c r="AL896" s="34"/>
      <c r="AM896" s="34"/>
      <c r="AN896" s="34"/>
      <c r="AO896" s="34"/>
      <c r="AP896" s="107">
        <f t="shared" ref="AP896:AW896" si="1135">IFERROR(AP897/AP894, 0)-AP895</f>
        <v>0</v>
      </c>
      <c r="AQ896" s="107">
        <f t="shared" si="1135"/>
        <v>0.84027777777777857</v>
      </c>
      <c r="AR896" s="107">
        <f t="shared" si="1135"/>
        <v>2.9896598360655702</v>
      </c>
      <c r="AS896" s="107">
        <f t="shared" si="1135"/>
        <v>6.3257207865168503</v>
      </c>
      <c r="AT896" s="107">
        <f t="shared" si="1135"/>
        <v>10.804309152985091</v>
      </c>
      <c r="AU896" s="107">
        <f t="shared" si="1135"/>
        <v>0</v>
      </c>
      <c r="AV896" s="107">
        <f t="shared" si="1135"/>
        <v>0</v>
      </c>
      <c r="AW896" s="107">
        <f t="shared" si="1135"/>
        <v>0</v>
      </c>
    </row>
    <row r="897" spans="2:49" hidden="1" outlineLevel="1" x14ac:dyDescent="0.2">
      <c r="B897" s="38" t="s">
        <v>437</v>
      </c>
      <c r="C897" s="39">
        <f t="shared" ref="C897:AH897" si="1136">C874/C869</f>
        <v>57.6</v>
      </c>
      <c r="D897" s="39">
        <f t="shared" si="1136"/>
        <v>58.775510204081634</v>
      </c>
      <c r="E897" s="39">
        <f t="shared" si="1136"/>
        <v>58.265895953757223</v>
      </c>
      <c r="F897" s="39">
        <f t="shared" si="1136"/>
        <v>57.647058823529413</v>
      </c>
      <c r="G897" s="39">
        <f t="shared" si="1136"/>
        <v>59.230188679245288</v>
      </c>
      <c r="H897" s="39">
        <f t="shared" si="1136"/>
        <v>60.283636363636369</v>
      </c>
      <c r="I897" s="39">
        <f t="shared" si="1136"/>
        <v>61.263157894736842</v>
      </c>
      <c r="J897" s="39">
        <f t="shared" si="1136"/>
        <v>61.616949152542368</v>
      </c>
      <c r="K897" s="39">
        <f t="shared" si="1136"/>
        <v>63.369442622950828</v>
      </c>
      <c r="L897" s="39">
        <f t="shared" si="1136"/>
        <v>64.735428571428571</v>
      </c>
      <c r="M897" s="39">
        <f t="shared" si="1136"/>
        <v>66.017353846153853</v>
      </c>
      <c r="N897" s="39">
        <f t="shared" si="1136"/>
        <v>66.49871641791043</v>
      </c>
      <c r="O897" s="39">
        <f t="shared" si="1136"/>
        <v>70.766689745454542</v>
      </c>
      <c r="P897" s="39">
        <f t="shared" si="1136"/>
        <v>72.56071741935483</v>
      </c>
      <c r="Q897" s="39">
        <f t="shared" si="1136"/>
        <v>74.190538285714297</v>
      </c>
      <c r="R897" s="39">
        <f t="shared" si="1136"/>
        <v>75.126134571428523</v>
      </c>
      <c r="S897" s="39">
        <f t="shared" si="1136"/>
        <v>79.633883931428528</v>
      </c>
      <c r="T897" s="39">
        <f t="shared" si="1136"/>
        <v>82.01259267428577</v>
      </c>
      <c r="U897" s="39">
        <f t="shared" si="1136"/>
        <v>84.300340731428562</v>
      </c>
      <c r="V897" s="39">
        <f t="shared" si="1136"/>
        <v>85.43345178857146</v>
      </c>
      <c r="W897" s="39">
        <f t="shared" si="1136"/>
        <v>0</v>
      </c>
      <c r="X897" s="39">
        <f t="shared" si="1136"/>
        <v>0</v>
      </c>
      <c r="Y897" s="39">
        <f t="shared" si="1136"/>
        <v>0</v>
      </c>
      <c r="Z897" s="39">
        <f t="shared" si="1136"/>
        <v>0</v>
      </c>
      <c r="AA897" s="39">
        <f t="shared" si="1136"/>
        <v>0</v>
      </c>
      <c r="AB897" s="39">
        <f t="shared" si="1136"/>
        <v>0</v>
      </c>
      <c r="AC897" s="39">
        <f t="shared" si="1136"/>
        <v>0</v>
      </c>
      <c r="AD897" s="39">
        <f t="shared" si="1136"/>
        <v>0</v>
      </c>
      <c r="AE897" s="39">
        <f t="shared" si="1136"/>
        <v>0</v>
      </c>
      <c r="AF897" s="39">
        <f t="shared" si="1136"/>
        <v>0</v>
      </c>
      <c r="AG897" s="39">
        <f t="shared" si="1136"/>
        <v>0</v>
      </c>
      <c r="AH897" s="39">
        <f t="shared" si="1136"/>
        <v>0</v>
      </c>
      <c r="AI897" s="74"/>
      <c r="AJ897" s="75"/>
      <c r="AK897" s="75"/>
      <c r="AL897" s="75"/>
      <c r="AM897" s="75"/>
      <c r="AN897" s="75"/>
      <c r="AO897" s="75"/>
      <c r="AP897" s="39">
        <f t="shared" ref="AP897:AW897" si="1137">AP874/AP869</f>
        <v>279.23076923076923</v>
      </c>
      <c r="AQ897" s="39">
        <f t="shared" si="1137"/>
        <v>242.53928571428574</v>
      </c>
      <c r="AR897" s="39">
        <f t="shared" si="1137"/>
        <v>260.78765625</v>
      </c>
      <c r="AS897" s="39">
        <f t="shared" si="1137"/>
        <v>295.34039217391302</v>
      </c>
      <c r="AT897" s="39">
        <f t="shared" si="1137"/>
        <v>331.38026912571451</v>
      </c>
      <c r="AU897" s="39">
        <f t="shared" si="1137"/>
        <v>0</v>
      </c>
      <c r="AV897" s="39">
        <f t="shared" si="1137"/>
        <v>0</v>
      </c>
      <c r="AW897" s="39">
        <f t="shared" si="1137"/>
        <v>0</v>
      </c>
    </row>
    <row r="898" spans="2:49" hidden="1" outlineLevel="1" x14ac:dyDescent="0.2">
      <c r="B898" s="4" t="s">
        <v>436</v>
      </c>
      <c r="C898" s="18">
        <f>IFERROR(C899/C897, 0)</f>
        <v>0.25</v>
      </c>
      <c r="D898" s="18">
        <f t="shared" ref="D898:AH898" si="1138">IFERROR(D899/D897, 0)</f>
        <v>0.48039215686274506</v>
      </c>
      <c r="E898" s="18">
        <f t="shared" si="1138"/>
        <v>0.8160377358490567</v>
      </c>
      <c r="F898" s="18">
        <f t="shared" si="1138"/>
        <v>0.92727272727272725</v>
      </c>
      <c r="G898" s="18">
        <f t="shared" si="1138"/>
        <v>0.92982456140350878</v>
      </c>
      <c r="H898" s="18">
        <f t="shared" si="1138"/>
        <v>0.93220338983050843</v>
      </c>
      <c r="I898" s="18">
        <f t="shared" si="1138"/>
        <v>0.93442622950819665</v>
      </c>
      <c r="J898" s="18">
        <f t="shared" si="1138"/>
        <v>0.93650793650793651</v>
      </c>
      <c r="K898" s="18">
        <f t="shared" si="1138"/>
        <v>0.93846153846153846</v>
      </c>
      <c r="L898" s="18">
        <f t="shared" si="1138"/>
        <v>0.94029850746268662</v>
      </c>
      <c r="M898" s="18">
        <f t="shared" si="1138"/>
        <v>0.94202898550724645</v>
      </c>
      <c r="N898" s="18">
        <f t="shared" si="1138"/>
        <v>0.94366197183098588</v>
      </c>
      <c r="O898" s="18">
        <f t="shared" si="1138"/>
        <v>0.95486111111111105</v>
      </c>
      <c r="P898" s="18">
        <f t="shared" si="1138"/>
        <v>0.96875000000000011</v>
      </c>
      <c r="Q898" s="18">
        <f t="shared" si="1138"/>
        <v>0.97222222222222221</v>
      </c>
      <c r="R898" s="18">
        <f t="shared" si="1138"/>
        <v>0.9722222222222221</v>
      </c>
      <c r="S898" s="18">
        <f t="shared" si="1138"/>
        <v>0.97222222222222232</v>
      </c>
      <c r="T898" s="18">
        <f t="shared" si="1138"/>
        <v>0.97222222222222221</v>
      </c>
      <c r="U898" s="18">
        <f t="shared" si="1138"/>
        <v>0.97222222222222221</v>
      </c>
      <c r="V898" s="18">
        <f t="shared" si="1138"/>
        <v>0.97222222222222221</v>
      </c>
      <c r="W898" s="18">
        <f t="shared" si="1138"/>
        <v>0</v>
      </c>
      <c r="X898" s="18">
        <f t="shared" si="1138"/>
        <v>0</v>
      </c>
      <c r="Y898" s="18">
        <f t="shared" si="1138"/>
        <v>0</v>
      </c>
      <c r="Z898" s="18">
        <f t="shared" si="1138"/>
        <v>0</v>
      </c>
      <c r="AA898" s="18">
        <f t="shared" si="1138"/>
        <v>0</v>
      </c>
      <c r="AB898" s="18">
        <f t="shared" si="1138"/>
        <v>0</v>
      </c>
      <c r="AC898" s="18">
        <f t="shared" si="1138"/>
        <v>0</v>
      </c>
      <c r="AD898" s="18">
        <f t="shared" si="1138"/>
        <v>0</v>
      </c>
      <c r="AE898" s="18">
        <f t="shared" si="1138"/>
        <v>0</v>
      </c>
      <c r="AF898" s="18">
        <f t="shared" si="1138"/>
        <v>0</v>
      </c>
      <c r="AG898" s="18">
        <f t="shared" si="1138"/>
        <v>0</v>
      </c>
      <c r="AH898" s="18">
        <f t="shared" si="1138"/>
        <v>0</v>
      </c>
      <c r="AJ898" s="34"/>
      <c r="AK898" s="34"/>
      <c r="AL898" s="34"/>
      <c r="AM898" s="34"/>
      <c r="AN898" s="34"/>
      <c r="AO898" s="34"/>
      <c r="AP898" s="18">
        <f t="shared" ref="AP898:AW898" si="1139">IFERROR(AP899/AP897, 0)</f>
        <v>0.9285714285714286</v>
      </c>
      <c r="AQ898" s="18">
        <f t="shared" si="1139"/>
        <v>0.93333333333333324</v>
      </c>
      <c r="AR898" s="18">
        <f t="shared" si="1139"/>
        <v>0.94117647058823528</v>
      </c>
      <c r="AS898" s="18">
        <f t="shared" si="1139"/>
        <v>0.95833333333333337</v>
      </c>
      <c r="AT898" s="18">
        <f t="shared" si="1139"/>
        <v>0.97222222222222221</v>
      </c>
      <c r="AU898" s="18">
        <f t="shared" si="1139"/>
        <v>0</v>
      </c>
      <c r="AV898" s="18">
        <f t="shared" si="1139"/>
        <v>0</v>
      </c>
      <c r="AW898" s="18">
        <f t="shared" si="1139"/>
        <v>0</v>
      </c>
    </row>
    <row r="899" spans="2:49" hidden="1" outlineLevel="1" x14ac:dyDescent="0.2">
      <c r="B899" s="38" t="s">
        <v>446</v>
      </c>
      <c r="C899" s="39">
        <f>C874/C868</f>
        <v>14.4</v>
      </c>
      <c r="D899" s="39">
        <f t="shared" ref="D899:AH899" si="1140">D874/D868</f>
        <v>28.235294117647058</v>
      </c>
      <c r="E899" s="39">
        <f t="shared" si="1140"/>
        <v>47.547169811320757</v>
      </c>
      <c r="F899" s="39">
        <f t="shared" si="1140"/>
        <v>53.454545454545453</v>
      </c>
      <c r="G899" s="39">
        <f t="shared" si="1140"/>
        <v>55.073684210526324</v>
      </c>
      <c r="H899" s="39">
        <f t="shared" si="1140"/>
        <v>56.196610169491528</v>
      </c>
      <c r="I899" s="39">
        <f t="shared" si="1140"/>
        <v>57.245901639344261</v>
      </c>
      <c r="J899" s="39">
        <f t="shared" si="1140"/>
        <v>57.704761904761902</v>
      </c>
      <c r="K899" s="39">
        <f t="shared" si="1140"/>
        <v>59.469784615384626</v>
      </c>
      <c r="L899" s="39">
        <f t="shared" si="1140"/>
        <v>60.870626865671646</v>
      </c>
      <c r="M899" s="39">
        <f t="shared" si="1140"/>
        <v>62.190260869565229</v>
      </c>
      <c r="N899" s="39">
        <f t="shared" si="1140"/>
        <v>62.752309859154913</v>
      </c>
      <c r="O899" s="39">
        <f t="shared" si="1140"/>
        <v>67.572359999999989</v>
      </c>
      <c r="P899" s="39">
        <f t="shared" si="1140"/>
        <v>70.293194999999997</v>
      </c>
      <c r="Q899" s="39">
        <f t="shared" si="1140"/>
        <v>72.129690000000011</v>
      </c>
      <c r="R899" s="39">
        <f t="shared" si="1140"/>
        <v>73.039297499999947</v>
      </c>
      <c r="S899" s="39">
        <f t="shared" si="1140"/>
        <v>77.421831599999962</v>
      </c>
      <c r="T899" s="39">
        <f t="shared" si="1140"/>
        <v>79.734465100000051</v>
      </c>
      <c r="U899" s="39">
        <f t="shared" si="1140"/>
        <v>81.958664599999992</v>
      </c>
      <c r="V899" s="39">
        <f t="shared" si="1140"/>
        <v>83.060300350000034</v>
      </c>
      <c r="W899" s="39">
        <f t="shared" si="1140"/>
        <v>0</v>
      </c>
      <c r="X899" s="39">
        <f t="shared" si="1140"/>
        <v>0</v>
      </c>
      <c r="Y899" s="39">
        <f t="shared" si="1140"/>
        <v>0</v>
      </c>
      <c r="Z899" s="39">
        <f t="shared" si="1140"/>
        <v>0</v>
      </c>
      <c r="AA899" s="39">
        <f t="shared" si="1140"/>
        <v>0</v>
      </c>
      <c r="AB899" s="39">
        <f t="shared" si="1140"/>
        <v>0</v>
      </c>
      <c r="AC899" s="39">
        <f t="shared" si="1140"/>
        <v>0</v>
      </c>
      <c r="AD899" s="39">
        <f t="shared" si="1140"/>
        <v>0</v>
      </c>
      <c r="AE899" s="39">
        <f t="shared" si="1140"/>
        <v>0</v>
      </c>
      <c r="AF899" s="39">
        <f t="shared" si="1140"/>
        <v>0</v>
      </c>
      <c r="AG899" s="39">
        <f t="shared" si="1140"/>
        <v>0</v>
      </c>
      <c r="AH899" s="39">
        <f t="shared" si="1140"/>
        <v>0</v>
      </c>
      <c r="AI899" s="74"/>
      <c r="AJ899" s="75"/>
      <c r="AK899" s="75"/>
      <c r="AL899" s="75"/>
      <c r="AM899" s="75"/>
      <c r="AN899" s="75"/>
      <c r="AO899" s="75"/>
      <c r="AP899" s="39">
        <f t="shared" ref="AP899:AW899" si="1141">AP874/AP868</f>
        <v>259.28571428571428</v>
      </c>
      <c r="AQ899" s="39">
        <f t="shared" si="1141"/>
        <v>226.37</v>
      </c>
      <c r="AR899" s="39">
        <f t="shared" si="1141"/>
        <v>245.44720588235293</v>
      </c>
      <c r="AS899" s="39">
        <f t="shared" si="1141"/>
        <v>283.03454249999999</v>
      </c>
      <c r="AT899" s="39">
        <f t="shared" si="1141"/>
        <v>322.17526165000021</v>
      </c>
      <c r="AU899" s="39">
        <f t="shared" si="1141"/>
        <v>0</v>
      </c>
      <c r="AV899" s="39">
        <f t="shared" si="1141"/>
        <v>0</v>
      </c>
      <c r="AW899" s="39">
        <f t="shared" si="1141"/>
        <v>0</v>
      </c>
    </row>
    <row r="900" spans="2:49" hidden="1" outlineLevel="1" x14ac:dyDescent="0.2">
      <c r="B900" s="4" t="s">
        <v>302</v>
      </c>
      <c r="C900" s="62">
        <f>C641</f>
        <v>0.55821917808219179</v>
      </c>
      <c r="D900" s="62">
        <f t="shared" ref="D900:AH900" si="1142">D641</f>
        <v>0.60714285714285721</v>
      </c>
      <c r="E900" s="62">
        <f t="shared" si="1142"/>
        <v>0.65306627101879333</v>
      </c>
      <c r="F900" s="62">
        <f t="shared" si="1142"/>
        <v>0.68634592187065036</v>
      </c>
      <c r="G900" s="62">
        <f t="shared" si="1142"/>
        <v>0.71290934510817638</v>
      </c>
      <c r="H900" s="62">
        <f t="shared" si="1142"/>
        <v>0.72348321932941118</v>
      </c>
      <c r="I900" s="62">
        <f t="shared" si="1142"/>
        <v>0.73010502320280068</v>
      </c>
      <c r="J900" s="62">
        <f t="shared" si="1142"/>
        <v>0.73463217815797133</v>
      </c>
      <c r="K900" s="62">
        <f t="shared" si="1142"/>
        <v>0.74726189561073109</v>
      </c>
      <c r="L900" s="62">
        <f t="shared" si="1142"/>
        <v>0.74988059243352423</v>
      </c>
      <c r="M900" s="62">
        <f t="shared" si="1142"/>
        <v>0.75195911761773204</v>
      </c>
      <c r="N900" s="62">
        <f t="shared" si="1142"/>
        <v>0.75364168368358087</v>
      </c>
      <c r="O900" s="62">
        <f t="shared" si="1142"/>
        <v>0.76435137988423185</v>
      </c>
      <c r="P900" s="62">
        <f t="shared" si="1142"/>
        <v>0.76583399426064747</v>
      </c>
      <c r="Q900" s="62">
        <f t="shared" si="1142"/>
        <v>0.76725528065728743</v>
      </c>
      <c r="R900" s="62">
        <f t="shared" si="1142"/>
        <v>0.76844013020537216</v>
      </c>
      <c r="S900" s="62">
        <f t="shared" si="1142"/>
        <v>0.77896077879548276</v>
      </c>
      <c r="T900" s="62">
        <f t="shared" si="1142"/>
        <v>0.77988662558280875</v>
      </c>
      <c r="U900" s="62">
        <f t="shared" si="1142"/>
        <v>0.78069022918478215</v>
      </c>
      <c r="V900" s="62">
        <f t="shared" si="1142"/>
        <v>0.7813901258772008</v>
      </c>
      <c r="W900" s="62">
        <f t="shared" si="1142"/>
        <v>1</v>
      </c>
      <c r="X900" s="62">
        <f t="shared" si="1142"/>
        <v>1</v>
      </c>
      <c r="Y900" s="62">
        <f t="shared" si="1142"/>
        <v>1</v>
      </c>
      <c r="Z900" s="62">
        <f t="shared" si="1142"/>
        <v>1</v>
      </c>
      <c r="AA900" s="62">
        <f t="shared" si="1142"/>
        <v>0</v>
      </c>
      <c r="AB900" s="62">
        <f t="shared" si="1142"/>
        <v>0</v>
      </c>
      <c r="AC900" s="62">
        <f t="shared" si="1142"/>
        <v>0</v>
      </c>
      <c r="AD900" s="62">
        <f t="shared" si="1142"/>
        <v>0</v>
      </c>
      <c r="AE900" s="62">
        <f t="shared" si="1142"/>
        <v>0</v>
      </c>
      <c r="AF900" s="62">
        <f t="shared" si="1142"/>
        <v>0</v>
      </c>
      <c r="AG900" s="62">
        <f t="shared" si="1142"/>
        <v>0</v>
      </c>
      <c r="AH900" s="62">
        <f t="shared" si="1142"/>
        <v>0</v>
      </c>
      <c r="AJ900" s="34"/>
      <c r="AK900" s="34"/>
      <c r="AL900" s="34"/>
      <c r="AM900" s="34"/>
      <c r="AN900" s="34"/>
      <c r="AO900" s="34"/>
      <c r="AP900" s="62">
        <f t="shared" ref="AP900:AW900" si="1143">AP641</f>
        <v>0.66371670147201134</v>
      </c>
      <c r="AQ900" s="62">
        <f t="shared" si="1143"/>
        <v>0.72737712029931623</v>
      </c>
      <c r="AR900" s="62">
        <f t="shared" si="1143"/>
        <v>0.75105884409225887</v>
      </c>
      <c r="AS900" s="62">
        <f t="shared" si="1143"/>
        <v>0.76665016620803617</v>
      </c>
      <c r="AT900" s="62">
        <f t="shared" si="1143"/>
        <v>0.78031535181214096</v>
      </c>
      <c r="AU900" s="62">
        <f t="shared" si="1143"/>
        <v>1</v>
      </c>
      <c r="AV900" s="62">
        <f t="shared" si="1143"/>
        <v>0</v>
      </c>
      <c r="AW900" s="62">
        <f t="shared" si="1143"/>
        <v>0</v>
      </c>
    </row>
    <row r="901" spans="2:49" hidden="1" outlineLevel="1" x14ac:dyDescent="0.2">
      <c r="B901" s="38" t="s">
        <v>448</v>
      </c>
      <c r="C901" s="39">
        <f>C899*C900</f>
        <v>8.0383561643835613</v>
      </c>
      <c r="D901" s="39">
        <f t="shared" ref="D901:AH901" si="1144">D899*D900</f>
        <v>17.142857142857146</v>
      </c>
      <c r="E901" s="39">
        <f t="shared" si="1144"/>
        <v>31.051452886176591</v>
      </c>
      <c r="F901" s="39">
        <f t="shared" si="1144"/>
        <v>36.688309278176582</v>
      </c>
      <c r="G901" s="39">
        <f t="shared" si="1144"/>
        <v>39.262544143220836</v>
      </c>
      <c r="H901" s="39">
        <f t="shared" si="1144"/>
        <v>40.657304440823658</v>
      </c>
      <c r="I901" s="39">
        <f t="shared" si="1144"/>
        <v>41.795520344658691</v>
      </c>
      <c r="J901" s="39">
        <f t="shared" si="1144"/>
        <v>42.391774928182365</v>
      </c>
      <c r="K901" s="39">
        <f t="shared" si="1144"/>
        <v>44.439503983254205</v>
      </c>
      <c r="L901" s="39">
        <f t="shared" si="1144"/>
        <v>45.645701735829853</v>
      </c>
      <c r="M901" s="39">
        <f t="shared" si="1144"/>
        <v>46.76453368789484</v>
      </c>
      <c r="N901" s="39">
        <f t="shared" si="1144"/>
        <v>47.292756457287283</v>
      </c>
      <c r="O901" s="39">
        <f t="shared" si="1144"/>
        <v>51.649026608034063</v>
      </c>
      <c r="P901" s="39">
        <f t="shared" si="1144"/>
        <v>53.832918296192574</v>
      </c>
      <c r="Q901" s="39">
        <f t="shared" si="1144"/>
        <v>55.341885544673147</v>
      </c>
      <c r="R901" s="39">
        <f t="shared" si="1144"/>
        <v>56.126327281008869</v>
      </c>
      <c r="S901" s="39">
        <f t="shared" si="1144"/>
        <v>60.308570238908686</v>
      </c>
      <c r="T901" s="39">
        <f t="shared" si="1144"/>
        <v>62.183842929489273</v>
      </c>
      <c r="U901" s="39">
        <f t="shared" si="1144"/>
        <v>63.984328650252685</v>
      </c>
      <c r="V901" s="39">
        <f t="shared" si="1144"/>
        <v>64.902498545884626</v>
      </c>
      <c r="W901" s="39">
        <f t="shared" si="1144"/>
        <v>0</v>
      </c>
      <c r="X901" s="39">
        <f t="shared" si="1144"/>
        <v>0</v>
      </c>
      <c r="Y901" s="39">
        <f t="shared" si="1144"/>
        <v>0</v>
      </c>
      <c r="Z901" s="39">
        <f t="shared" si="1144"/>
        <v>0</v>
      </c>
      <c r="AA901" s="39">
        <f t="shared" si="1144"/>
        <v>0</v>
      </c>
      <c r="AB901" s="39">
        <f t="shared" si="1144"/>
        <v>0</v>
      </c>
      <c r="AC901" s="39">
        <f t="shared" si="1144"/>
        <v>0</v>
      </c>
      <c r="AD901" s="39">
        <f t="shared" si="1144"/>
        <v>0</v>
      </c>
      <c r="AE901" s="39">
        <f t="shared" si="1144"/>
        <v>0</v>
      </c>
      <c r="AF901" s="39">
        <f t="shared" si="1144"/>
        <v>0</v>
      </c>
      <c r="AG901" s="39">
        <f t="shared" si="1144"/>
        <v>0</v>
      </c>
      <c r="AH901" s="39">
        <f t="shared" si="1144"/>
        <v>0</v>
      </c>
      <c r="AI901" s="74"/>
      <c r="AJ901" s="75"/>
      <c r="AK901" s="75"/>
      <c r="AL901" s="75"/>
      <c r="AM901" s="75"/>
      <c r="AN901" s="75"/>
      <c r="AO901" s="75"/>
      <c r="AP901" s="39">
        <f t="shared" ref="AP901:AW901" si="1145">AP899*AP900</f>
        <v>172.09225902452866</v>
      </c>
      <c r="AQ901" s="39">
        <f t="shared" si="1145"/>
        <v>164.65635872215623</v>
      </c>
      <c r="AR901" s="39">
        <f t="shared" si="1145"/>
        <v>184.34529473567468</v>
      </c>
      <c r="AS901" s="39">
        <f t="shared" si="1145"/>
        <v>216.98847905024047</v>
      </c>
      <c r="AT901" s="39">
        <f t="shared" si="1145"/>
        <v>251.39830263958848</v>
      </c>
      <c r="AU901" s="39">
        <f t="shared" si="1145"/>
        <v>0</v>
      </c>
      <c r="AV901" s="39">
        <f t="shared" si="1145"/>
        <v>0</v>
      </c>
      <c r="AW901" s="39">
        <f t="shared" si="1145"/>
        <v>0</v>
      </c>
    </row>
    <row r="902" spans="2:49" hidden="1" outlineLevel="1" x14ac:dyDescent="0.2">
      <c r="B902" s="4" t="s">
        <v>445</v>
      </c>
      <c r="C902" s="9">
        <f t="shared" ref="C902:AH902" si="1146">C876/C868</f>
        <v>-30.303478600000002</v>
      </c>
      <c r="D902" s="9">
        <f t="shared" si="1146"/>
        <v>-32.030065882352936</v>
      </c>
      <c r="E902" s="9">
        <f t="shared" si="1146"/>
        <v>-35.095495377358489</v>
      </c>
      <c r="F902" s="9">
        <f t="shared" si="1146"/>
        <v>-37.276946318181821</v>
      </c>
      <c r="G902" s="9">
        <f t="shared" si="1146"/>
        <v>-39.532108728947371</v>
      </c>
      <c r="H902" s="9">
        <f t="shared" si="1146"/>
        <v>-40.832087011016945</v>
      </c>
      <c r="I902" s="9">
        <f t="shared" si="1146"/>
        <v>-42.808077700819673</v>
      </c>
      <c r="J902" s="9">
        <f t="shared" si="1146"/>
        <v>-43.251618449999995</v>
      </c>
      <c r="K902" s="9">
        <f t="shared" si="1146"/>
        <v>-44.313829540061533</v>
      </c>
      <c r="L902" s="9">
        <f t="shared" si="1146"/>
        <v>-44.670848077880599</v>
      </c>
      <c r="M902" s="9">
        <f t="shared" si="1146"/>
        <v>-45.037936349739127</v>
      </c>
      <c r="N902" s="9">
        <f t="shared" si="1146"/>
        <v>-45.411564452197183</v>
      </c>
      <c r="O902" s="9">
        <f t="shared" si="1146"/>
        <v>-46.768061982615009</v>
      </c>
      <c r="P902" s="9">
        <f t="shared" si="1146"/>
        <v>-47.6619365985675</v>
      </c>
      <c r="Q902" s="9">
        <f t="shared" si="1146"/>
        <v>-48.4836345617475</v>
      </c>
      <c r="R902" s="9">
        <f t="shared" si="1146"/>
        <v>-49.256375666377501</v>
      </c>
      <c r="S902" s="9">
        <f t="shared" si="1146"/>
        <v>-50.73682922290066</v>
      </c>
      <c r="T902" s="9">
        <f t="shared" si="1146"/>
        <v>-51.477862605924912</v>
      </c>
      <c r="U902" s="9">
        <f t="shared" si="1146"/>
        <v>-52.226016176059659</v>
      </c>
      <c r="V902" s="9">
        <f t="shared" si="1146"/>
        <v>-52.992463231625031</v>
      </c>
      <c r="W902" s="9">
        <f t="shared" si="1146"/>
        <v>-14.849168673416854</v>
      </c>
      <c r="X902" s="9">
        <f t="shared" si="1146"/>
        <v>-11.056073393690102</v>
      </c>
      <c r="Y902" s="9">
        <f t="shared" si="1146"/>
        <v>-7.0441094046253507</v>
      </c>
      <c r="Z902" s="9">
        <f t="shared" si="1146"/>
        <v>-2.8544631461799761</v>
      </c>
      <c r="AA902" s="9">
        <f t="shared" si="1146"/>
        <v>0</v>
      </c>
      <c r="AB902" s="9">
        <f t="shared" si="1146"/>
        <v>0</v>
      </c>
      <c r="AC902" s="9">
        <f t="shared" si="1146"/>
        <v>0</v>
      </c>
      <c r="AD902" s="9">
        <f t="shared" si="1146"/>
        <v>0</v>
      </c>
      <c r="AE902" s="9">
        <f t="shared" si="1146"/>
        <v>0</v>
      </c>
      <c r="AF902" s="9">
        <f t="shared" si="1146"/>
        <v>0</v>
      </c>
      <c r="AG902" s="9">
        <f t="shared" si="1146"/>
        <v>0</v>
      </c>
      <c r="AH902" s="9">
        <f t="shared" si="1146"/>
        <v>0</v>
      </c>
      <c r="AJ902" s="34"/>
      <c r="AK902" s="34"/>
      <c r="AL902" s="34"/>
      <c r="AM902" s="34"/>
      <c r="AN902" s="34"/>
      <c r="AO902" s="34"/>
      <c r="AP902" s="9">
        <f t="shared" ref="AP902:AW902" si="1147">AP876/AP868</f>
        <v>-225.05048669642858</v>
      </c>
      <c r="AQ902" s="9">
        <f t="shared" si="1147"/>
        <v>-166.64280055500001</v>
      </c>
      <c r="AR902" s="9">
        <f t="shared" si="1147"/>
        <v>-179.48800625823529</v>
      </c>
      <c r="AS902" s="9">
        <f t="shared" si="1147"/>
        <v>-192.17000880930752</v>
      </c>
      <c r="AT902" s="9">
        <f t="shared" si="1147"/>
        <v>-207.43317123651025</v>
      </c>
      <c r="AU902" s="9">
        <f t="shared" si="1147"/>
        <v>-35.80381461791228</v>
      </c>
      <c r="AV902" s="9">
        <f t="shared" si="1147"/>
        <v>0</v>
      </c>
      <c r="AW902" s="9">
        <f t="shared" si="1147"/>
        <v>0</v>
      </c>
    </row>
    <row r="903" spans="2:49" hidden="1" outlineLevel="1" x14ac:dyDescent="0.2">
      <c r="B903" s="38" t="s">
        <v>449</v>
      </c>
      <c r="C903" s="39">
        <f>C901+C902</f>
        <v>-22.265122435616441</v>
      </c>
      <c r="D903" s="39">
        <f t="shared" ref="D903:AH903" si="1148">D901+D902</f>
        <v>-14.88720873949579</v>
      </c>
      <c r="E903" s="39">
        <f t="shared" si="1148"/>
        <v>-4.044042491181898</v>
      </c>
      <c r="F903" s="39">
        <f t="shared" si="1148"/>
        <v>-0.58863704000523853</v>
      </c>
      <c r="G903" s="39">
        <f t="shared" si="1148"/>
        <v>-0.26956458572653474</v>
      </c>
      <c r="H903" s="39">
        <f t="shared" si="1148"/>
        <v>-0.1747825701932868</v>
      </c>
      <c r="I903" s="39">
        <f t="shared" si="1148"/>
        <v>-1.0125573561609826</v>
      </c>
      <c r="J903" s="39">
        <f t="shared" si="1148"/>
        <v>-0.85984352181763057</v>
      </c>
      <c r="K903" s="39">
        <f t="shared" si="1148"/>
        <v>0.12567444319267196</v>
      </c>
      <c r="L903" s="39">
        <f t="shared" si="1148"/>
        <v>0.97485365794925372</v>
      </c>
      <c r="M903" s="39">
        <f t="shared" si="1148"/>
        <v>1.7265973381557131</v>
      </c>
      <c r="N903" s="39">
        <f t="shared" si="1148"/>
        <v>1.8811920050900994</v>
      </c>
      <c r="O903" s="39">
        <f t="shared" si="1148"/>
        <v>4.880964625419054</v>
      </c>
      <c r="P903" s="39">
        <f t="shared" si="1148"/>
        <v>6.1709816976250735</v>
      </c>
      <c r="Q903" s="39">
        <f t="shared" si="1148"/>
        <v>6.8582509829256466</v>
      </c>
      <c r="R903" s="39">
        <f t="shared" si="1148"/>
        <v>6.8699516146313684</v>
      </c>
      <c r="S903" s="39">
        <f t="shared" si="1148"/>
        <v>9.5717410160080263</v>
      </c>
      <c r="T903" s="39">
        <f t="shared" si="1148"/>
        <v>10.705980323564361</v>
      </c>
      <c r="U903" s="39">
        <f t="shared" si="1148"/>
        <v>11.758312474193026</v>
      </c>
      <c r="V903" s="39">
        <f t="shared" si="1148"/>
        <v>11.910035314259595</v>
      </c>
      <c r="W903" s="39">
        <f t="shared" si="1148"/>
        <v>-14.849168673416854</v>
      </c>
      <c r="X903" s="39">
        <f t="shared" si="1148"/>
        <v>-11.056073393690102</v>
      </c>
      <c r="Y903" s="39">
        <f t="shared" si="1148"/>
        <v>-7.0441094046253507</v>
      </c>
      <c r="Z903" s="39">
        <f t="shared" si="1148"/>
        <v>-2.8544631461799761</v>
      </c>
      <c r="AA903" s="39">
        <f t="shared" si="1148"/>
        <v>0</v>
      </c>
      <c r="AB903" s="39">
        <f t="shared" si="1148"/>
        <v>0</v>
      </c>
      <c r="AC903" s="39">
        <f t="shared" si="1148"/>
        <v>0</v>
      </c>
      <c r="AD903" s="39">
        <f t="shared" si="1148"/>
        <v>0</v>
      </c>
      <c r="AE903" s="39">
        <f t="shared" si="1148"/>
        <v>0</v>
      </c>
      <c r="AF903" s="39">
        <f t="shared" si="1148"/>
        <v>0</v>
      </c>
      <c r="AG903" s="39">
        <f t="shared" si="1148"/>
        <v>0</v>
      </c>
      <c r="AH903" s="39">
        <f t="shared" si="1148"/>
        <v>0</v>
      </c>
      <c r="AI903" s="74"/>
      <c r="AJ903" s="75"/>
      <c r="AK903" s="75"/>
      <c r="AL903" s="75"/>
      <c r="AM903" s="75"/>
      <c r="AN903" s="75"/>
      <c r="AO903" s="75"/>
      <c r="AP903" s="39">
        <f t="shared" ref="AP903:AW903" si="1149">AP901+AP902</f>
        <v>-52.95822767189992</v>
      </c>
      <c r="AQ903" s="39">
        <f t="shared" si="1149"/>
        <v>-1.9864418328437807</v>
      </c>
      <c r="AR903" s="39">
        <f t="shared" si="1149"/>
        <v>4.857288477439397</v>
      </c>
      <c r="AS903" s="39">
        <f t="shared" si="1149"/>
        <v>24.818470240932953</v>
      </c>
      <c r="AT903" s="39">
        <f t="shared" si="1149"/>
        <v>43.965131403078232</v>
      </c>
      <c r="AU903" s="39">
        <f t="shared" si="1149"/>
        <v>-35.80381461791228</v>
      </c>
      <c r="AV903" s="39">
        <f t="shared" si="1149"/>
        <v>0</v>
      </c>
      <c r="AW903" s="39">
        <f t="shared" si="1149"/>
        <v>0</v>
      </c>
    </row>
    <row r="904" spans="2:49" hidden="1" outlineLevel="1" x14ac:dyDescent="0.2">
      <c r="B904" s="4" t="s">
        <v>450</v>
      </c>
      <c r="C904" s="18">
        <f>IFERROR(C903/C897, 0)</f>
        <v>-0.38654726450722987</v>
      </c>
      <c r="D904" s="18">
        <f t="shared" ref="D904:AH904" si="1150">IFERROR(D903/D897, 0)</f>
        <v>-0.25328931535947696</v>
      </c>
      <c r="E904" s="18">
        <f t="shared" si="1150"/>
        <v>-6.9406681644292492E-2</v>
      </c>
      <c r="F904" s="18">
        <f t="shared" si="1150"/>
        <v>-1.0211050693968424E-2</v>
      </c>
      <c r="G904" s="18">
        <f t="shared" si="1150"/>
        <v>-4.551135016407473E-3</v>
      </c>
      <c r="H904" s="18">
        <f t="shared" si="1150"/>
        <v>-2.8993368803929224E-3</v>
      </c>
      <c r="I904" s="18">
        <f t="shared" si="1150"/>
        <v>-1.6527998081665524E-2</v>
      </c>
      <c r="J904" s="18">
        <f t="shared" si="1150"/>
        <v>-1.3954659126159489E-2</v>
      </c>
      <c r="K904" s="18">
        <f t="shared" si="1150"/>
        <v>1.9832025971955737E-3</v>
      </c>
      <c r="L904" s="18">
        <f t="shared" si="1150"/>
        <v>1.5059043856852012E-2</v>
      </c>
      <c r="M904" s="18">
        <f t="shared" si="1150"/>
        <v>2.6153688955473094E-2</v>
      </c>
      <c r="N904" s="18">
        <f t="shared" si="1150"/>
        <v>2.8289147617042255E-2</v>
      </c>
      <c r="O904" s="18">
        <f t="shared" si="1150"/>
        <v>6.8972628831102931E-2</v>
      </c>
      <c r="P904" s="18">
        <f t="shared" si="1150"/>
        <v>8.5045764665758763E-2</v>
      </c>
      <c r="Q904" s="18">
        <f t="shared" si="1150"/>
        <v>9.2441046276196537E-2</v>
      </c>
      <c r="R904" s="18">
        <f t="shared" si="1150"/>
        <v>9.1445562237726305E-2</v>
      </c>
      <c r="S904" s="18">
        <f t="shared" si="1150"/>
        <v>0.12019683762065531</v>
      </c>
      <c r="T904" s="18">
        <f t="shared" si="1150"/>
        <v>0.13054068862428628</v>
      </c>
      <c r="U904" s="18">
        <f t="shared" si="1150"/>
        <v>0.13948119749187837</v>
      </c>
      <c r="V904" s="18">
        <f t="shared" si="1150"/>
        <v>0.13940716504975414</v>
      </c>
      <c r="W904" s="18">
        <f t="shared" si="1150"/>
        <v>0</v>
      </c>
      <c r="X904" s="18">
        <f t="shared" si="1150"/>
        <v>0</v>
      </c>
      <c r="Y904" s="18">
        <f t="shared" si="1150"/>
        <v>0</v>
      </c>
      <c r="Z904" s="18">
        <f t="shared" si="1150"/>
        <v>0</v>
      </c>
      <c r="AA904" s="18">
        <f t="shared" si="1150"/>
        <v>0</v>
      </c>
      <c r="AB904" s="18">
        <f t="shared" si="1150"/>
        <v>0</v>
      </c>
      <c r="AC904" s="18">
        <f t="shared" si="1150"/>
        <v>0</v>
      </c>
      <c r="AD904" s="18">
        <f t="shared" si="1150"/>
        <v>0</v>
      </c>
      <c r="AE904" s="18">
        <f t="shared" si="1150"/>
        <v>0</v>
      </c>
      <c r="AF904" s="18">
        <f t="shared" si="1150"/>
        <v>0</v>
      </c>
      <c r="AG904" s="18">
        <f t="shared" si="1150"/>
        <v>0</v>
      </c>
      <c r="AH904" s="18">
        <f t="shared" si="1150"/>
        <v>0</v>
      </c>
      <c r="AJ904" s="34"/>
      <c r="AK904" s="34"/>
      <c r="AL904" s="34"/>
      <c r="AM904" s="34"/>
      <c r="AN904" s="34"/>
      <c r="AO904" s="34"/>
      <c r="AP904" s="18">
        <f t="shared" ref="AP904:AW904" si="1151">IFERROR(AP903/AP897, 0)</f>
        <v>-0.18965756466520634</v>
      </c>
      <c r="AQ904" s="18">
        <f t="shared" si="1151"/>
        <v>-8.1901858785212792E-3</v>
      </c>
      <c r="AR904" s="18">
        <f t="shared" si="1151"/>
        <v>1.8625453931696189E-2</v>
      </c>
      <c r="AS904" s="18">
        <f t="shared" si="1151"/>
        <v>8.4033443777370084E-2</v>
      </c>
      <c r="AT904" s="18">
        <f t="shared" si="1151"/>
        <v>0.1326727494037955</v>
      </c>
      <c r="AU904" s="18">
        <f t="shared" si="1151"/>
        <v>0</v>
      </c>
      <c r="AV904" s="18">
        <f t="shared" si="1151"/>
        <v>0</v>
      </c>
      <c r="AW904" s="18">
        <f t="shared" si="1151"/>
        <v>0</v>
      </c>
    </row>
    <row r="905" spans="2:49" hidden="1" outlineLevel="1" x14ac:dyDescent="0.2">
      <c r="AJ905" s="34"/>
      <c r="AK905" s="34"/>
      <c r="AL905" s="34"/>
      <c r="AM905" s="34"/>
      <c r="AN905" s="34"/>
      <c r="AO905" s="34"/>
    </row>
    <row r="906" spans="2:49" hidden="1" outlineLevel="1" x14ac:dyDescent="0.2">
      <c r="B906" s="2" t="s">
        <v>454</v>
      </c>
      <c r="AJ906" s="34"/>
      <c r="AK906" s="34"/>
      <c r="AL906" s="34"/>
      <c r="AM906" s="34"/>
      <c r="AN906" s="34"/>
      <c r="AO906" s="34"/>
    </row>
    <row r="907" spans="2:49" hidden="1" outlineLevel="1" x14ac:dyDescent="0.2">
      <c r="B907" s="4" t="s">
        <v>444</v>
      </c>
      <c r="C907" s="9">
        <f>C875/C871</f>
        <v>30</v>
      </c>
      <c r="D907" s="9">
        <f t="shared" ref="D907:AH907" si="1152">D875/D871</f>
        <v>30</v>
      </c>
      <c r="E907" s="9">
        <f t="shared" si="1152"/>
        <v>30</v>
      </c>
      <c r="F907" s="9">
        <f t="shared" si="1152"/>
        <v>30</v>
      </c>
      <c r="G907" s="9">
        <f t="shared" si="1152"/>
        <v>30.13515358361775</v>
      </c>
      <c r="H907" s="9">
        <f t="shared" si="1152"/>
        <v>30.524050632911393</v>
      </c>
      <c r="I907" s="9">
        <f t="shared" si="1152"/>
        <v>31.108249496981898</v>
      </c>
      <c r="J907" s="9">
        <f t="shared" si="1152"/>
        <v>31.760434056761277</v>
      </c>
      <c r="K907" s="9">
        <f t="shared" si="1152"/>
        <v>32.582214592274688</v>
      </c>
      <c r="L907" s="9">
        <f t="shared" si="1152"/>
        <v>33.559475533249696</v>
      </c>
      <c r="M907" s="9">
        <f t="shared" si="1152"/>
        <v>34.599140939597326</v>
      </c>
      <c r="N907" s="9">
        <f t="shared" si="1152"/>
        <v>35.661518181818195</v>
      </c>
      <c r="O907" s="9">
        <f t="shared" si="1152"/>
        <v>36.834299502304155</v>
      </c>
      <c r="P907" s="9">
        <f t="shared" si="1152"/>
        <v>38.139537300509346</v>
      </c>
      <c r="Q907" s="9">
        <f t="shared" si="1152"/>
        <v>39.507181373322815</v>
      </c>
      <c r="R907" s="9">
        <f t="shared" si="1152"/>
        <v>40.919083900814215</v>
      </c>
      <c r="S907" s="9">
        <f t="shared" si="1152"/>
        <v>42.416689725786171</v>
      </c>
      <c r="T907" s="9">
        <f t="shared" si="1152"/>
        <v>44.061029003187251</v>
      </c>
      <c r="U907" s="9">
        <f t="shared" si="1152"/>
        <v>45.797501489847711</v>
      </c>
      <c r="V907" s="9">
        <f t="shared" si="1152"/>
        <v>47.574631599390983</v>
      </c>
      <c r="W907" s="9">
        <f t="shared" si="1152"/>
        <v>48.451443189247314</v>
      </c>
      <c r="X907" s="9">
        <f t="shared" si="1152"/>
        <v>48.451443189247314</v>
      </c>
      <c r="Y907" s="9">
        <f t="shared" si="1152"/>
        <v>48.451443189247314</v>
      </c>
      <c r="Z907" s="9">
        <f t="shared" si="1152"/>
        <v>48.451443189247314</v>
      </c>
      <c r="AA907" s="9">
        <f t="shared" si="1152"/>
        <v>48.451443189247314</v>
      </c>
      <c r="AB907" s="9">
        <f t="shared" si="1152"/>
        <v>48.451443189247314</v>
      </c>
      <c r="AC907" s="9">
        <f t="shared" si="1152"/>
        <v>48.451443189247314</v>
      </c>
      <c r="AD907" s="9">
        <f t="shared" si="1152"/>
        <v>48.451443189247314</v>
      </c>
      <c r="AE907" s="9">
        <f t="shared" si="1152"/>
        <v>48.451443189247314</v>
      </c>
      <c r="AF907" s="9">
        <f t="shared" si="1152"/>
        <v>48.451443189247314</v>
      </c>
      <c r="AG907" s="9">
        <f t="shared" si="1152"/>
        <v>48.451443189247314</v>
      </c>
      <c r="AH907" s="9">
        <f t="shared" si="1152"/>
        <v>48.451443189247314</v>
      </c>
      <c r="AJ907" s="34"/>
      <c r="AK907" s="34"/>
      <c r="AL907" s="34"/>
      <c r="AM907" s="34"/>
      <c r="AN907" s="34"/>
      <c r="AO907" s="34"/>
      <c r="AP907" s="9">
        <f t="shared" ref="AP907:AW907" si="1153">AP875/AP871</f>
        <v>30</v>
      </c>
      <c r="AQ907" s="9">
        <f t="shared" si="1153"/>
        <v>31.504708520179374</v>
      </c>
      <c r="AR907" s="9">
        <f t="shared" si="1153"/>
        <v>34.582233412322275</v>
      </c>
      <c r="AS907" s="9">
        <f t="shared" si="1153"/>
        <v>39.277245703703706</v>
      </c>
      <c r="AT907" s="9">
        <f t="shared" si="1153"/>
        <v>45.342078590606654</v>
      </c>
      <c r="AU907" s="9">
        <f t="shared" si="1153"/>
        <v>48.451443189247321</v>
      </c>
      <c r="AV907" s="9">
        <f t="shared" si="1153"/>
        <v>48.451443189247321</v>
      </c>
      <c r="AW907" s="9">
        <f t="shared" si="1153"/>
        <v>48.451443189247321</v>
      </c>
    </row>
    <row r="908" spans="2:49" hidden="1" outlineLevel="1" x14ac:dyDescent="0.2">
      <c r="B908" s="4" t="s">
        <v>349</v>
      </c>
      <c r="C908" s="62">
        <f t="shared" ref="C908:AH908" si="1154">C198</f>
        <v>0</v>
      </c>
      <c r="D908" s="62">
        <f t="shared" si="1154"/>
        <v>0</v>
      </c>
      <c r="E908" s="62">
        <f t="shared" si="1154"/>
        <v>0</v>
      </c>
      <c r="F908" s="62">
        <f t="shared" si="1154"/>
        <v>0</v>
      </c>
      <c r="G908" s="62">
        <f t="shared" si="1154"/>
        <v>-5.0000000000000037E-2</v>
      </c>
      <c r="H908" s="62">
        <f t="shared" si="1154"/>
        <v>-5.0000000000000037E-2</v>
      </c>
      <c r="I908" s="62">
        <f t="shared" si="1154"/>
        <v>-5.0000000000000037E-2</v>
      </c>
      <c r="J908" s="62">
        <f t="shared" si="1154"/>
        <v>-5.0000000000000044E-2</v>
      </c>
      <c r="K908" s="62">
        <f t="shared" si="1154"/>
        <v>-5.0000000000000044E-2</v>
      </c>
      <c r="L908" s="62">
        <f t="shared" si="1154"/>
        <v>-5.0000000000000037E-2</v>
      </c>
      <c r="M908" s="62">
        <f t="shared" si="1154"/>
        <v>-5.0000000000000031E-2</v>
      </c>
      <c r="N908" s="62">
        <f t="shared" si="1154"/>
        <v>-5.0000000000000037E-2</v>
      </c>
      <c r="O908" s="62">
        <f t="shared" si="1154"/>
        <v>-5.0000000000000031E-2</v>
      </c>
      <c r="P908" s="62">
        <f t="shared" si="1154"/>
        <v>-5.0000000000000031E-2</v>
      </c>
      <c r="Q908" s="62">
        <f t="shared" si="1154"/>
        <v>-5.0000000000000037E-2</v>
      </c>
      <c r="R908" s="62">
        <f t="shared" si="1154"/>
        <v>-5.0000000000000031E-2</v>
      </c>
      <c r="S908" s="62">
        <f t="shared" si="1154"/>
        <v>-5.0000000000000024E-2</v>
      </c>
      <c r="T908" s="62">
        <f t="shared" si="1154"/>
        <v>-5.0000000000000044E-2</v>
      </c>
      <c r="U908" s="62">
        <f t="shared" si="1154"/>
        <v>-5.0000000000000037E-2</v>
      </c>
      <c r="V908" s="62">
        <f t="shared" si="1154"/>
        <v>-5.0000000000000037E-2</v>
      </c>
      <c r="W908" s="62">
        <f t="shared" si="1154"/>
        <v>-3.5977643314430784E-2</v>
      </c>
      <c r="X908" s="62">
        <f t="shared" si="1154"/>
        <v>-2.2958099701955968E-2</v>
      </c>
      <c r="Y908" s="62">
        <f t="shared" si="1154"/>
        <v>-1.0841350158649326E-2</v>
      </c>
      <c r="Z908" s="62">
        <f t="shared" si="1154"/>
        <v>0</v>
      </c>
      <c r="AA908" s="62">
        <f t="shared" si="1154"/>
        <v>0</v>
      </c>
      <c r="AB908" s="62">
        <f t="shared" si="1154"/>
        <v>0</v>
      </c>
      <c r="AC908" s="62">
        <f t="shared" si="1154"/>
        <v>0</v>
      </c>
      <c r="AD908" s="62">
        <f t="shared" si="1154"/>
        <v>0</v>
      </c>
      <c r="AE908" s="62">
        <f t="shared" si="1154"/>
        <v>0</v>
      </c>
      <c r="AF908" s="62">
        <f t="shared" si="1154"/>
        <v>0</v>
      </c>
      <c r="AG908" s="62">
        <f t="shared" si="1154"/>
        <v>0</v>
      </c>
      <c r="AH908" s="62">
        <f t="shared" si="1154"/>
        <v>0</v>
      </c>
      <c r="AJ908" s="34"/>
      <c r="AK908" s="34"/>
      <c r="AL908" s="34"/>
      <c r="AM908" s="34"/>
      <c r="AN908" s="34"/>
      <c r="AO908" s="34"/>
      <c r="AP908" s="62">
        <f t="shared" ref="AP908:AW910" si="1155">AP198</f>
        <v>0</v>
      </c>
      <c r="AQ908" s="62">
        <f t="shared" si="1155"/>
        <v>-5.0000000000000044E-2</v>
      </c>
      <c r="AR908" s="62">
        <f t="shared" si="1155"/>
        <v>-5.0000000000000051E-2</v>
      </c>
      <c r="AS908" s="62">
        <f t="shared" si="1155"/>
        <v>-5.0000000000000044E-2</v>
      </c>
      <c r="AT908" s="62">
        <f t="shared" si="1155"/>
        <v>-5.0000000000000051E-2</v>
      </c>
      <c r="AU908" s="62">
        <f t="shared" si="1155"/>
        <v>0</v>
      </c>
      <c r="AV908" s="62">
        <f t="shared" si="1155"/>
        <v>0</v>
      </c>
      <c r="AW908" s="62">
        <f t="shared" si="1155"/>
        <v>0</v>
      </c>
    </row>
    <row r="909" spans="2:49" hidden="1" outlineLevel="1" x14ac:dyDescent="0.2">
      <c r="B909" s="4" t="s">
        <v>350</v>
      </c>
      <c r="C909" s="62">
        <f t="shared" ref="C909:AH909" si="1156">C199</f>
        <v>0</v>
      </c>
      <c r="D909" s="62">
        <f t="shared" si="1156"/>
        <v>0</v>
      </c>
      <c r="E909" s="62">
        <f t="shared" si="1156"/>
        <v>0</v>
      </c>
      <c r="F909" s="62">
        <f t="shared" si="1156"/>
        <v>0</v>
      </c>
      <c r="G909" s="62">
        <f t="shared" si="1156"/>
        <v>0.89999999999999991</v>
      </c>
      <c r="H909" s="62">
        <f t="shared" si="1156"/>
        <v>0.89999999999999991</v>
      </c>
      <c r="I909" s="62">
        <f t="shared" si="1156"/>
        <v>0.89999999999999991</v>
      </c>
      <c r="J909" s="62">
        <f t="shared" si="1156"/>
        <v>0.89999999999999991</v>
      </c>
      <c r="K909" s="62">
        <f t="shared" si="1156"/>
        <v>0.89999999999999991</v>
      </c>
      <c r="L909" s="62">
        <f t="shared" si="1156"/>
        <v>0.89999999999999991</v>
      </c>
      <c r="M909" s="62">
        <f t="shared" si="1156"/>
        <v>0.89999999999999991</v>
      </c>
      <c r="N909" s="62">
        <f t="shared" si="1156"/>
        <v>0.89999999999999991</v>
      </c>
      <c r="O909" s="62">
        <f t="shared" si="1156"/>
        <v>0.9</v>
      </c>
      <c r="P909" s="62">
        <f t="shared" si="1156"/>
        <v>0.9</v>
      </c>
      <c r="Q909" s="62">
        <f t="shared" si="1156"/>
        <v>0.89999999999999991</v>
      </c>
      <c r="R909" s="62">
        <f t="shared" si="1156"/>
        <v>0.9</v>
      </c>
      <c r="S909" s="62">
        <f t="shared" si="1156"/>
        <v>0.9</v>
      </c>
      <c r="T909" s="62">
        <f t="shared" si="1156"/>
        <v>0.89999999999999991</v>
      </c>
      <c r="U909" s="62">
        <f t="shared" si="1156"/>
        <v>0.89999999999999991</v>
      </c>
      <c r="V909" s="62">
        <f t="shared" si="1156"/>
        <v>0.9</v>
      </c>
      <c r="W909" s="62">
        <f t="shared" si="1156"/>
        <v>0.92804471337113847</v>
      </c>
      <c r="X909" s="62">
        <f t="shared" si="1156"/>
        <v>0.95408380059608811</v>
      </c>
      <c r="Y909" s="62">
        <f t="shared" si="1156"/>
        <v>0.97831729968270131</v>
      </c>
      <c r="Z909" s="62">
        <f t="shared" si="1156"/>
        <v>1</v>
      </c>
      <c r="AA909" s="62">
        <f t="shared" si="1156"/>
        <v>1</v>
      </c>
      <c r="AB909" s="62">
        <f t="shared" si="1156"/>
        <v>1</v>
      </c>
      <c r="AC909" s="62">
        <f t="shared" si="1156"/>
        <v>1</v>
      </c>
      <c r="AD909" s="62">
        <f t="shared" si="1156"/>
        <v>1</v>
      </c>
      <c r="AE909" s="62">
        <f t="shared" si="1156"/>
        <v>1</v>
      </c>
      <c r="AF909" s="62">
        <f t="shared" si="1156"/>
        <v>1</v>
      </c>
      <c r="AG909" s="62">
        <f t="shared" si="1156"/>
        <v>1</v>
      </c>
      <c r="AH909" s="62">
        <f t="shared" si="1156"/>
        <v>1</v>
      </c>
      <c r="AJ909" s="34"/>
      <c r="AK909" s="34"/>
      <c r="AL909" s="34"/>
      <c r="AM909" s="34"/>
      <c r="AN909" s="34"/>
      <c r="AO909" s="34"/>
      <c r="AP909" s="62">
        <f t="shared" si="1155"/>
        <v>0</v>
      </c>
      <c r="AQ909" s="62">
        <f t="shared" si="1155"/>
        <v>0.89999999999999991</v>
      </c>
      <c r="AR909" s="62">
        <f t="shared" si="1155"/>
        <v>0.89999999999999991</v>
      </c>
      <c r="AS909" s="62">
        <f t="shared" si="1155"/>
        <v>0.89999999999999991</v>
      </c>
      <c r="AT909" s="62">
        <f t="shared" si="1155"/>
        <v>0.89999999999999991</v>
      </c>
      <c r="AU909" s="62">
        <f t="shared" si="1155"/>
        <v>1</v>
      </c>
      <c r="AV909" s="62">
        <f t="shared" si="1155"/>
        <v>1</v>
      </c>
      <c r="AW909" s="62">
        <f t="shared" si="1155"/>
        <v>1</v>
      </c>
    </row>
    <row r="910" spans="2:49" hidden="1" outlineLevel="1" x14ac:dyDescent="0.2">
      <c r="B910" s="4" t="s">
        <v>453</v>
      </c>
      <c r="C910" s="62">
        <f t="shared" ref="C910:AH910" si="1157">C200</f>
        <v>0</v>
      </c>
      <c r="D910" s="62">
        <f t="shared" si="1157"/>
        <v>0</v>
      </c>
      <c r="E910" s="62">
        <f t="shared" si="1157"/>
        <v>0</v>
      </c>
      <c r="F910" s="62">
        <f t="shared" si="1157"/>
        <v>0</v>
      </c>
      <c r="G910" s="62">
        <f t="shared" si="1157"/>
        <v>1.05</v>
      </c>
      <c r="H910" s="62">
        <f t="shared" si="1157"/>
        <v>1.05</v>
      </c>
      <c r="I910" s="62">
        <f t="shared" si="1157"/>
        <v>1.05</v>
      </c>
      <c r="J910" s="62">
        <f t="shared" si="1157"/>
        <v>1.05</v>
      </c>
      <c r="K910" s="62">
        <f t="shared" si="1157"/>
        <v>1.0567297484421878</v>
      </c>
      <c r="L910" s="62">
        <f t="shared" si="1157"/>
        <v>1.0620377985825531</v>
      </c>
      <c r="M910" s="62">
        <f t="shared" si="1157"/>
        <v>1.0665827463560917</v>
      </c>
      <c r="N910" s="62">
        <f t="shared" si="1157"/>
        <v>1.0699999999999998</v>
      </c>
      <c r="O910" s="62">
        <f t="shared" si="1157"/>
        <v>1.0759614818613894</v>
      </c>
      <c r="P910" s="62">
        <f t="shared" si="1157"/>
        <v>1.0812545193737471</v>
      </c>
      <c r="Q910" s="62">
        <f t="shared" si="1157"/>
        <v>1.0860242095490802</v>
      </c>
      <c r="R910" s="62">
        <f t="shared" si="1157"/>
        <v>1.0899999999999999</v>
      </c>
      <c r="S910" s="62">
        <f t="shared" si="1157"/>
        <v>1.092884569523404</v>
      </c>
      <c r="T910" s="62">
        <f t="shared" si="1157"/>
        <v>1.0955047570566843</v>
      </c>
      <c r="U910" s="62">
        <f t="shared" si="1157"/>
        <v>1.0979049688656486</v>
      </c>
      <c r="V910" s="62">
        <f t="shared" si="1157"/>
        <v>1.0999999999999999</v>
      </c>
      <c r="W910" s="62">
        <f t="shared" si="1157"/>
        <v>1.0719552866288615</v>
      </c>
      <c r="X910" s="62">
        <f t="shared" si="1157"/>
        <v>1.0459161994039119</v>
      </c>
      <c r="Y910" s="62">
        <f t="shared" si="1157"/>
        <v>1.0216827003172986</v>
      </c>
      <c r="Z910" s="62">
        <f t="shared" si="1157"/>
        <v>1</v>
      </c>
      <c r="AA910" s="62">
        <f t="shared" si="1157"/>
        <v>1</v>
      </c>
      <c r="AB910" s="62">
        <f t="shared" si="1157"/>
        <v>1</v>
      </c>
      <c r="AC910" s="62">
        <f t="shared" si="1157"/>
        <v>1</v>
      </c>
      <c r="AD910" s="62">
        <f t="shared" si="1157"/>
        <v>1</v>
      </c>
      <c r="AE910" s="62">
        <f t="shared" si="1157"/>
        <v>1</v>
      </c>
      <c r="AF910" s="62">
        <f t="shared" si="1157"/>
        <v>1</v>
      </c>
      <c r="AG910" s="62">
        <f t="shared" si="1157"/>
        <v>1</v>
      </c>
      <c r="AH910" s="62">
        <f t="shared" si="1157"/>
        <v>1</v>
      </c>
      <c r="AJ910" s="34"/>
      <c r="AK910" s="34"/>
      <c r="AL910" s="34"/>
      <c r="AM910" s="34"/>
      <c r="AN910" s="34"/>
      <c r="AO910" s="34"/>
      <c r="AP910" s="62">
        <f t="shared" si="1155"/>
        <v>0</v>
      </c>
      <c r="AQ910" s="62">
        <f t="shared" si="1155"/>
        <v>1.05</v>
      </c>
      <c r="AR910" s="62">
        <f t="shared" si="1155"/>
        <v>1.07</v>
      </c>
      <c r="AS910" s="62">
        <f t="shared" si="1155"/>
        <v>1.0899999999999999</v>
      </c>
      <c r="AT910" s="62">
        <f t="shared" si="1155"/>
        <v>1.0999999999999999</v>
      </c>
      <c r="AU910" s="62">
        <f t="shared" si="1155"/>
        <v>1</v>
      </c>
      <c r="AV910" s="62">
        <f t="shared" si="1155"/>
        <v>1</v>
      </c>
      <c r="AW910" s="62">
        <f t="shared" si="1155"/>
        <v>1</v>
      </c>
    </row>
    <row r="911" spans="2:49" hidden="1" outlineLevel="1" x14ac:dyDescent="0.2">
      <c r="AJ911" s="34"/>
      <c r="AK911" s="34"/>
      <c r="AL911" s="34"/>
      <c r="AM911" s="34"/>
      <c r="AN911" s="34"/>
      <c r="AO911" s="34"/>
    </row>
    <row r="912" spans="2:49" hidden="1" outlineLevel="1" x14ac:dyDescent="0.2">
      <c r="B912" s="2" t="s">
        <v>169</v>
      </c>
      <c r="AJ912" s="34"/>
      <c r="AK912" s="34"/>
      <c r="AL912" s="34"/>
      <c r="AM912" s="34"/>
      <c r="AN912" s="34"/>
      <c r="AO912" s="34"/>
    </row>
    <row r="913" spans="2:49" hidden="1" outlineLevel="1" x14ac:dyDescent="0.2">
      <c r="B913" s="72" t="s">
        <v>442</v>
      </c>
      <c r="AJ913" s="34"/>
      <c r="AK913" s="34"/>
      <c r="AL913" s="34"/>
      <c r="AM913" s="34"/>
      <c r="AN913" s="34"/>
      <c r="AO913" s="34"/>
    </row>
    <row r="914" spans="2:49" hidden="1" outlineLevel="1" x14ac:dyDescent="0.2">
      <c r="B914" s="5" t="s">
        <v>303</v>
      </c>
      <c r="C914" s="9">
        <f>C876+C877</f>
        <v>-380.43598250000002</v>
      </c>
      <c r="D914" s="9">
        <f t="shared" ref="D914:AH914" si="1158">D876+D877</f>
        <v>-825.58668</v>
      </c>
      <c r="E914" s="9">
        <f t="shared" si="1158"/>
        <v>-952.77812749999998</v>
      </c>
      <c r="F914" s="9">
        <f t="shared" si="1158"/>
        <v>-1065.52977375</v>
      </c>
      <c r="G914" s="9">
        <f t="shared" si="1158"/>
        <v>-1186.3176987750001</v>
      </c>
      <c r="H914" s="9">
        <f t="shared" si="1158"/>
        <v>-1284.4889918249999</v>
      </c>
      <c r="I914" s="9">
        <f t="shared" si="1158"/>
        <v>-1406.9811198750001</v>
      </c>
      <c r="J914" s="9">
        <f t="shared" si="1158"/>
        <v>-1486.1874936749998</v>
      </c>
      <c r="K914" s="9">
        <f t="shared" si="1158"/>
        <v>-1587.487358052</v>
      </c>
      <c r="L914" s="9">
        <f t="shared" si="1158"/>
        <v>-1668.6719203590001</v>
      </c>
      <c r="M914" s="9">
        <f t="shared" si="1158"/>
        <v>-1752.2479005659998</v>
      </c>
      <c r="N914" s="9">
        <f t="shared" si="1158"/>
        <v>-1838.0201444280001</v>
      </c>
      <c r="O914" s="9">
        <f t="shared" si="1158"/>
        <v>-1938.7694985341404</v>
      </c>
      <c r="P914" s="9">
        <f t="shared" si="1158"/>
        <v>-2001.91977190593</v>
      </c>
      <c r="Q914" s="9">
        <f t="shared" si="1158"/>
        <v>-2063.40555583791</v>
      </c>
      <c r="R914" s="9">
        <f t="shared" si="1158"/>
        <v>-2123.8176728183398</v>
      </c>
      <c r="S914" s="9">
        <f t="shared" si="1158"/>
        <v>-2210.8457938500237</v>
      </c>
      <c r="T914" s="9">
        <f t="shared" si="1158"/>
        <v>-2272.7062459336466</v>
      </c>
      <c r="U914" s="9">
        <f t="shared" si="1158"/>
        <v>-2335.8505773792476</v>
      </c>
      <c r="V914" s="9">
        <f t="shared" si="1158"/>
        <v>-2400.4876633584763</v>
      </c>
      <c r="W914" s="9">
        <f t="shared" si="1158"/>
        <v>-534.57007224300673</v>
      </c>
      <c r="X914" s="9">
        <f t="shared" si="1158"/>
        <v>-398.01864217284367</v>
      </c>
      <c r="Y914" s="9">
        <f t="shared" si="1158"/>
        <v>-253.58793856651263</v>
      </c>
      <c r="Z914" s="9">
        <f t="shared" si="1158"/>
        <v>-102.76067326247914</v>
      </c>
      <c r="AA914" s="9">
        <f t="shared" si="1158"/>
        <v>0</v>
      </c>
      <c r="AB914" s="9">
        <f t="shared" si="1158"/>
        <v>0</v>
      </c>
      <c r="AC914" s="9">
        <f t="shared" si="1158"/>
        <v>0</v>
      </c>
      <c r="AD914" s="9">
        <f t="shared" si="1158"/>
        <v>0</v>
      </c>
      <c r="AE914" s="9">
        <f t="shared" si="1158"/>
        <v>0</v>
      </c>
      <c r="AF914" s="9">
        <f t="shared" si="1158"/>
        <v>0</v>
      </c>
      <c r="AG914" s="9">
        <f t="shared" si="1158"/>
        <v>0</v>
      </c>
      <c r="AH914" s="9">
        <f t="shared" si="1158"/>
        <v>0</v>
      </c>
      <c r="AJ914" s="34"/>
      <c r="AK914" s="34"/>
      <c r="AL914" s="34"/>
      <c r="AM914" s="34"/>
      <c r="AN914" s="34"/>
      <c r="AO914" s="34"/>
      <c r="AP914" s="9">
        <f t="shared" ref="AP914:AW914" si="1159">AP876+AP877</f>
        <v>-3224.3305637500002</v>
      </c>
      <c r="AQ914" s="9">
        <f t="shared" si="1159"/>
        <v>-5363.9753041499998</v>
      </c>
      <c r="AR914" s="9">
        <f t="shared" si="1159"/>
        <v>-6846.4273234049997</v>
      </c>
      <c r="AS914" s="9">
        <f t="shared" si="1159"/>
        <v>-8127.912499096321</v>
      </c>
      <c r="AT914" s="9">
        <f t="shared" si="1159"/>
        <v>-9219.8902805213947</v>
      </c>
      <c r="AU914" s="9">
        <f t="shared" si="1159"/>
        <v>-1288.9373262448421</v>
      </c>
      <c r="AV914" s="9">
        <f t="shared" si="1159"/>
        <v>0</v>
      </c>
      <c r="AW914" s="9">
        <f t="shared" si="1159"/>
        <v>0</v>
      </c>
    </row>
    <row r="915" spans="2:49" hidden="1" outlineLevel="1" x14ac:dyDescent="0.2">
      <c r="B915" s="5" t="s">
        <v>168</v>
      </c>
      <c r="C915" s="8">
        <f>C870</f>
        <v>6</v>
      </c>
      <c r="D915" s="8">
        <f t="shared" ref="D915:AH915" si="1160">D870</f>
        <v>24</v>
      </c>
      <c r="E915" s="8">
        <f t="shared" si="1160"/>
        <v>42</v>
      </c>
      <c r="F915" s="8">
        <f t="shared" si="1160"/>
        <v>49</v>
      </c>
      <c r="G915" s="8">
        <f t="shared" si="1160"/>
        <v>51</v>
      </c>
      <c r="H915" s="8">
        <f t="shared" si="1160"/>
        <v>53</v>
      </c>
      <c r="I915" s="8">
        <f t="shared" si="1160"/>
        <v>55</v>
      </c>
      <c r="J915" s="8">
        <f t="shared" si="1160"/>
        <v>57</v>
      </c>
      <c r="K915" s="8">
        <f t="shared" si="1160"/>
        <v>58</v>
      </c>
      <c r="L915" s="8">
        <f t="shared" si="1160"/>
        <v>60</v>
      </c>
      <c r="M915" s="8">
        <f t="shared" si="1160"/>
        <v>62</v>
      </c>
      <c r="N915" s="8">
        <f t="shared" si="1160"/>
        <v>64</v>
      </c>
      <c r="O915" s="8">
        <f t="shared" si="1160"/>
        <v>66</v>
      </c>
      <c r="P915" s="8">
        <f t="shared" si="1160"/>
        <v>67</v>
      </c>
      <c r="Q915" s="8">
        <f t="shared" si="1160"/>
        <v>67</v>
      </c>
      <c r="R915" s="8">
        <f t="shared" si="1160"/>
        <v>67</v>
      </c>
      <c r="S915" s="8">
        <f t="shared" si="1160"/>
        <v>67</v>
      </c>
      <c r="T915" s="8">
        <f t="shared" si="1160"/>
        <v>67</v>
      </c>
      <c r="U915" s="8">
        <f t="shared" si="1160"/>
        <v>67</v>
      </c>
      <c r="V915" s="8">
        <f t="shared" si="1160"/>
        <v>67</v>
      </c>
      <c r="W915" s="8">
        <f t="shared" si="1160"/>
        <v>0</v>
      </c>
      <c r="X915" s="8">
        <f t="shared" si="1160"/>
        <v>0</v>
      </c>
      <c r="Y915" s="8">
        <f t="shared" si="1160"/>
        <v>0</v>
      </c>
      <c r="Z915" s="8">
        <f t="shared" si="1160"/>
        <v>0</v>
      </c>
      <c r="AA915" s="8">
        <f t="shared" si="1160"/>
        <v>0</v>
      </c>
      <c r="AB915" s="8">
        <f t="shared" si="1160"/>
        <v>0</v>
      </c>
      <c r="AC915" s="8">
        <f t="shared" si="1160"/>
        <v>0</v>
      </c>
      <c r="AD915" s="8">
        <f t="shared" si="1160"/>
        <v>0</v>
      </c>
      <c r="AE915" s="8">
        <f t="shared" si="1160"/>
        <v>0</v>
      </c>
      <c r="AF915" s="8">
        <f t="shared" si="1160"/>
        <v>0</v>
      </c>
      <c r="AG915" s="8">
        <f t="shared" si="1160"/>
        <v>0</v>
      </c>
      <c r="AH915" s="8">
        <f t="shared" si="1160"/>
        <v>0</v>
      </c>
      <c r="AJ915" s="34"/>
      <c r="AK915" s="34"/>
      <c r="AL915" s="34"/>
      <c r="AM915" s="34"/>
      <c r="AN915" s="34"/>
      <c r="AO915" s="34"/>
      <c r="AP915" s="8">
        <f t="shared" ref="AP915:AW915" si="1161">AP870</f>
        <v>121</v>
      </c>
      <c r="AQ915" s="8">
        <f t="shared" si="1161"/>
        <v>216</v>
      </c>
      <c r="AR915" s="8">
        <f t="shared" si="1161"/>
        <v>244</v>
      </c>
      <c r="AS915" s="8">
        <f t="shared" si="1161"/>
        <v>267</v>
      </c>
      <c r="AT915" s="8">
        <f t="shared" si="1161"/>
        <v>268</v>
      </c>
      <c r="AU915" s="8">
        <f t="shared" si="1161"/>
        <v>0</v>
      </c>
      <c r="AV915" s="8">
        <f t="shared" si="1161"/>
        <v>0</v>
      </c>
      <c r="AW915" s="8">
        <f t="shared" si="1161"/>
        <v>0</v>
      </c>
    </row>
    <row r="916" spans="2:49" hidden="1" outlineLevel="1" x14ac:dyDescent="0.2">
      <c r="B916" s="143" t="s">
        <v>12</v>
      </c>
      <c r="C916" s="39">
        <f t="shared" ref="C916:AH916" si="1162">IFERROR(C914/C915, 0)</f>
        <v>-63.40599708333334</v>
      </c>
      <c r="D916" s="39">
        <f t="shared" si="1162"/>
        <v>-34.399445</v>
      </c>
      <c r="E916" s="39">
        <f t="shared" si="1162"/>
        <v>-22.68519351190476</v>
      </c>
      <c r="F916" s="39">
        <f t="shared" si="1162"/>
        <v>-21.745505586734694</v>
      </c>
      <c r="G916" s="39">
        <f t="shared" si="1162"/>
        <v>-23.261131348529414</v>
      </c>
      <c r="H916" s="39">
        <f t="shared" si="1162"/>
        <v>-24.235641355188676</v>
      </c>
      <c r="I916" s="39">
        <f t="shared" si="1162"/>
        <v>-25.581474906818183</v>
      </c>
      <c r="J916" s="39">
        <f t="shared" si="1162"/>
        <v>-26.073464801315787</v>
      </c>
      <c r="K916" s="39">
        <f t="shared" si="1162"/>
        <v>-27.370471690551724</v>
      </c>
      <c r="L916" s="39">
        <f t="shared" si="1162"/>
        <v>-27.811198672650001</v>
      </c>
      <c r="M916" s="39">
        <f t="shared" si="1162"/>
        <v>-28.262062912354835</v>
      </c>
      <c r="N916" s="39">
        <f t="shared" si="1162"/>
        <v>-28.719064756687501</v>
      </c>
      <c r="O916" s="39">
        <f t="shared" si="1162"/>
        <v>-29.375295432335463</v>
      </c>
      <c r="P916" s="39">
        <f t="shared" si="1162"/>
        <v>-29.879399580685522</v>
      </c>
      <c r="Q916" s="39">
        <f t="shared" si="1162"/>
        <v>-30.797097848327017</v>
      </c>
      <c r="R916" s="39">
        <f t="shared" si="1162"/>
        <v>-31.698771236094625</v>
      </c>
      <c r="S916" s="39">
        <f t="shared" si="1162"/>
        <v>-32.997698415671998</v>
      </c>
      <c r="T916" s="39">
        <f t="shared" si="1162"/>
        <v>-33.920988745278308</v>
      </c>
      <c r="U916" s="39">
        <f t="shared" si="1162"/>
        <v>-34.863441453421608</v>
      </c>
      <c r="V916" s="39">
        <f t="shared" si="1162"/>
        <v>-35.828174079977259</v>
      </c>
      <c r="W916" s="39">
        <f t="shared" si="1162"/>
        <v>0</v>
      </c>
      <c r="X916" s="39">
        <f t="shared" si="1162"/>
        <v>0</v>
      </c>
      <c r="Y916" s="39">
        <f t="shared" si="1162"/>
        <v>0</v>
      </c>
      <c r="Z916" s="39">
        <f t="shared" si="1162"/>
        <v>0</v>
      </c>
      <c r="AA916" s="39">
        <f t="shared" si="1162"/>
        <v>0</v>
      </c>
      <c r="AB916" s="39">
        <f t="shared" si="1162"/>
        <v>0</v>
      </c>
      <c r="AC916" s="39">
        <f t="shared" si="1162"/>
        <v>0</v>
      </c>
      <c r="AD916" s="39">
        <f t="shared" si="1162"/>
        <v>0</v>
      </c>
      <c r="AE916" s="39">
        <f t="shared" si="1162"/>
        <v>0</v>
      </c>
      <c r="AF916" s="39">
        <f t="shared" si="1162"/>
        <v>0</v>
      </c>
      <c r="AG916" s="39">
        <f t="shared" si="1162"/>
        <v>0</v>
      </c>
      <c r="AH916" s="39">
        <f t="shared" si="1162"/>
        <v>0</v>
      </c>
      <c r="AI916" s="40"/>
      <c r="AJ916" s="54"/>
      <c r="AK916" s="54"/>
      <c r="AL916" s="54"/>
      <c r="AM916" s="54"/>
      <c r="AN916" s="54"/>
      <c r="AO916" s="54"/>
      <c r="AP916" s="39">
        <f t="shared" ref="AP916:AW916" si="1163">IFERROR(AP914/AP915, 0)</f>
        <v>-26.647360030991738</v>
      </c>
      <c r="AQ916" s="39">
        <f t="shared" si="1163"/>
        <v>-24.833219000694445</v>
      </c>
      <c r="AR916" s="39">
        <f t="shared" si="1163"/>
        <v>-28.059128374610655</v>
      </c>
      <c r="AS916" s="39">
        <f t="shared" si="1163"/>
        <v>-30.441619846802702</v>
      </c>
      <c r="AT916" s="39">
        <f t="shared" si="1163"/>
        <v>-34.402575673587293</v>
      </c>
      <c r="AU916" s="39">
        <f t="shared" si="1163"/>
        <v>0</v>
      </c>
      <c r="AV916" s="39">
        <f t="shared" si="1163"/>
        <v>0</v>
      </c>
      <c r="AW916" s="39">
        <f t="shared" si="1163"/>
        <v>0</v>
      </c>
    </row>
    <row r="917" spans="2:49" hidden="1" outlineLevel="1" x14ac:dyDescent="0.2">
      <c r="B917" s="72" t="s">
        <v>301</v>
      </c>
    </row>
    <row r="918" spans="2:49" hidden="1" outlineLevel="1" x14ac:dyDescent="0.2">
      <c r="B918" s="5" t="s">
        <v>303</v>
      </c>
      <c r="C918" s="9">
        <f>C876+C877</f>
        <v>-380.43598250000002</v>
      </c>
      <c r="D918" s="9">
        <f t="shared" ref="D918:AH918" si="1164">D876+D877</f>
        <v>-825.58668</v>
      </c>
      <c r="E918" s="9">
        <f t="shared" si="1164"/>
        <v>-952.77812749999998</v>
      </c>
      <c r="F918" s="9">
        <f t="shared" si="1164"/>
        <v>-1065.52977375</v>
      </c>
      <c r="G918" s="9">
        <f t="shared" si="1164"/>
        <v>-1186.3176987750001</v>
      </c>
      <c r="H918" s="9">
        <f t="shared" si="1164"/>
        <v>-1284.4889918249999</v>
      </c>
      <c r="I918" s="9">
        <f t="shared" si="1164"/>
        <v>-1406.9811198750001</v>
      </c>
      <c r="J918" s="9">
        <f t="shared" si="1164"/>
        <v>-1486.1874936749998</v>
      </c>
      <c r="K918" s="9">
        <f t="shared" si="1164"/>
        <v>-1587.487358052</v>
      </c>
      <c r="L918" s="9">
        <f t="shared" si="1164"/>
        <v>-1668.6719203590001</v>
      </c>
      <c r="M918" s="9">
        <f t="shared" si="1164"/>
        <v>-1752.2479005659998</v>
      </c>
      <c r="N918" s="9">
        <f t="shared" si="1164"/>
        <v>-1838.0201444280001</v>
      </c>
      <c r="O918" s="9">
        <f t="shared" si="1164"/>
        <v>-1938.7694985341404</v>
      </c>
      <c r="P918" s="9">
        <f t="shared" si="1164"/>
        <v>-2001.91977190593</v>
      </c>
      <c r="Q918" s="9">
        <f t="shared" si="1164"/>
        <v>-2063.40555583791</v>
      </c>
      <c r="R918" s="9">
        <f t="shared" si="1164"/>
        <v>-2123.8176728183398</v>
      </c>
      <c r="S918" s="9">
        <f t="shared" si="1164"/>
        <v>-2210.8457938500237</v>
      </c>
      <c r="T918" s="9">
        <f t="shared" si="1164"/>
        <v>-2272.7062459336466</v>
      </c>
      <c r="U918" s="9">
        <f t="shared" si="1164"/>
        <v>-2335.8505773792476</v>
      </c>
      <c r="V918" s="9">
        <f t="shared" si="1164"/>
        <v>-2400.4876633584763</v>
      </c>
      <c r="W918" s="9">
        <f t="shared" si="1164"/>
        <v>-534.57007224300673</v>
      </c>
      <c r="X918" s="9">
        <f t="shared" si="1164"/>
        <v>-398.01864217284367</v>
      </c>
      <c r="Y918" s="9">
        <f t="shared" si="1164"/>
        <v>-253.58793856651263</v>
      </c>
      <c r="Z918" s="9">
        <f t="shared" si="1164"/>
        <v>-102.76067326247914</v>
      </c>
      <c r="AA918" s="9">
        <f t="shared" si="1164"/>
        <v>0</v>
      </c>
      <c r="AB918" s="9">
        <f t="shared" si="1164"/>
        <v>0</v>
      </c>
      <c r="AC918" s="9">
        <f t="shared" si="1164"/>
        <v>0</v>
      </c>
      <c r="AD918" s="9">
        <f t="shared" si="1164"/>
        <v>0</v>
      </c>
      <c r="AE918" s="9">
        <f t="shared" si="1164"/>
        <v>0</v>
      </c>
      <c r="AF918" s="9">
        <f t="shared" si="1164"/>
        <v>0</v>
      </c>
      <c r="AG918" s="9">
        <f t="shared" si="1164"/>
        <v>0</v>
      </c>
      <c r="AH918" s="9">
        <f t="shared" si="1164"/>
        <v>0</v>
      </c>
      <c r="AJ918" s="34"/>
      <c r="AK918" s="34"/>
      <c r="AL918" s="34"/>
      <c r="AM918" s="34"/>
      <c r="AN918" s="34"/>
      <c r="AO918" s="34"/>
      <c r="AP918" s="9">
        <f t="shared" ref="AP918:AW918" si="1165">AP876+AP877</f>
        <v>-3224.3305637500002</v>
      </c>
      <c r="AQ918" s="9">
        <f t="shared" si="1165"/>
        <v>-5363.9753041499998</v>
      </c>
      <c r="AR918" s="9">
        <f t="shared" si="1165"/>
        <v>-6846.4273234049997</v>
      </c>
      <c r="AS918" s="9">
        <f t="shared" si="1165"/>
        <v>-8127.912499096321</v>
      </c>
      <c r="AT918" s="9">
        <f t="shared" si="1165"/>
        <v>-9219.8902805213947</v>
      </c>
      <c r="AU918" s="9">
        <f t="shared" si="1165"/>
        <v>-1288.9373262448421</v>
      </c>
      <c r="AV918" s="9">
        <f t="shared" si="1165"/>
        <v>0</v>
      </c>
      <c r="AW918" s="9">
        <f t="shared" si="1165"/>
        <v>0</v>
      </c>
    </row>
    <row r="919" spans="2:49" hidden="1" outlineLevel="1" x14ac:dyDescent="0.2">
      <c r="B919" s="5" t="s">
        <v>451</v>
      </c>
      <c r="C919" s="9">
        <f>C873/12</f>
        <v>15</v>
      </c>
      <c r="D919" s="9">
        <f t="shared" ref="D919:AH919" si="1166">D873/12</f>
        <v>60</v>
      </c>
      <c r="E919" s="9">
        <f t="shared" si="1166"/>
        <v>105</v>
      </c>
      <c r="F919" s="9">
        <f t="shared" si="1166"/>
        <v>122.5</v>
      </c>
      <c r="G919" s="9">
        <f t="shared" si="1166"/>
        <v>130.05000000000001</v>
      </c>
      <c r="H919" s="9">
        <f t="shared" si="1166"/>
        <v>135.15</v>
      </c>
      <c r="I919" s="9">
        <f t="shared" si="1166"/>
        <v>140.25</v>
      </c>
      <c r="J919" s="9">
        <f t="shared" si="1166"/>
        <v>145.35</v>
      </c>
      <c r="K919" s="9">
        <f t="shared" si="1166"/>
        <v>150.85800000000003</v>
      </c>
      <c r="L919" s="9">
        <f t="shared" si="1166"/>
        <v>156.06000000000003</v>
      </c>
      <c r="M919" s="9">
        <f t="shared" si="1166"/>
        <v>161.26200000000003</v>
      </c>
      <c r="N919" s="9">
        <f t="shared" si="1166"/>
        <v>166.46400000000003</v>
      </c>
      <c r="O919" s="9">
        <f t="shared" si="1166"/>
        <v>175.09932000000003</v>
      </c>
      <c r="P919" s="9">
        <f t="shared" si="1166"/>
        <v>177.75234</v>
      </c>
      <c r="Q919" s="9">
        <f t="shared" si="1166"/>
        <v>177.75234</v>
      </c>
      <c r="R919" s="9">
        <f t="shared" si="1166"/>
        <v>177.75234</v>
      </c>
      <c r="S919" s="9">
        <f t="shared" si="1166"/>
        <v>181.30738680000005</v>
      </c>
      <c r="T919" s="9">
        <f t="shared" si="1166"/>
        <v>181.30738680000005</v>
      </c>
      <c r="U919" s="9">
        <f t="shared" si="1166"/>
        <v>181.30738680000005</v>
      </c>
      <c r="V919" s="9">
        <f t="shared" si="1166"/>
        <v>181.30738680000005</v>
      </c>
      <c r="W919" s="9">
        <f t="shared" si="1166"/>
        <v>0</v>
      </c>
      <c r="X919" s="9">
        <f t="shared" si="1166"/>
        <v>0</v>
      </c>
      <c r="Y919" s="9">
        <f t="shared" si="1166"/>
        <v>0</v>
      </c>
      <c r="Z919" s="9">
        <f t="shared" si="1166"/>
        <v>0</v>
      </c>
      <c r="AA919" s="9">
        <f t="shared" si="1166"/>
        <v>0</v>
      </c>
      <c r="AB919" s="9">
        <f t="shared" si="1166"/>
        <v>0</v>
      </c>
      <c r="AC919" s="9">
        <f t="shared" si="1166"/>
        <v>0</v>
      </c>
      <c r="AD919" s="9">
        <f t="shared" si="1166"/>
        <v>0</v>
      </c>
      <c r="AE919" s="9">
        <f t="shared" si="1166"/>
        <v>0</v>
      </c>
      <c r="AF919" s="9">
        <f t="shared" si="1166"/>
        <v>0</v>
      </c>
      <c r="AG919" s="9">
        <f t="shared" si="1166"/>
        <v>0</v>
      </c>
      <c r="AH919" s="9">
        <f t="shared" si="1166"/>
        <v>0</v>
      </c>
      <c r="AJ919" s="34"/>
      <c r="AK919" s="34"/>
      <c r="AL919" s="34"/>
      <c r="AM919" s="34"/>
      <c r="AN919" s="34"/>
      <c r="AO919" s="34"/>
      <c r="AP919" s="9">
        <f t="shared" ref="AP919:AW919" si="1167">AP873/12</f>
        <v>302.5</v>
      </c>
      <c r="AQ919" s="9">
        <f t="shared" si="1167"/>
        <v>550.80000000000007</v>
      </c>
      <c r="AR919" s="9">
        <f t="shared" si="1167"/>
        <v>634.64400000000012</v>
      </c>
      <c r="AS919" s="9">
        <f t="shared" si="1167"/>
        <v>708.35633999999993</v>
      </c>
      <c r="AT919" s="9">
        <f t="shared" si="1167"/>
        <v>725.22954720000018</v>
      </c>
      <c r="AU919" s="9">
        <f t="shared" si="1167"/>
        <v>0</v>
      </c>
      <c r="AV919" s="9">
        <f t="shared" si="1167"/>
        <v>0</v>
      </c>
      <c r="AW919" s="9">
        <f t="shared" si="1167"/>
        <v>0</v>
      </c>
    </row>
    <row r="920" spans="2:49" hidden="1" outlineLevel="1" x14ac:dyDescent="0.2">
      <c r="B920" s="5" t="s">
        <v>302</v>
      </c>
      <c r="C920" s="18">
        <f t="shared" ref="C920:AH920" si="1168">C641</f>
        <v>0.55821917808219179</v>
      </c>
      <c r="D920" s="18">
        <f t="shared" si="1168"/>
        <v>0.60714285714285721</v>
      </c>
      <c r="E920" s="18">
        <f t="shared" si="1168"/>
        <v>0.65306627101879333</v>
      </c>
      <c r="F920" s="18">
        <f t="shared" si="1168"/>
        <v>0.68634592187065036</v>
      </c>
      <c r="G920" s="18">
        <f t="shared" si="1168"/>
        <v>0.71290934510817638</v>
      </c>
      <c r="H920" s="18">
        <f t="shared" si="1168"/>
        <v>0.72348321932941118</v>
      </c>
      <c r="I920" s="18">
        <f t="shared" si="1168"/>
        <v>0.73010502320280068</v>
      </c>
      <c r="J920" s="18">
        <f t="shared" si="1168"/>
        <v>0.73463217815797133</v>
      </c>
      <c r="K920" s="18">
        <f t="shared" si="1168"/>
        <v>0.74726189561073109</v>
      </c>
      <c r="L920" s="18">
        <f t="shared" si="1168"/>
        <v>0.74988059243352423</v>
      </c>
      <c r="M920" s="18">
        <f t="shared" si="1168"/>
        <v>0.75195911761773204</v>
      </c>
      <c r="N920" s="18">
        <f t="shared" si="1168"/>
        <v>0.75364168368358087</v>
      </c>
      <c r="O920" s="18">
        <f t="shared" si="1168"/>
        <v>0.76435137988423185</v>
      </c>
      <c r="P920" s="18">
        <f t="shared" si="1168"/>
        <v>0.76583399426064747</v>
      </c>
      <c r="Q920" s="18">
        <f t="shared" si="1168"/>
        <v>0.76725528065728743</v>
      </c>
      <c r="R920" s="18">
        <f t="shared" si="1168"/>
        <v>0.76844013020537216</v>
      </c>
      <c r="S920" s="18">
        <f t="shared" si="1168"/>
        <v>0.77896077879548276</v>
      </c>
      <c r="T920" s="18">
        <f t="shared" si="1168"/>
        <v>0.77988662558280875</v>
      </c>
      <c r="U920" s="18">
        <f t="shared" si="1168"/>
        <v>0.78069022918478215</v>
      </c>
      <c r="V920" s="18">
        <f t="shared" si="1168"/>
        <v>0.7813901258772008</v>
      </c>
      <c r="W920" s="18">
        <f t="shared" si="1168"/>
        <v>1</v>
      </c>
      <c r="X920" s="18">
        <f t="shared" si="1168"/>
        <v>1</v>
      </c>
      <c r="Y920" s="18">
        <f t="shared" si="1168"/>
        <v>1</v>
      </c>
      <c r="Z920" s="18">
        <f t="shared" si="1168"/>
        <v>1</v>
      </c>
      <c r="AA920" s="18">
        <f t="shared" si="1168"/>
        <v>0</v>
      </c>
      <c r="AB920" s="18">
        <f t="shared" si="1168"/>
        <v>0</v>
      </c>
      <c r="AC920" s="18">
        <f t="shared" si="1168"/>
        <v>0</v>
      </c>
      <c r="AD920" s="18">
        <f t="shared" si="1168"/>
        <v>0</v>
      </c>
      <c r="AE920" s="18">
        <f t="shared" si="1168"/>
        <v>0</v>
      </c>
      <c r="AF920" s="18">
        <f t="shared" si="1168"/>
        <v>0</v>
      </c>
      <c r="AG920" s="18">
        <f t="shared" si="1168"/>
        <v>0</v>
      </c>
      <c r="AH920" s="18">
        <f t="shared" si="1168"/>
        <v>0</v>
      </c>
      <c r="AJ920" s="34"/>
      <c r="AK920" s="34"/>
      <c r="AL920" s="34"/>
      <c r="AM920" s="34"/>
      <c r="AN920" s="34"/>
      <c r="AO920" s="34"/>
      <c r="AP920" s="18">
        <f t="shared" ref="AP920:AW920" si="1169">AP641</f>
        <v>0.66371670147201134</v>
      </c>
      <c r="AQ920" s="18">
        <f t="shared" si="1169"/>
        <v>0.72737712029931623</v>
      </c>
      <c r="AR920" s="18">
        <f t="shared" si="1169"/>
        <v>0.75105884409225887</v>
      </c>
      <c r="AS920" s="18">
        <f t="shared" si="1169"/>
        <v>0.76665016620803617</v>
      </c>
      <c r="AT920" s="18">
        <f t="shared" si="1169"/>
        <v>0.78031535181214096</v>
      </c>
      <c r="AU920" s="18">
        <f t="shared" si="1169"/>
        <v>1</v>
      </c>
      <c r="AV920" s="18">
        <f t="shared" si="1169"/>
        <v>0</v>
      </c>
      <c r="AW920" s="18">
        <f t="shared" si="1169"/>
        <v>0</v>
      </c>
    </row>
    <row r="921" spans="2:49" hidden="1" outlineLevel="1" x14ac:dyDescent="0.2">
      <c r="B921" s="143" t="s">
        <v>301</v>
      </c>
      <c r="C921" s="70">
        <f t="shared" ref="C921:D921" si="1170">IFERROR(-C918/(C919*C920), 0)</f>
        <v>45.434481345603274</v>
      </c>
      <c r="D921" s="70">
        <f t="shared" si="1170"/>
        <v>22.663163764705882</v>
      </c>
      <c r="E921" s="70">
        <f>IFERROR(-E918/(E919*E920), 0)</f>
        <v>13.894573655758098</v>
      </c>
      <c r="F921" s="70">
        <f t="shared" ref="F921:AH921" si="1171">IFERROR(-F918/(F919*F920), 0)</f>
        <v>12.673204513238373</v>
      </c>
      <c r="G921" s="70">
        <f t="shared" si="1171"/>
        <v>12.795473023511535</v>
      </c>
      <c r="H921" s="70">
        <f t="shared" si="1171"/>
        <v>13.136687661222416</v>
      </c>
      <c r="I921" s="70">
        <f>IFERROR(-I918/(I919*I920), 0)</f>
        <v>13.740421754451759</v>
      </c>
      <c r="J921" s="70">
        <f t="shared" si="1171"/>
        <v>13.918377742473508</v>
      </c>
      <c r="K921" s="70">
        <f t="shared" si="1171"/>
        <v>14.082154099515728</v>
      </c>
      <c r="L921" s="70">
        <f t="shared" si="1171"/>
        <v>14.258939998012101</v>
      </c>
      <c r="M921" s="70">
        <f t="shared" si="1171"/>
        <v>14.450047577479516</v>
      </c>
      <c r="N921" s="70">
        <f t="shared" si="1171"/>
        <v>14.650924474113713</v>
      </c>
      <c r="O921" s="70">
        <f t="shared" si="1171"/>
        <v>14.486006147591452</v>
      </c>
      <c r="P921" s="70">
        <f t="shared" si="1171"/>
        <v>14.706072479803144</v>
      </c>
      <c r="Q921" s="70">
        <f t="shared" si="1171"/>
        <v>15.129667464444388</v>
      </c>
      <c r="R921" s="70">
        <f t="shared" si="1171"/>
        <v>15.548620609122146</v>
      </c>
      <c r="S921" s="70">
        <f t="shared" si="1171"/>
        <v>15.654073263026117</v>
      </c>
      <c r="T921" s="70">
        <f t="shared" si="1171"/>
        <v>16.072977415251117</v>
      </c>
      <c r="U921" s="70">
        <f t="shared" si="1171"/>
        <v>16.502540812337116</v>
      </c>
      <c r="V921" s="70">
        <f t="shared" si="1171"/>
        <v>16.944004614601678</v>
      </c>
      <c r="W921" s="70">
        <f t="shared" si="1171"/>
        <v>0</v>
      </c>
      <c r="X921" s="70">
        <f t="shared" si="1171"/>
        <v>0</v>
      </c>
      <c r="Y921" s="70">
        <f t="shared" si="1171"/>
        <v>0</v>
      </c>
      <c r="Z921" s="70">
        <f t="shared" si="1171"/>
        <v>0</v>
      </c>
      <c r="AA921" s="70">
        <f t="shared" si="1171"/>
        <v>0</v>
      </c>
      <c r="AB921" s="70">
        <f t="shared" si="1171"/>
        <v>0</v>
      </c>
      <c r="AC921" s="70">
        <f t="shared" si="1171"/>
        <v>0</v>
      </c>
      <c r="AD921" s="70">
        <f t="shared" si="1171"/>
        <v>0</v>
      </c>
      <c r="AE921" s="70">
        <f t="shared" si="1171"/>
        <v>0</v>
      </c>
      <c r="AF921" s="70">
        <f t="shared" si="1171"/>
        <v>0</v>
      </c>
      <c r="AG921" s="70">
        <f t="shared" si="1171"/>
        <v>0</v>
      </c>
      <c r="AH921" s="70">
        <f t="shared" si="1171"/>
        <v>0</v>
      </c>
      <c r="AI921" s="40"/>
      <c r="AJ921" s="54"/>
      <c r="AK921" s="54"/>
      <c r="AL921" s="54"/>
      <c r="AM921" s="54"/>
      <c r="AN921" s="54"/>
      <c r="AO921" s="54"/>
      <c r="AP921" s="70">
        <f t="shared" ref="AP921:AW921" si="1172">IFERROR(-AP918/(AP919*AP920), 0)</f>
        <v>16.059478371957432</v>
      </c>
      <c r="AQ921" s="70">
        <f t="shared" si="1172"/>
        <v>13.388539429404769</v>
      </c>
      <c r="AR921" s="70">
        <f t="shared" si="1172"/>
        <v>14.363486128717655</v>
      </c>
      <c r="AS921" s="70">
        <f t="shared" si="1172"/>
        <v>14.966836007258443</v>
      </c>
      <c r="AT921" s="70">
        <f t="shared" si="1172"/>
        <v>16.292214221219751</v>
      </c>
      <c r="AU921" s="70">
        <f t="shared" si="1172"/>
        <v>0</v>
      </c>
      <c r="AV921" s="70">
        <f t="shared" si="1172"/>
        <v>0</v>
      </c>
      <c r="AW921" s="70">
        <f t="shared" si="1172"/>
        <v>0</v>
      </c>
    </row>
    <row r="922" spans="2:49" hidden="1" outlineLevel="1" x14ac:dyDescent="0.2">
      <c r="B922" s="71" t="s">
        <v>298</v>
      </c>
      <c r="C922" s="69">
        <f t="shared" ref="C922:D922" si="1173">C921/4</f>
        <v>11.358620336400818</v>
      </c>
      <c r="D922" s="69">
        <f t="shared" si="1173"/>
        <v>5.6657909411764704</v>
      </c>
      <c r="E922" s="69">
        <f>E921/4</f>
        <v>3.4736434139395245</v>
      </c>
      <c r="F922" s="69">
        <f t="shared" ref="F922:AH922" si="1174">F921/4</f>
        <v>3.1683011283095932</v>
      </c>
      <c r="G922" s="69">
        <f t="shared" si="1174"/>
        <v>3.1988682558778838</v>
      </c>
      <c r="H922" s="69">
        <f t="shared" si="1174"/>
        <v>3.2841719153056039</v>
      </c>
      <c r="I922" s="69">
        <f t="shared" si="1174"/>
        <v>3.4351054386129398</v>
      </c>
      <c r="J922" s="69">
        <f t="shared" si="1174"/>
        <v>3.479594435618377</v>
      </c>
      <c r="K922" s="69">
        <f t="shared" si="1174"/>
        <v>3.520538524878932</v>
      </c>
      <c r="L922" s="69">
        <f t="shared" si="1174"/>
        <v>3.5647349995030253</v>
      </c>
      <c r="M922" s="69">
        <f t="shared" si="1174"/>
        <v>3.6125118943698791</v>
      </c>
      <c r="N922" s="69">
        <f t="shared" si="1174"/>
        <v>3.6627311185284284</v>
      </c>
      <c r="O922" s="69">
        <f t="shared" si="1174"/>
        <v>3.6215015368978629</v>
      </c>
      <c r="P922" s="69">
        <f t="shared" si="1174"/>
        <v>3.6765181199507859</v>
      </c>
      <c r="Q922" s="69">
        <f t="shared" si="1174"/>
        <v>3.7824168661110971</v>
      </c>
      <c r="R922" s="69">
        <f t="shared" si="1174"/>
        <v>3.8871551522805365</v>
      </c>
      <c r="S922" s="69">
        <f t="shared" si="1174"/>
        <v>3.9135183157565292</v>
      </c>
      <c r="T922" s="69">
        <f t="shared" si="1174"/>
        <v>4.0182443538127792</v>
      </c>
      <c r="U922" s="69">
        <f t="shared" si="1174"/>
        <v>4.1256352030842791</v>
      </c>
      <c r="V922" s="69">
        <f t="shared" si="1174"/>
        <v>4.2360011536504194</v>
      </c>
      <c r="W922" s="69">
        <f t="shared" si="1174"/>
        <v>0</v>
      </c>
      <c r="X922" s="69">
        <f t="shared" si="1174"/>
        <v>0</v>
      </c>
      <c r="Y922" s="69">
        <f t="shared" si="1174"/>
        <v>0</v>
      </c>
      <c r="Z922" s="69">
        <f t="shared" si="1174"/>
        <v>0</v>
      </c>
      <c r="AA922" s="69">
        <f t="shared" si="1174"/>
        <v>0</v>
      </c>
      <c r="AB922" s="69">
        <f t="shared" si="1174"/>
        <v>0</v>
      </c>
      <c r="AC922" s="69">
        <f t="shared" si="1174"/>
        <v>0</v>
      </c>
      <c r="AD922" s="69">
        <f t="shared" si="1174"/>
        <v>0</v>
      </c>
      <c r="AE922" s="69">
        <f t="shared" si="1174"/>
        <v>0</v>
      </c>
      <c r="AF922" s="69">
        <f t="shared" si="1174"/>
        <v>0</v>
      </c>
      <c r="AG922" s="69">
        <f t="shared" si="1174"/>
        <v>0</v>
      </c>
      <c r="AH922" s="69">
        <f t="shared" si="1174"/>
        <v>0</v>
      </c>
      <c r="AP922" s="69">
        <f t="shared" ref="AP922:AW922" si="1175">AP921/4</f>
        <v>4.0148695929893581</v>
      </c>
      <c r="AQ922" s="69">
        <f t="shared" si="1175"/>
        <v>3.3471348573511923</v>
      </c>
      <c r="AR922" s="69">
        <f t="shared" si="1175"/>
        <v>3.5908715321794138</v>
      </c>
      <c r="AS922" s="69">
        <f t="shared" si="1175"/>
        <v>3.7417090018146109</v>
      </c>
      <c r="AT922" s="69">
        <f t="shared" si="1175"/>
        <v>4.0730535553049378</v>
      </c>
      <c r="AU922" s="69">
        <f t="shared" si="1175"/>
        <v>0</v>
      </c>
      <c r="AV922" s="69">
        <f t="shared" si="1175"/>
        <v>0</v>
      </c>
      <c r="AW922" s="69">
        <f t="shared" si="1175"/>
        <v>0</v>
      </c>
    </row>
    <row r="923" spans="2:49" hidden="1" outlineLevel="1" x14ac:dyDescent="0.2">
      <c r="B923" s="72" t="s">
        <v>443</v>
      </c>
    </row>
    <row r="924" spans="2:49" hidden="1" outlineLevel="1" x14ac:dyDescent="0.2">
      <c r="B924" s="5" t="s">
        <v>297</v>
      </c>
      <c r="C924" s="9">
        <f t="shared" ref="C924:AH924" si="1176">C872</f>
        <v>30</v>
      </c>
      <c r="D924" s="9">
        <f t="shared" si="1176"/>
        <v>30</v>
      </c>
      <c r="E924" s="9">
        <f t="shared" si="1176"/>
        <v>30</v>
      </c>
      <c r="F924" s="9">
        <f t="shared" si="1176"/>
        <v>30</v>
      </c>
      <c r="G924" s="9">
        <f t="shared" si="1176"/>
        <v>30.6</v>
      </c>
      <c r="H924" s="9">
        <f t="shared" si="1176"/>
        <v>30.6</v>
      </c>
      <c r="I924" s="9">
        <f t="shared" si="1176"/>
        <v>30.6</v>
      </c>
      <c r="J924" s="9">
        <f t="shared" si="1176"/>
        <v>30.6</v>
      </c>
      <c r="K924" s="9">
        <f t="shared" si="1176"/>
        <v>31.212000000000003</v>
      </c>
      <c r="L924" s="9">
        <f t="shared" si="1176"/>
        <v>31.212000000000003</v>
      </c>
      <c r="M924" s="9">
        <f t="shared" si="1176"/>
        <v>31.212000000000003</v>
      </c>
      <c r="N924" s="9">
        <f t="shared" si="1176"/>
        <v>31.212000000000003</v>
      </c>
      <c r="O924" s="9">
        <f t="shared" si="1176"/>
        <v>31.836240000000004</v>
      </c>
      <c r="P924" s="9">
        <f t="shared" si="1176"/>
        <v>31.836240000000004</v>
      </c>
      <c r="Q924" s="9">
        <f t="shared" si="1176"/>
        <v>31.836240000000004</v>
      </c>
      <c r="R924" s="9">
        <f t="shared" si="1176"/>
        <v>31.836240000000004</v>
      </c>
      <c r="S924" s="9">
        <f t="shared" si="1176"/>
        <v>32.472964800000007</v>
      </c>
      <c r="T924" s="9">
        <f t="shared" si="1176"/>
        <v>32.472964800000007</v>
      </c>
      <c r="U924" s="9">
        <f t="shared" si="1176"/>
        <v>32.472964800000007</v>
      </c>
      <c r="V924" s="9">
        <f t="shared" si="1176"/>
        <v>32.472964800000007</v>
      </c>
      <c r="W924" s="9">
        <f t="shared" si="1176"/>
        <v>0</v>
      </c>
      <c r="X924" s="9">
        <f t="shared" si="1176"/>
        <v>0</v>
      </c>
      <c r="Y924" s="9">
        <f t="shared" si="1176"/>
        <v>0</v>
      </c>
      <c r="Z924" s="9">
        <f t="shared" si="1176"/>
        <v>0</v>
      </c>
      <c r="AA924" s="9">
        <f t="shared" si="1176"/>
        <v>0</v>
      </c>
      <c r="AB924" s="9">
        <f t="shared" si="1176"/>
        <v>0</v>
      </c>
      <c r="AC924" s="9">
        <f t="shared" si="1176"/>
        <v>0</v>
      </c>
      <c r="AD924" s="9">
        <f t="shared" si="1176"/>
        <v>0</v>
      </c>
      <c r="AE924" s="9">
        <f t="shared" si="1176"/>
        <v>0</v>
      </c>
      <c r="AF924" s="9">
        <f t="shared" si="1176"/>
        <v>0</v>
      </c>
      <c r="AG924" s="9">
        <f t="shared" si="1176"/>
        <v>0</v>
      </c>
      <c r="AH924" s="9">
        <f t="shared" si="1176"/>
        <v>0</v>
      </c>
      <c r="AJ924" s="34"/>
      <c r="AK924" s="34"/>
      <c r="AL924" s="34"/>
      <c r="AM924" s="34"/>
      <c r="AN924" s="34"/>
      <c r="AO924" s="34"/>
      <c r="AP924" s="9">
        <f t="shared" ref="AP924:AW924" si="1177">AP872</f>
        <v>30</v>
      </c>
      <c r="AQ924" s="9">
        <f t="shared" si="1177"/>
        <v>30.6</v>
      </c>
      <c r="AR924" s="9">
        <f t="shared" si="1177"/>
        <v>31.212000000000003</v>
      </c>
      <c r="AS924" s="9">
        <f t="shared" si="1177"/>
        <v>31.83624</v>
      </c>
      <c r="AT924" s="9">
        <f t="shared" si="1177"/>
        <v>32.472964800000007</v>
      </c>
      <c r="AU924" s="9">
        <f t="shared" si="1177"/>
        <v>0</v>
      </c>
      <c r="AV924" s="9">
        <f t="shared" si="1177"/>
        <v>0</v>
      </c>
      <c r="AW924" s="9">
        <f t="shared" si="1177"/>
        <v>0</v>
      </c>
    </row>
    <row r="925" spans="2:49" hidden="1" outlineLevel="1" x14ac:dyDescent="0.2">
      <c r="B925" s="5" t="s">
        <v>302</v>
      </c>
      <c r="C925" s="18">
        <f t="shared" ref="C925:AH925" si="1178">C641</f>
        <v>0.55821917808219179</v>
      </c>
      <c r="D925" s="18">
        <f t="shared" si="1178"/>
        <v>0.60714285714285721</v>
      </c>
      <c r="E925" s="18">
        <f t="shared" si="1178"/>
        <v>0.65306627101879333</v>
      </c>
      <c r="F925" s="18">
        <f t="shared" si="1178"/>
        <v>0.68634592187065036</v>
      </c>
      <c r="G925" s="18">
        <f t="shared" si="1178"/>
        <v>0.71290934510817638</v>
      </c>
      <c r="H925" s="18">
        <f t="shared" si="1178"/>
        <v>0.72348321932941118</v>
      </c>
      <c r="I925" s="18">
        <f t="shared" si="1178"/>
        <v>0.73010502320280068</v>
      </c>
      <c r="J925" s="18">
        <f t="shared" si="1178"/>
        <v>0.73463217815797133</v>
      </c>
      <c r="K925" s="18">
        <f t="shared" si="1178"/>
        <v>0.74726189561073109</v>
      </c>
      <c r="L925" s="18">
        <f t="shared" si="1178"/>
        <v>0.74988059243352423</v>
      </c>
      <c r="M925" s="18">
        <f t="shared" si="1178"/>
        <v>0.75195911761773204</v>
      </c>
      <c r="N925" s="18">
        <f t="shared" si="1178"/>
        <v>0.75364168368358087</v>
      </c>
      <c r="O925" s="18">
        <f t="shared" si="1178"/>
        <v>0.76435137988423185</v>
      </c>
      <c r="P925" s="18">
        <f t="shared" si="1178"/>
        <v>0.76583399426064747</v>
      </c>
      <c r="Q925" s="18">
        <f t="shared" si="1178"/>
        <v>0.76725528065728743</v>
      </c>
      <c r="R925" s="18">
        <f t="shared" si="1178"/>
        <v>0.76844013020537216</v>
      </c>
      <c r="S925" s="18">
        <f t="shared" si="1178"/>
        <v>0.77896077879548276</v>
      </c>
      <c r="T925" s="18">
        <f t="shared" si="1178"/>
        <v>0.77988662558280875</v>
      </c>
      <c r="U925" s="18">
        <f t="shared" si="1178"/>
        <v>0.78069022918478215</v>
      </c>
      <c r="V925" s="18">
        <f t="shared" si="1178"/>
        <v>0.7813901258772008</v>
      </c>
      <c r="W925" s="18">
        <f t="shared" si="1178"/>
        <v>1</v>
      </c>
      <c r="X925" s="18">
        <f t="shared" si="1178"/>
        <v>1</v>
      </c>
      <c r="Y925" s="18">
        <f t="shared" si="1178"/>
        <v>1</v>
      </c>
      <c r="Z925" s="18">
        <f t="shared" si="1178"/>
        <v>1</v>
      </c>
      <c r="AA925" s="18">
        <f t="shared" si="1178"/>
        <v>0</v>
      </c>
      <c r="AB925" s="18">
        <f t="shared" si="1178"/>
        <v>0</v>
      </c>
      <c r="AC925" s="18">
        <f t="shared" si="1178"/>
        <v>0</v>
      </c>
      <c r="AD925" s="18">
        <f t="shared" si="1178"/>
        <v>0</v>
      </c>
      <c r="AE925" s="18">
        <f t="shared" si="1178"/>
        <v>0</v>
      </c>
      <c r="AF925" s="18">
        <f t="shared" si="1178"/>
        <v>0</v>
      </c>
      <c r="AG925" s="18">
        <f t="shared" si="1178"/>
        <v>0</v>
      </c>
      <c r="AH925" s="18">
        <f t="shared" si="1178"/>
        <v>0</v>
      </c>
      <c r="AJ925" s="34"/>
      <c r="AK925" s="34"/>
      <c r="AL925" s="34"/>
      <c r="AM925" s="34"/>
      <c r="AN925" s="34"/>
      <c r="AO925" s="34"/>
      <c r="AP925" s="18">
        <f t="shared" ref="AP925:AW925" si="1179">AP641</f>
        <v>0.66371670147201134</v>
      </c>
      <c r="AQ925" s="18">
        <f t="shared" si="1179"/>
        <v>0.72737712029931623</v>
      </c>
      <c r="AR925" s="18">
        <f t="shared" si="1179"/>
        <v>0.75105884409225887</v>
      </c>
      <c r="AS925" s="18">
        <f t="shared" si="1179"/>
        <v>0.76665016620803617</v>
      </c>
      <c r="AT925" s="18">
        <f t="shared" si="1179"/>
        <v>0.78031535181214096</v>
      </c>
      <c r="AU925" s="18">
        <f t="shared" si="1179"/>
        <v>1</v>
      </c>
      <c r="AV925" s="18">
        <f t="shared" si="1179"/>
        <v>0</v>
      </c>
      <c r="AW925" s="18">
        <f t="shared" si="1179"/>
        <v>0</v>
      </c>
    </row>
    <row r="926" spans="2:49" hidden="1" outlineLevel="1" x14ac:dyDescent="0.2">
      <c r="B926" s="5" t="s">
        <v>191</v>
      </c>
      <c r="C926" s="23"/>
      <c r="D926" s="23"/>
      <c r="E926" s="23"/>
      <c r="F926" s="23"/>
      <c r="G926" s="23">
        <f t="shared" ref="G926:AH926" si="1180">G99</f>
        <v>-5.0000000000000044E-2</v>
      </c>
      <c r="H926" s="23">
        <f t="shared" si="1180"/>
        <v>-5.0000000000000044E-2</v>
      </c>
      <c r="I926" s="23">
        <f t="shared" si="1180"/>
        <v>-5.0000000000000044E-2</v>
      </c>
      <c r="J926" s="23">
        <f t="shared" si="1180"/>
        <v>-5.0000000000000044E-2</v>
      </c>
      <c r="K926" s="23">
        <f t="shared" si="1180"/>
        <v>-5.0000000000000044E-2</v>
      </c>
      <c r="L926" s="23">
        <f t="shared" si="1180"/>
        <v>-5.0000000000000044E-2</v>
      </c>
      <c r="M926" s="23">
        <f t="shared" si="1180"/>
        <v>-5.0000000000000044E-2</v>
      </c>
      <c r="N926" s="23">
        <f t="shared" si="1180"/>
        <v>-5.0000000000000044E-2</v>
      </c>
      <c r="O926" s="23">
        <f t="shared" si="1180"/>
        <v>-5.0000000000000044E-2</v>
      </c>
      <c r="P926" s="23">
        <f t="shared" si="1180"/>
        <v>-5.0000000000000044E-2</v>
      </c>
      <c r="Q926" s="23">
        <f t="shared" si="1180"/>
        <v>-5.0000000000000044E-2</v>
      </c>
      <c r="R926" s="23">
        <f t="shared" si="1180"/>
        <v>-5.0000000000000044E-2</v>
      </c>
      <c r="S926" s="23">
        <f t="shared" si="1180"/>
        <v>-5.0000000000000044E-2</v>
      </c>
      <c r="T926" s="23">
        <f t="shared" si="1180"/>
        <v>-5.0000000000000044E-2</v>
      </c>
      <c r="U926" s="23">
        <f t="shared" si="1180"/>
        <v>-5.0000000000000044E-2</v>
      </c>
      <c r="V926" s="23">
        <f t="shared" si="1180"/>
        <v>-5.0000000000000044E-2</v>
      </c>
      <c r="W926" s="23">
        <f t="shared" si="1180"/>
        <v>0</v>
      </c>
      <c r="X926" s="23">
        <f t="shared" si="1180"/>
        <v>0</v>
      </c>
      <c r="Y926" s="23">
        <f t="shared" si="1180"/>
        <v>0</v>
      </c>
      <c r="Z926" s="23">
        <f t="shared" si="1180"/>
        <v>0</v>
      </c>
      <c r="AA926" s="23">
        <f t="shared" si="1180"/>
        <v>0</v>
      </c>
      <c r="AB926" s="23">
        <f t="shared" si="1180"/>
        <v>0</v>
      </c>
      <c r="AC926" s="23">
        <f t="shared" si="1180"/>
        <v>0</v>
      </c>
      <c r="AD926" s="23">
        <f t="shared" si="1180"/>
        <v>0</v>
      </c>
      <c r="AE926" s="23">
        <f t="shared" si="1180"/>
        <v>0</v>
      </c>
      <c r="AF926" s="23">
        <f t="shared" si="1180"/>
        <v>0</v>
      </c>
      <c r="AG926" s="23">
        <f t="shared" si="1180"/>
        <v>0</v>
      </c>
      <c r="AH926" s="23">
        <f t="shared" si="1180"/>
        <v>0</v>
      </c>
      <c r="AI926" s="20" t="s">
        <v>304</v>
      </c>
      <c r="AJ926" s="34"/>
      <c r="AK926" s="34"/>
      <c r="AL926" s="34"/>
      <c r="AM926" s="34"/>
      <c r="AN926" s="34"/>
      <c r="AO926" s="34"/>
      <c r="AP926" s="23">
        <f t="shared" ref="AP926:AW926" si="1181">AP99</f>
        <v>0</v>
      </c>
      <c r="AQ926" s="23">
        <f t="shared" si="1181"/>
        <v>-5.0000000000000044E-2</v>
      </c>
      <c r="AR926" s="23">
        <f t="shared" si="1181"/>
        <v>-5.0000000000000051E-2</v>
      </c>
      <c r="AS926" s="23">
        <f t="shared" si="1181"/>
        <v>-5.0000000000000044E-2</v>
      </c>
      <c r="AT926" s="23">
        <f t="shared" si="1181"/>
        <v>-5.0000000000000051E-2</v>
      </c>
      <c r="AU926" s="23">
        <f t="shared" si="1181"/>
        <v>0</v>
      </c>
      <c r="AV926" s="23">
        <f t="shared" si="1181"/>
        <v>0</v>
      </c>
      <c r="AW926" s="23">
        <f t="shared" si="1181"/>
        <v>0</v>
      </c>
    </row>
    <row r="927" spans="2:49" hidden="1" outlineLevel="1" x14ac:dyDescent="0.2">
      <c r="B927" s="143" t="s">
        <v>13</v>
      </c>
      <c r="C927" s="68">
        <f t="shared" ref="C927:F927" si="1182">IFERROR((C924*C925)/-C926, 0)</f>
        <v>0</v>
      </c>
      <c r="D927" s="68">
        <f t="shared" si="1182"/>
        <v>0</v>
      </c>
      <c r="E927" s="68">
        <f t="shared" si="1182"/>
        <v>0</v>
      </c>
      <c r="F927" s="68">
        <f t="shared" si="1182"/>
        <v>0</v>
      </c>
      <c r="G927" s="68">
        <f>IFERROR((G924*G925)/-G926, 0)</f>
        <v>436.30051920620355</v>
      </c>
      <c r="H927" s="68">
        <f t="shared" ref="H927:AH927" si="1183">IFERROR((H924*H925)/-H926, 0)</f>
        <v>442.77173022959926</v>
      </c>
      <c r="I927" s="68">
        <f t="shared" si="1183"/>
        <v>446.82427420011362</v>
      </c>
      <c r="J927" s="68">
        <f t="shared" si="1183"/>
        <v>449.59489303267804</v>
      </c>
      <c r="K927" s="68">
        <f t="shared" si="1183"/>
        <v>466.47076571604237</v>
      </c>
      <c r="L927" s="68">
        <f t="shared" si="1183"/>
        <v>468.10546102070276</v>
      </c>
      <c r="M927" s="68">
        <f t="shared" si="1183"/>
        <v>469.40295958169264</v>
      </c>
      <c r="N927" s="68">
        <f t="shared" si="1183"/>
        <v>470.45328462263814</v>
      </c>
      <c r="O927" s="68">
        <f t="shared" si="1183"/>
        <v>486.68147948651119</v>
      </c>
      <c r="P927" s="68">
        <f t="shared" si="1183"/>
        <v>487.62549682881149</v>
      </c>
      <c r="Q927" s="68">
        <f t="shared" si="1183"/>
        <v>488.53046512545484</v>
      </c>
      <c r="R927" s="68">
        <f t="shared" si="1183"/>
        <v>489.2848882169892</v>
      </c>
      <c r="S927" s="68">
        <f t="shared" si="1183"/>
        <v>505.90331900812561</v>
      </c>
      <c r="T927" s="68">
        <f t="shared" si="1183"/>
        <v>506.50461881082623</v>
      </c>
      <c r="U927" s="68">
        <f t="shared" si="1183"/>
        <v>507.02652664042694</v>
      </c>
      <c r="V927" s="68">
        <f t="shared" si="1183"/>
        <v>507.48108105355789</v>
      </c>
      <c r="W927" s="68">
        <f t="shared" si="1183"/>
        <v>0</v>
      </c>
      <c r="X927" s="68">
        <f t="shared" si="1183"/>
        <v>0</v>
      </c>
      <c r="Y927" s="68">
        <f t="shared" si="1183"/>
        <v>0</v>
      </c>
      <c r="Z927" s="68">
        <f t="shared" si="1183"/>
        <v>0</v>
      </c>
      <c r="AA927" s="68">
        <f t="shared" si="1183"/>
        <v>0</v>
      </c>
      <c r="AB927" s="68">
        <f t="shared" si="1183"/>
        <v>0</v>
      </c>
      <c r="AC927" s="68">
        <f t="shared" si="1183"/>
        <v>0</v>
      </c>
      <c r="AD927" s="68">
        <f t="shared" si="1183"/>
        <v>0</v>
      </c>
      <c r="AE927" s="68">
        <f t="shared" si="1183"/>
        <v>0</v>
      </c>
      <c r="AF927" s="68">
        <f t="shared" si="1183"/>
        <v>0</v>
      </c>
      <c r="AG927" s="68">
        <f t="shared" si="1183"/>
        <v>0</v>
      </c>
      <c r="AH927" s="68">
        <f t="shared" si="1183"/>
        <v>0</v>
      </c>
      <c r="AI927" s="40"/>
      <c r="AJ927" s="54"/>
      <c r="AK927" s="54"/>
      <c r="AL927" s="54"/>
      <c r="AM927" s="54"/>
      <c r="AN927" s="54"/>
      <c r="AO927" s="54"/>
      <c r="AP927" s="68">
        <f t="shared" ref="AP927:AW927" si="1184">IFERROR((AP924*AP925)/-AP926, 0)</f>
        <v>0</v>
      </c>
      <c r="AQ927" s="68">
        <f t="shared" si="1184"/>
        <v>445.1547976231812</v>
      </c>
      <c r="AR927" s="68">
        <f t="shared" si="1184"/>
        <v>468.8409728361512</v>
      </c>
      <c r="AS927" s="68">
        <f t="shared" si="1184"/>
        <v>488.14517374877818</v>
      </c>
      <c r="AT927" s="68">
        <f t="shared" si="1184"/>
        <v>506.78305904590502</v>
      </c>
      <c r="AU927" s="68">
        <f t="shared" si="1184"/>
        <v>0</v>
      </c>
      <c r="AV927" s="68">
        <f t="shared" si="1184"/>
        <v>0</v>
      </c>
      <c r="AW927" s="68">
        <f t="shared" si="1184"/>
        <v>0</v>
      </c>
    </row>
    <row r="928" spans="2:49" hidden="1" outlineLevel="1" x14ac:dyDescent="0.2">
      <c r="B928" s="5" t="s">
        <v>170</v>
      </c>
      <c r="C928" s="64">
        <f t="shared" ref="C928:AH928" si="1185">IFERROR(C927/-C916, 0)</f>
        <v>0</v>
      </c>
      <c r="D928" s="64">
        <f t="shared" si="1185"/>
        <v>0</v>
      </c>
      <c r="E928" s="64">
        <f t="shared" si="1185"/>
        <v>0</v>
      </c>
      <c r="F928" s="64">
        <f t="shared" si="1185"/>
        <v>0</v>
      </c>
      <c r="G928" s="64">
        <f t="shared" si="1185"/>
        <v>18.756633659342057</v>
      </c>
      <c r="H928" s="64">
        <f t="shared" si="1185"/>
        <v>18.26944555501953</v>
      </c>
      <c r="I928" s="64">
        <f t="shared" si="1185"/>
        <v>17.466712760999656</v>
      </c>
      <c r="J928" s="64">
        <f t="shared" si="1185"/>
        <v>17.243388880559881</v>
      </c>
      <c r="K928" s="64">
        <f t="shared" si="1185"/>
        <v>17.042847159885369</v>
      </c>
      <c r="L928" s="64">
        <f t="shared" si="1185"/>
        <v>16.831545685265464</v>
      </c>
      <c r="M928" s="64">
        <f t="shared" si="1185"/>
        <v>16.608941853869126</v>
      </c>
      <c r="N928" s="64">
        <f t="shared" si="1185"/>
        <v>16.381218838718929</v>
      </c>
      <c r="O928" s="64">
        <f t="shared" si="1185"/>
        <v>16.5677135267476</v>
      </c>
      <c r="P928" s="64">
        <f t="shared" si="1185"/>
        <v>16.319789007541495</v>
      </c>
      <c r="Q928" s="64">
        <f t="shared" si="1185"/>
        <v>15.86287342825042</v>
      </c>
      <c r="R928" s="64">
        <f t="shared" si="1185"/>
        <v>15.435452831050192</v>
      </c>
      <c r="S928" s="64">
        <f t="shared" si="1185"/>
        <v>15.331472899572013</v>
      </c>
      <c r="T928" s="64">
        <f t="shared" si="1185"/>
        <v>14.931894309281596</v>
      </c>
      <c r="U928" s="64">
        <f t="shared" si="1185"/>
        <v>14.543215055743321</v>
      </c>
      <c r="V928" s="64">
        <f t="shared" si="1185"/>
        <v>14.164302091441664</v>
      </c>
      <c r="W928" s="64">
        <f t="shared" si="1185"/>
        <v>0</v>
      </c>
      <c r="X928" s="64">
        <f t="shared" si="1185"/>
        <v>0</v>
      </c>
      <c r="Y928" s="64">
        <f t="shared" si="1185"/>
        <v>0</v>
      </c>
      <c r="Z928" s="64">
        <f t="shared" si="1185"/>
        <v>0</v>
      </c>
      <c r="AA928" s="64">
        <f t="shared" si="1185"/>
        <v>0</v>
      </c>
      <c r="AB928" s="64">
        <f t="shared" si="1185"/>
        <v>0</v>
      </c>
      <c r="AC928" s="64">
        <f t="shared" si="1185"/>
        <v>0</v>
      </c>
      <c r="AD928" s="64">
        <f t="shared" si="1185"/>
        <v>0</v>
      </c>
      <c r="AE928" s="64">
        <f t="shared" si="1185"/>
        <v>0</v>
      </c>
      <c r="AF928" s="64">
        <f t="shared" si="1185"/>
        <v>0</v>
      </c>
      <c r="AG928" s="64">
        <f t="shared" si="1185"/>
        <v>0</v>
      </c>
      <c r="AH928" s="64">
        <f t="shared" si="1185"/>
        <v>0</v>
      </c>
      <c r="AJ928" s="34"/>
      <c r="AK928" s="34"/>
      <c r="AL928" s="34"/>
      <c r="AM928" s="34"/>
      <c r="AN928" s="34"/>
      <c r="AO928" s="34"/>
      <c r="AP928" s="64">
        <f t="shared" ref="AP928" si="1186">IFERROR(AP927/-AP916, 0)</f>
        <v>0</v>
      </c>
      <c r="AQ928" s="64">
        <f t="shared" ref="AQ928" si="1187">IFERROR(AQ927/-AQ916, 0)</f>
        <v>17.925779078851306</v>
      </c>
      <c r="AR928" s="64">
        <f t="shared" ref="AR928" si="1188">IFERROR(AR927/-AR916, 0)</f>
        <v>16.709035525864113</v>
      </c>
      <c r="AS928" s="64">
        <f t="shared" ref="AS928" si="1189">IFERROR(AS927/-AS916, 0)</f>
        <v>16.035453310479742</v>
      </c>
      <c r="AT928" s="64">
        <f t="shared" ref="AT928" si="1190">IFERROR(AT927/-AT916, 0)</f>
        <v>14.730962700417505</v>
      </c>
      <c r="AU928" s="64">
        <f t="shared" ref="AU928" si="1191">IFERROR(AU927/-AU916, 0)</f>
        <v>0</v>
      </c>
      <c r="AV928" s="64">
        <f t="shared" ref="AV928" si="1192">IFERROR(AV927/-AV916, 0)</f>
        <v>0</v>
      </c>
      <c r="AW928" s="64">
        <f t="shared" ref="AW928" si="1193">IFERROR(AW927/-AW916, 0)</f>
        <v>0</v>
      </c>
    </row>
    <row r="929" spans="2:49" hidden="1" outlineLevel="1" x14ac:dyDescent="0.2"/>
    <row r="930" spans="2:49" hidden="1" outlineLevel="1" x14ac:dyDescent="0.2">
      <c r="B930" s="2" t="s">
        <v>174</v>
      </c>
      <c r="AJ930" s="34"/>
      <c r="AK930" s="34"/>
      <c r="AL930" s="34"/>
      <c r="AM930" s="34"/>
      <c r="AN930" s="34"/>
      <c r="AO930" s="34"/>
    </row>
    <row r="931" spans="2:49" hidden="1" outlineLevel="1" x14ac:dyDescent="0.2">
      <c r="B931" s="4" t="s">
        <v>172</v>
      </c>
      <c r="C931" s="62">
        <f t="shared" ref="C931:AH931" si="1194">C641</f>
        <v>0.55821917808219179</v>
      </c>
      <c r="D931" s="62">
        <f t="shared" si="1194"/>
        <v>0.60714285714285721</v>
      </c>
      <c r="E931" s="62">
        <f t="shared" si="1194"/>
        <v>0.65306627101879333</v>
      </c>
      <c r="F931" s="62">
        <f t="shared" si="1194"/>
        <v>0.68634592187065036</v>
      </c>
      <c r="G931" s="62">
        <f t="shared" si="1194"/>
        <v>0.71290934510817638</v>
      </c>
      <c r="H931" s="62">
        <f t="shared" si="1194"/>
        <v>0.72348321932941118</v>
      </c>
      <c r="I931" s="62">
        <f t="shared" si="1194"/>
        <v>0.73010502320280068</v>
      </c>
      <c r="J931" s="62">
        <f t="shared" si="1194"/>
        <v>0.73463217815797133</v>
      </c>
      <c r="K931" s="62">
        <f t="shared" si="1194"/>
        <v>0.74726189561073109</v>
      </c>
      <c r="L931" s="62">
        <f t="shared" si="1194"/>
        <v>0.74988059243352423</v>
      </c>
      <c r="M931" s="62">
        <f t="shared" si="1194"/>
        <v>0.75195911761773204</v>
      </c>
      <c r="N931" s="62">
        <f t="shared" si="1194"/>
        <v>0.75364168368358087</v>
      </c>
      <c r="O931" s="62">
        <f t="shared" si="1194"/>
        <v>0.76435137988423185</v>
      </c>
      <c r="P931" s="62">
        <f t="shared" si="1194"/>
        <v>0.76583399426064747</v>
      </c>
      <c r="Q931" s="62">
        <f t="shared" si="1194"/>
        <v>0.76725528065728743</v>
      </c>
      <c r="R931" s="62">
        <f t="shared" si="1194"/>
        <v>0.76844013020537216</v>
      </c>
      <c r="S931" s="62">
        <f t="shared" si="1194"/>
        <v>0.77896077879548276</v>
      </c>
      <c r="T931" s="62">
        <f t="shared" si="1194"/>
        <v>0.77988662558280875</v>
      </c>
      <c r="U931" s="62">
        <f t="shared" si="1194"/>
        <v>0.78069022918478215</v>
      </c>
      <c r="V931" s="62">
        <f t="shared" si="1194"/>
        <v>0.7813901258772008</v>
      </c>
      <c r="W931" s="62">
        <f t="shared" si="1194"/>
        <v>1</v>
      </c>
      <c r="X931" s="62">
        <f t="shared" si="1194"/>
        <v>1</v>
      </c>
      <c r="Y931" s="62">
        <f t="shared" si="1194"/>
        <v>1</v>
      </c>
      <c r="Z931" s="62">
        <f t="shared" si="1194"/>
        <v>1</v>
      </c>
      <c r="AA931" s="62">
        <f t="shared" si="1194"/>
        <v>0</v>
      </c>
      <c r="AB931" s="62">
        <f t="shared" si="1194"/>
        <v>0</v>
      </c>
      <c r="AC931" s="62">
        <f t="shared" si="1194"/>
        <v>0</v>
      </c>
      <c r="AD931" s="62">
        <f t="shared" si="1194"/>
        <v>0</v>
      </c>
      <c r="AE931" s="62">
        <f t="shared" si="1194"/>
        <v>0</v>
      </c>
      <c r="AF931" s="62">
        <f t="shared" si="1194"/>
        <v>0</v>
      </c>
      <c r="AG931" s="62">
        <f t="shared" si="1194"/>
        <v>0</v>
      </c>
      <c r="AH931" s="62">
        <f t="shared" si="1194"/>
        <v>0</v>
      </c>
      <c r="AJ931" s="34"/>
      <c r="AK931" s="34"/>
      <c r="AL931" s="34"/>
      <c r="AM931" s="34"/>
      <c r="AN931" s="34"/>
      <c r="AO931" s="34"/>
      <c r="AP931" s="62">
        <f t="shared" ref="AP931:AW931" si="1195">AP641</f>
        <v>0.66371670147201134</v>
      </c>
      <c r="AQ931" s="62">
        <f t="shared" si="1195"/>
        <v>0.72737712029931623</v>
      </c>
      <c r="AR931" s="62">
        <f t="shared" si="1195"/>
        <v>0.75105884409225887</v>
      </c>
      <c r="AS931" s="62">
        <f t="shared" si="1195"/>
        <v>0.76665016620803617</v>
      </c>
      <c r="AT931" s="62">
        <f t="shared" si="1195"/>
        <v>0.78031535181214096</v>
      </c>
      <c r="AU931" s="62">
        <f t="shared" si="1195"/>
        <v>1</v>
      </c>
      <c r="AV931" s="62">
        <f t="shared" si="1195"/>
        <v>0</v>
      </c>
      <c r="AW931" s="62">
        <f t="shared" si="1195"/>
        <v>0</v>
      </c>
    </row>
    <row r="932" spans="2:49" hidden="1" outlineLevel="1" x14ac:dyDescent="0.2">
      <c r="B932" s="4" t="s">
        <v>293</v>
      </c>
      <c r="C932" s="62">
        <f t="shared" ref="C932:AH932" si="1196">IFERROR((C645+C646)/C631, 0)</f>
        <v>-11.58100403348554</v>
      </c>
      <c r="D932" s="62">
        <f t="shared" si="1196"/>
        <v>-4.6801965986394558</v>
      </c>
      <c r="E932" s="62">
        <f t="shared" si="1196"/>
        <v>-2.0942479997801957</v>
      </c>
      <c r="F932" s="62">
        <f t="shared" si="1196"/>
        <v>-1.3182762967430639</v>
      </c>
      <c r="G932" s="62">
        <f t="shared" si="1196"/>
        <v>-0.99435540007895729</v>
      </c>
      <c r="H932" s="62">
        <f t="shared" si="1196"/>
        <v>-0.8033838051729103</v>
      </c>
      <c r="I932" s="62">
        <f t="shared" si="1196"/>
        <v>-0.69422439976168104</v>
      </c>
      <c r="J932" s="62">
        <f t="shared" si="1196"/>
        <v>-0.60042393780336178</v>
      </c>
      <c r="K932" s="62">
        <f t="shared" si="1196"/>
        <v>-0.53890624403235088</v>
      </c>
      <c r="L932" s="62">
        <f t="shared" si="1196"/>
        <v>-0.48451984944050891</v>
      </c>
      <c r="M932" s="62">
        <f t="shared" si="1196"/>
        <v>-0.4415077299462507</v>
      </c>
      <c r="N932" s="62">
        <f t="shared" si="1196"/>
        <v>-0.40680433513238196</v>
      </c>
      <c r="O932" s="62">
        <f t="shared" si="1196"/>
        <v>-0.37997316316337371</v>
      </c>
      <c r="P932" s="62">
        <f t="shared" si="1196"/>
        <v>-0.34987580683324238</v>
      </c>
      <c r="Q932" s="62">
        <f t="shared" si="1196"/>
        <v>-0.32444023131052885</v>
      </c>
      <c r="R932" s="62">
        <f t="shared" si="1196"/>
        <v>-0.3028935347520475</v>
      </c>
      <c r="S932" s="62">
        <f t="shared" si="1196"/>
        <v>-0.28763089723474206</v>
      </c>
      <c r="T932" s="62">
        <f t="shared" si="1196"/>
        <v>-0.27088068560889961</v>
      </c>
      <c r="U932" s="62">
        <f t="shared" si="1196"/>
        <v>-0.25628470957629695</v>
      </c>
      <c r="V932" s="62">
        <f t="shared" si="1196"/>
        <v>-0.24357624382213114</v>
      </c>
      <c r="W932" s="62">
        <f t="shared" si="1196"/>
        <v>-5.6844747376419279E-2</v>
      </c>
      <c r="X932" s="62">
        <f t="shared" si="1196"/>
        <v>-5.6035737130148117E-2</v>
      </c>
      <c r="Y932" s="62">
        <f t="shared" si="1196"/>
        <v>-5.5419513596014672E-2</v>
      </c>
      <c r="Z932" s="62">
        <f t="shared" si="1196"/>
        <v>-5.5096270208151867E-2</v>
      </c>
      <c r="AA932" s="62">
        <f t="shared" si="1196"/>
        <v>0</v>
      </c>
      <c r="AB932" s="62">
        <f t="shared" si="1196"/>
        <v>0</v>
      </c>
      <c r="AC932" s="62">
        <f t="shared" si="1196"/>
        <v>0</v>
      </c>
      <c r="AD932" s="62">
        <f t="shared" si="1196"/>
        <v>0</v>
      </c>
      <c r="AE932" s="62">
        <f t="shared" si="1196"/>
        <v>0</v>
      </c>
      <c r="AF932" s="62">
        <f t="shared" si="1196"/>
        <v>0</v>
      </c>
      <c r="AG932" s="62">
        <f t="shared" si="1196"/>
        <v>0</v>
      </c>
      <c r="AH932" s="62">
        <f t="shared" si="1196"/>
        <v>0</v>
      </c>
      <c r="AJ932" s="34"/>
      <c r="AK932" s="34"/>
      <c r="AL932" s="34"/>
      <c r="AM932" s="34"/>
      <c r="AN932" s="34"/>
      <c r="AO932" s="34"/>
      <c r="AP932" s="62">
        <f t="shared" ref="AP932:AW932" si="1197">IFERROR((AP645+AP646)/AP631, 0)</f>
        <v>-2.1897353528922396</v>
      </c>
      <c r="AQ932" s="62">
        <f t="shared" si="1197"/>
        <v>-0.73541314092264942</v>
      </c>
      <c r="AR932" s="62">
        <f t="shared" si="1197"/>
        <v>-0.4602113577061695</v>
      </c>
      <c r="AS932" s="62">
        <f t="shared" si="1197"/>
        <v>-0.33592184758211058</v>
      </c>
      <c r="AT932" s="62">
        <f t="shared" si="1197"/>
        <v>-0.26308025784850941</v>
      </c>
      <c r="AU932" s="62">
        <f t="shared" si="1197"/>
        <v>-5.6168038828345188E-2</v>
      </c>
      <c r="AV932" s="62">
        <f t="shared" si="1197"/>
        <v>0</v>
      </c>
      <c r="AW932" s="62">
        <f t="shared" si="1197"/>
        <v>0</v>
      </c>
    </row>
    <row r="933" spans="2:49" hidden="1" outlineLevel="1" x14ac:dyDescent="0.2">
      <c r="B933" s="4" t="s">
        <v>294</v>
      </c>
      <c r="C933" s="62">
        <f t="shared" ref="C933:AH933" si="1198">IFERROR(C647/C631, 0)</f>
        <v>-0.2</v>
      </c>
      <c r="D933" s="62">
        <f t="shared" si="1198"/>
        <v>-0.2</v>
      </c>
      <c r="E933" s="62">
        <f t="shared" si="1198"/>
        <v>-0.20000000000000004</v>
      </c>
      <c r="F933" s="62">
        <f t="shared" si="1198"/>
        <v>-0.2</v>
      </c>
      <c r="G933" s="62">
        <f t="shared" si="1198"/>
        <v>-0.2</v>
      </c>
      <c r="H933" s="62">
        <f t="shared" si="1198"/>
        <v>-0.20000000000000004</v>
      </c>
      <c r="I933" s="62">
        <f t="shared" si="1198"/>
        <v>-0.2</v>
      </c>
      <c r="J933" s="62">
        <f t="shared" si="1198"/>
        <v>-0.2</v>
      </c>
      <c r="K933" s="62">
        <f t="shared" si="1198"/>
        <v>-0.2</v>
      </c>
      <c r="L933" s="62">
        <f t="shared" si="1198"/>
        <v>-0.2</v>
      </c>
      <c r="M933" s="62">
        <f t="shared" si="1198"/>
        <v>-0.2</v>
      </c>
      <c r="N933" s="62">
        <f t="shared" si="1198"/>
        <v>-0.2</v>
      </c>
      <c r="O933" s="62">
        <f t="shared" si="1198"/>
        <v>-0.2</v>
      </c>
      <c r="P933" s="62">
        <f t="shared" si="1198"/>
        <v>-0.19999999999999998</v>
      </c>
      <c r="Q933" s="62">
        <f t="shared" si="1198"/>
        <v>-0.2</v>
      </c>
      <c r="R933" s="62">
        <f t="shared" si="1198"/>
        <v>-0.2</v>
      </c>
      <c r="S933" s="62">
        <f t="shared" si="1198"/>
        <v>-0.2</v>
      </c>
      <c r="T933" s="62">
        <f t="shared" si="1198"/>
        <v>-0.2</v>
      </c>
      <c r="U933" s="62">
        <f t="shared" si="1198"/>
        <v>-0.2</v>
      </c>
      <c r="V933" s="62">
        <f t="shared" si="1198"/>
        <v>-0.2</v>
      </c>
      <c r="W933" s="62">
        <f t="shared" si="1198"/>
        <v>0</v>
      </c>
      <c r="X933" s="62">
        <f t="shared" si="1198"/>
        <v>0</v>
      </c>
      <c r="Y933" s="62">
        <f t="shared" si="1198"/>
        <v>0</v>
      </c>
      <c r="Z933" s="62">
        <f t="shared" si="1198"/>
        <v>0</v>
      </c>
      <c r="AA933" s="62">
        <f t="shared" si="1198"/>
        <v>0</v>
      </c>
      <c r="AB933" s="62">
        <f t="shared" si="1198"/>
        <v>0</v>
      </c>
      <c r="AC933" s="62">
        <f t="shared" si="1198"/>
        <v>0</v>
      </c>
      <c r="AD933" s="62">
        <f t="shared" si="1198"/>
        <v>0</v>
      </c>
      <c r="AE933" s="62">
        <f t="shared" si="1198"/>
        <v>0</v>
      </c>
      <c r="AF933" s="62">
        <f t="shared" si="1198"/>
        <v>0</v>
      </c>
      <c r="AG933" s="62">
        <f t="shared" si="1198"/>
        <v>0</v>
      </c>
      <c r="AH933" s="62">
        <f t="shared" si="1198"/>
        <v>0</v>
      </c>
      <c r="AJ933" s="34"/>
      <c r="AK933" s="34"/>
      <c r="AL933" s="34"/>
      <c r="AM933" s="34"/>
      <c r="AN933" s="34"/>
      <c r="AO933" s="34"/>
      <c r="AP933" s="62">
        <f t="shared" ref="AP933:AW933" si="1199">IFERROR(AP647/AP631, 0)</f>
        <v>-0.2</v>
      </c>
      <c r="AQ933" s="62">
        <f t="shared" si="1199"/>
        <v>-0.2</v>
      </c>
      <c r="AR933" s="62">
        <f t="shared" si="1199"/>
        <v>-0.20000000000000004</v>
      </c>
      <c r="AS933" s="62">
        <f t="shared" si="1199"/>
        <v>-0.19999999999999996</v>
      </c>
      <c r="AT933" s="62">
        <f t="shared" si="1199"/>
        <v>-0.2</v>
      </c>
      <c r="AU933" s="62">
        <f t="shared" si="1199"/>
        <v>0</v>
      </c>
      <c r="AV933" s="62">
        <f t="shared" si="1199"/>
        <v>0</v>
      </c>
      <c r="AW933" s="62">
        <f t="shared" si="1199"/>
        <v>0</v>
      </c>
    </row>
    <row r="934" spans="2:49" hidden="1" outlineLevel="1" x14ac:dyDescent="0.2">
      <c r="B934" s="4" t="s">
        <v>295</v>
      </c>
      <c r="C934" s="62">
        <f t="shared" ref="C934:AH934" si="1200">IFERROR(C648/C631, 0)</f>
        <v>-0.05</v>
      </c>
      <c r="D934" s="62">
        <f t="shared" si="1200"/>
        <v>-0.05</v>
      </c>
      <c r="E934" s="62">
        <f t="shared" si="1200"/>
        <v>-5.000000000000001E-2</v>
      </c>
      <c r="F934" s="62">
        <f t="shared" si="1200"/>
        <v>-0.05</v>
      </c>
      <c r="G934" s="62">
        <f t="shared" si="1200"/>
        <v>-0.05</v>
      </c>
      <c r="H934" s="62">
        <f t="shared" si="1200"/>
        <v>-5.000000000000001E-2</v>
      </c>
      <c r="I934" s="62">
        <f t="shared" si="1200"/>
        <v>-0.05</v>
      </c>
      <c r="J934" s="62">
        <f t="shared" si="1200"/>
        <v>-0.05</v>
      </c>
      <c r="K934" s="62">
        <f t="shared" si="1200"/>
        <v>-0.05</v>
      </c>
      <c r="L934" s="62">
        <f t="shared" si="1200"/>
        <v>-0.05</v>
      </c>
      <c r="M934" s="62">
        <f t="shared" si="1200"/>
        <v>-0.05</v>
      </c>
      <c r="N934" s="62">
        <f t="shared" si="1200"/>
        <v>-0.05</v>
      </c>
      <c r="O934" s="62">
        <f t="shared" si="1200"/>
        <v>-0.05</v>
      </c>
      <c r="P934" s="62">
        <f t="shared" si="1200"/>
        <v>-4.9999999999999996E-2</v>
      </c>
      <c r="Q934" s="62">
        <f t="shared" si="1200"/>
        <v>-0.05</v>
      </c>
      <c r="R934" s="62">
        <f t="shared" si="1200"/>
        <v>-0.05</v>
      </c>
      <c r="S934" s="62">
        <f t="shared" si="1200"/>
        <v>-0.05</v>
      </c>
      <c r="T934" s="62">
        <f t="shared" si="1200"/>
        <v>-0.05</v>
      </c>
      <c r="U934" s="62">
        <f t="shared" si="1200"/>
        <v>-0.05</v>
      </c>
      <c r="V934" s="62">
        <f t="shared" si="1200"/>
        <v>-0.05</v>
      </c>
      <c r="W934" s="62">
        <f t="shared" si="1200"/>
        <v>0</v>
      </c>
      <c r="X934" s="62">
        <f t="shared" si="1200"/>
        <v>0</v>
      </c>
      <c r="Y934" s="62">
        <f t="shared" si="1200"/>
        <v>0</v>
      </c>
      <c r="Z934" s="62">
        <f t="shared" si="1200"/>
        <v>0</v>
      </c>
      <c r="AA934" s="62">
        <f t="shared" si="1200"/>
        <v>0</v>
      </c>
      <c r="AB934" s="62">
        <f t="shared" si="1200"/>
        <v>0</v>
      </c>
      <c r="AC934" s="62">
        <f t="shared" si="1200"/>
        <v>0</v>
      </c>
      <c r="AD934" s="62">
        <f t="shared" si="1200"/>
        <v>0</v>
      </c>
      <c r="AE934" s="62">
        <f t="shared" si="1200"/>
        <v>0</v>
      </c>
      <c r="AF934" s="62">
        <f t="shared" si="1200"/>
        <v>0</v>
      </c>
      <c r="AG934" s="62">
        <f t="shared" si="1200"/>
        <v>0</v>
      </c>
      <c r="AH934" s="62">
        <f t="shared" si="1200"/>
        <v>0</v>
      </c>
      <c r="AJ934" s="34"/>
      <c r="AK934" s="34"/>
      <c r="AL934" s="34"/>
      <c r="AM934" s="34"/>
      <c r="AN934" s="34"/>
      <c r="AO934" s="34"/>
      <c r="AP934" s="62">
        <f t="shared" ref="AP934:AW934" si="1201">IFERROR(AP648/AP631, 0)</f>
        <v>-0.05</v>
      </c>
      <c r="AQ934" s="62">
        <f t="shared" si="1201"/>
        <v>-0.05</v>
      </c>
      <c r="AR934" s="62">
        <f t="shared" si="1201"/>
        <v>-5.000000000000001E-2</v>
      </c>
      <c r="AS934" s="62">
        <f t="shared" si="1201"/>
        <v>-4.9999999999999989E-2</v>
      </c>
      <c r="AT934" s="62">
        <f t="shared" si="1201"/>
        <v>-0.05</v>
      </c>
      <c r="AU934" s="62">
        <f t="shared" si="1201"/>
        <v>0</v>
      </c>
      <c r="AV934" s="62">
        <f t="shared" si="1201"/>
        <v>0</v>
      </c>
      <c r="AW934" s="62">
        <f t="shared" si="1201"/>
        <v>0</v>
      </c>
    </row>
    <row r="935" spans="2:49" hidden="1" outlineLevel="1" x14ac:dyDescent="0.2">
      <c r="B935" s="4" t="s">
        <v>141</v>
      </c>
      <c r="C935" s="62">
        <f>C653</f>
        <v>-24.936766498316498</v>
      </c>
      <c r="D935" s="62">
        <f t="shared" ref="D935:AH935" si="1202">D653</f>
        <v>-7.3044701149425286</v>
      </c>
      <c r="E935" s="62">
        <f t="shared" si="1202"/>
        <v>-2.3389667958656331</v>
      </c>
      <c r="F935" s="62">
        <f t="shared" si="1202"/>
        <v>-1.0779815867074969</v>
      </c>
      <c r="G935" s="62">
        <f t="shared" si="1202"/>
        <v>-0.61142494713073969</v>
      </c>
      <c r="H935" s="62">
        <f t="shared" si="1202"/>
        <v>-0.36714179842113875</v>
      </c>
      <c r="I935" s="62">
        <f t="shared" si="1202"/>
        <v>-0.23351045922691357</v>
      </c>
      <c r="J935" s="62">
        <f t="shared" si="1202"/>
        <v>-0.12456971024664032</v>
      </c>
      <c r="K935" s="62">
        <f t="shared" si="1202"/>
        <v>-4.4371147859169735E-2</v>
      </c>
      <c r="L935" s="62">
        <f t="shared" si="1202"/>
        <v>1.6244041625416764E-2</v>
      </c>
      <c r="M935" s="62">
        <f t="shared" si="1202"/>
        <v>6.3550032713575622E-2</v>
      </c>
      <c r="N935" s="62">
        <f t="shared" si="1202"/>
        <v>0.10131672994748585</v>
      </c>
      <c r="O935" s="62">
        <f t="shared" si="1202"/>
        <v>0.14014966094035639</v>
      </c>
      <c r="P935" s="62">
        <f t="shared" si="1202"/>
        <v>0.17238450283951021</v>
      </c>
      <c r="Q935" s="62">
        <f t="shared" si="1202"/>
        <v>0.19950623615441357</v>
      </c>
      <c r="R935" s="62">
        <f t="shared" si="1202"/>
        <v>0.22230940540219446</v>
      </c>
      <c r="S935" s="62">
        <f t="shared" si="1202"/>
        <v>0.24835988069225168</v>
      </c>
      <c r="T935" s="62">
        <f t="shared" si="1202"/>
        <v>0.26590121838286618</v>
      </c>
      <c r="U935" s="62">
        <f t="shared" si="1202"/>
        <v>0.2811161002909901</v>
      </c>
      <c r="V935" s="62">
        <f t="shared" si="1202"/>
        <v>0.29431127442879401</v>
      </c>
      <c r="W935" s="62">
        <f t="shared" si="1202"/>
        <v>0.9431552526235808</v>
      </c>
      <c r="X935" s="62">
        <f t="shared" si="1202"/>
        <v>0.9439642628698518</v>
      </c>
      <c r="Y935" s="62">
        <f t="shared" si="1202"/>
        <v>0.94458048640398529</v>
      </c>
      <c r="Z935" s="62">
        <f t="shared" si="1202"/>
        <v>0.94490372979184822</v>
      </c>
      <c r="AA935" s="62">
        <f t="shared" si="1202"/>
        <v>0</v>
      </c>
      <c r="AB935" s="62">
        <f t="shared" si="1202"/>
        <v>0</v>
      </c>
      <c r="AC935" s="62">
        <f t="shared" si="1202"/>
        <v>0</v>
      </c>
      <c r="AD935" s="62">
        <f t="shared" si="1202"/>
        <v>0</v>
      </c>
      <c r="AE935" s="62">
        <f t="shared" si="1202"/>
        <v>0</v>
      </c>
      <c r="AF935" s="62">
        <f t="shared" si="1202"/>
        <v>0</v>
      </c>
      <c r="AG935" s="62">
        <f t="shared" si="1202"/>
        <v>0</v>
      </c>
      <c r="AH935" s="62">
        <f t="shared" si="1202"/>
        <v>0</v>
      </c>
      <c r="AJ935" s="34"/>
      <c r="AK935" s="34"/>
      <c r="AL935" s="34"/>
      <c r="AM935" s="34"/>
      <c r="AN935" s="34"/>
      <c r="AO935" s="34"/>
      <c r="AP935" s="62">
        <f t="shared" ref="AP935:AW935" si="1203">AP653</f>
        <v>-2.3570995865161457</v>
      </c>
      <c r="AQ935" s="62">
        <f t="shared" si="1203"/>
        <v>-0.28374911276471992</v>
      </c>
      <c r="AR935" s="62">
        <f t="shared" si="1203"/>
        <v>4.3051386447570013E-2</v>
      </c>
      <c r="AS935" s="62">
        <f t="shared" si="1203"/>
        <v>0.18730868661023536</v>
      </c>
      <c r="AT935" s="62">
        <f t="shared" si="1203"/>
        <v>0.2740401778398292</v>
      </c>
      <c r="AU935" s="62">
        <f t="shared" si="1203"/>
        <v>0.9438319611716548</v>
      </c>
      <c r="AV935" s="62">
        <f t="shared" si="1203"/>
        <v>0</v>
      </c>
      <c r="AW935" s="62">
        <f t="shared" si="1203"/>
        <v>0</v>
      </c>
    </row>
    <row r="936" spans="2:49" hidden="1" outlineLevel="1" x14ac:dyDescent="0.2">
      <c r="B936" s="4" t="s">
        <v>145</v>
      </c>
      <c r="C936" s="62">
        <f>C674</f>
        <v>-11.576676074581432</v>
      </c>
      <c r="D936" s="62">
        <f t="shared" ref="D936:AH936" si="1204">D674</f>
        <v>-4.2291030849773241</v>
      </c>
      <c r="E936" s="62">
        <f t="shared" si="1204"/>
        <v>-1.7731784933831232</v>
      </c>
      <c r="F936" s="62">
        <f t="shared" si="1204"/>
        <v>-0.98195477635263828</v>
      </c>
      <c r="G936" s="62">
        <f t="shared" si="1204"/>
        <v>-0.64024223515631906</v>
      </c>
      <c r="H936" s="62">
        <f t="shared" si="1204"/>
        <v>-0.45734171931870138</v>
      </c>
      <c r="I936" s="62">
        <f t="shared" si="1204"/>
        <v>-0.360383773131568</v>
      </c>
      <c r="J936" s="62">
        <f t="shared" si="1204"/>
        <v>-0.27357754852243199</v>
      </c>
      <c r="K936" s="62">
        <f t="shared" si="1204"/>
        <v>-0.22431175086147467</v>
      </c>
      <c r="L936" s="62">
        <f t="shared" si="1204"/>
        <v>-0.17398446826071942</v>
      </c>
      <c r="M936" s="62">
        <f t="shared" si="1204"/>
        <v>-0.14144386885391708</v>
      </c>
      <c r="N936" s="62">
        <f t="shared" si="1204"/>
        <v>-0.11442001953258985</v>
      </c>
      <c r="O936" s="62">
        <f t="shared" si="1204"/>
        <v>-8.6322153167501817E-2</v>
      </c>
      <c r="P936" s="62">
        <f t="shared" si="1204"/>
        <v>-6.3004987032007825E-2</v>
      </c>
      <c r="Q936" s="62">
        <f t="shared" si="1204"/>
        <v>-4.2883185695440328E-2</v>
      </c>
      <c r="R936" s="62">
        <f t="shared" si="1204"/>
        <v>-2.5342115114340338E-2</v>
      </c>
      <c r="S936" s="62">
        <f t="shared" si="1204"/>
        <v>-5.5045736831617949E-3</v>
      </c>
      <c r="T936" s="62">
        <f t="shared" si="1204"/>
        <v>8.5238979785372589E-3</v>
      </c>
      <c r="U936" s="62">
        <f t="shared" si="1204"/>
        <v>2.1209663635325837E-2</v>
      </c>
      <c r="V936" s="62">
        <f t="shared" si="1204"/>
        <v>3.27213564484349E-2</v>
      </c>
      <c r="W936" s="62">
        <f t="shared" si="1204"/>
        <v>0.39977216666630111</v>
      </c>
      <c r="X936" s="62">
        <f t="shared" si="1204"/>
        <v>0.90900816655159089</v>
      </c>
      <c r="Y936" s="62">
        <f t="shared" si="1204"/>
        <v>0.89052550433044875</v>
      </c>
      <c r="Z936" s="62">
        <f t="shared" si="1204"/>
        <v>0.81330337909430905</v>
      </c>
      <c r="AA936" s="62">
        <f t="shared" si="1204"/>
        <v>0</v>
      </c>
      <c r="AB936" s="62">
        <f t="shared" si="1204"/>
        <v>0</v>
      </c>
      <c r="AC936" s="62">
        <f t="shared" si="1204"/>
        <v>0</v>
      </c>
      <c r="AD936" s="62">
        <f t="shared" si="1204"/>
        <v>0</v>
      </c>
      <c r="AE936" s="62">
        <f t="shared" si="1204"/>
        <v>0</v>
      </c>
      <c r="AF936" s="62">
        <f t="shared" si="1204"/>
        <v>0</v>
      </c>
      <c r="AG936" s="62">
        <f t="shared" si="1204"/>
        <v>0</v>
      </c>
      <c r="AH936" s="62">
        <f t="shared" si="1204"/>
        <v>0</v>
      </c>
      <c r="AJ936" s="34"/>
      <c r="AK936" s="34"/>
      <c r="AL936" s="34"/>
      <c r="AM936" s="34"/>
      <c r="AN936" s="34"/>
      <c r="AO936" s="34"/>
      <c r="AP936" s="62">
        <f t="shared" ref="AP936:AW936" si="1205">AP674</f>
        <v>-1.8517833210486301</v>
      </c>
      <c r="AQ936" s="62">
        <f t="shared" si="1205"/>
        <v>-0.39795546472553062</v>
      </c>
      <c r="AR936" s="62">
        <f t="shared" si="1205"/>
        <v>-0.1571784470510606</v>
      </c>
      <c r="AS936" s="62">
        <f t="shared" si="1205"/>
        <v>-5.1718648084507698E-2</v>
      </c>
      <c r="AT936" s="62">
        <f t="shared" si="1205"/>
        <v>1.5550778051082847E-2</v>
      </c>
      <c r="AU936" s="62">
        <f t="shared" si="1205"/>
        <v>0.68885941935981621</v>
      </c>
      <c r="AV936" s="62">
        <f t="shared" si="1205"/>
        <v>0</v>
      </c>
      <c r="AW936" s="62">
        <f t="shared" si="1205"/>
        <v>0</v>
      </c>
    </row>
    <row r="937" spans="2:49" hidden="1" outlineLevel="1" x14ac:dyDescent="0.2">
      <c r="B937" s="4" t="s">
        <v>173</v>
      </c>
      <c r="C937" s="62">
        <f t="shared" ref="C937:AH937" si="1206">C720</f>
        <v>-17.469317946127944</v>
      </c>
      <c r="D937" s="62">
        <f t="shared" si="1206"/>
        <v>-3.5596054715766279</v>
      </c>
      <c r="E937" s="62">
        <f t="shared" si="1206"/>
        <v>-0.3530263059396328</v>
      </c>
      <c r="F937" s="62">
        <f t="shared" si="1206"/>
        <v>3.8088057860561554E-2</v>
      </c>
      <c r="G937" s="62">
        <f t="shared" si="1206"/>
        <v>-6.4358753264636109E-2</v>
      </c>
      <c r="H937" s="62">
        <f t="shared" si="1206"/>
        <v>-9.915902115385654E-4</v>
      </c>
      <c r="I937" s="62">
        <f t="shared" si="1206"/>
        <v>0.14226791053325549</v>
      </c>
      <c r="J937" s="62">
        <f t="shared" si="1206"/>
        <v>0.19186486565928532</v>
      </c>
      <c r="K937" s="62">
        <f t="shared" si="1206"/>
        <v>0.16330947954223629</v>
      </c>
      <c r="L937" s="62">
        <f t="shared" si="1206"/>
        <v>0.17940620908565474</v>
      </c>
      <c r="M937" s="62">
        <f t="shared" si="1206"/>
        <v>0.23772949422331946</v>
      </c>
      <c r="N937" s="62">
        <f t="shared" si="1206"/>
        <v>0.2502123383082876</v>
      </c>
      <c r="O937" s="62">
        <f t="shared" si="1206"/>
        <v>0.21861455165712088</v>
      </c>
      <c r="P937" s="62">
        <f t="shared" si="1206"/>
        <v>0.23536887017763367</v>
      </c>
      <c r="Q937" s="62">
        <f t="shared" si="1206"/>
        <v>0.26760329140191441</v>
      </c>
      <c r="R937" s="62">
        <f t="shared" si="1206"/>
        <v>0.27069278880284359</v>
      </c>
      <c r="S937" s="62">
        <f t="shared" si="1206"/>
        <v>0.28631258167533713</v>
      </c>
      <c r="T937" s="62">
        <f t="shared" si="1206"/>
        <v>0.31329397000745923</v>
      </c>
      <c r="U937" s="62">
        <f t="shared" si="1206"/>
        <v>0.33824476058775427</v>
      </c>
      <c r="V937" s="62">
        <f t="shared" si="1206"/>
        <v>0.34209370489237512</v>
      </c>
      <c r="W937" s="62">
        <f t="shared" si="1206"/>
        <v>0.67568428320676188</v>
      </c>
      <c r="X937" s="62">
        <f t="shared" si="1206"/>
        <v>0</v>
      </c>
      <c r="Y937" s="62">
        <f t="shared" si="1206"/>
        <v>-7.9504970583903209E-16</v>
      </c>
      <c r="Z937" s="62">
        <f t="shared" si="1206"/>
        <v>0</v>
      </c>
      <c r="AA937" s="62">
        <f t="shared" si="1206"/>
        <v>0</v>
      </c>
      <c r="AB937" s="62">
        <f t="shared" si="1206"/>
        <v>0</v>
      </c>
      <c r="AC937" s="62">
        <f t="shared" si="1206"/>
        <v>0</v>
      </c>
      <c r="AD937" s="62">
        <f t="shared" si="1206"/>
        <v>0</v>
      </c>
      <c r="AE937" s="62">
        <f t="shared" si="1206"/>
        <v>0</v>
      </c>
      <c r="AF937" s="62">
        <f t="shared" si="1206"/>
        <v>0</v>
      </c>
      <c r="AG937" s="62">
        <f t="shared" si="1206"/>
        <v>0</v>
      </c>
      <c r="AH937" s="62">
        <f t="shared" si="1206"/>
        <v>0</v>
      </c>
      <c r="AJ937" s="34"/>
      <c r="AK937" s="34"/>
      <c r="AL937" s="34"/>
      <c r="AM937" s="34"/>
      <c r="AN937" s="34"/>
      <c r="AO937" s="34"/>
      <c r="AP937" s="62">
        <f t="shared" ref="AP937:AW937" si="1207">AP720</f>
        <v>0</v>
      </c>
      <c r="AQ937" s="62">
        <f t="shared" si="1207"/>
        <v>0</v>
      </c>
      <c r="AR937" s="62">
        <f t="shared" si="1207"/>
        <v>0</v>
      </c>
      <c r="AS937" s="62">
        <f t="shared" si="1207"/>
        <v>0</v>
      </c>
      <c r="AT937" s="62">
        <f t="shared" si="1207"/>
        <v>0</v>
      </c>
      <c r="AU937" s="62">
        <f t="shared" si="1207"/>
        <v>0</v>
      </c>
      <c r="AV937" s="62">
        <f t="shared" si="1207"/>
        <v>0</v>
      </c>
      <c r="AW937" s="62">
        <f t="shared" si="1207"/>
        <v>0</v>
      </c>
    </row>
    <row r="938" spans="2:49" hidden="1" outlineLevel="1" x14ac:dyDescent="0.2">
      <c r="AJ938" s="34"/>
      <c r="AK938" s="34"/>
      <c r="AL938" s="34"/>
      <c r="AM938" s="34"/>
      <c r="AN938" s="34"/>
      <c r="AO938" s="34"/>
    </row>
    <row r="939" spans="2:49" collapsed="1" x14ac:dyDescent="0.2">
      <c r="AJ939" s="34"/>
      <c r="AK939" s="34"/>
      <c r="AL939" s="34"/>
      <c r="AM939" s="34"/>
      <c r="AN939" s="34"/>
      <c r="AO939" s="34"/>
    </row>
    <row r="940" spans="2:49" x14ac:dyDescent="0.2"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J940" s="34"/>
      <c r="AK940" s="34"/>
      <c r="AL940" s="34"/>
      <c r="AM940" s="34"/>
      <c r="AN940" s="34"/>
      <c r="AO940" s="34"/>
    </row>
    <row r="941" spans="2:49" x14ac:dyDescent="0.2">
      <c r="C941" s="155"/>
      <c r="D941" s="155"/>
      <c r="E941" s="155"/>
      <c r="F941" s="155"/>
      <c r="G941" s="155"/>
      <c r="H941" s="155"/>
      <c r="I941" s="155"/>
      <c r="J941" s="155"/>
      <c r="K941" s="155"/>
      <c r="L941" s="155"/>
      <c r="M941" s="155"/>
      <c r="N941" s="155"/>
      <c r="O941" s="155"/>
      <c r="P941" s="155"/>
      <c r="Q941" s="155"/>
      <c r="R941" s="155"/>
      <c r="S941" s="155"/>
      <c r="T941" s="155"/>
      <c r="U941" s="155"/>
      <c r="V941" s="155"/>
      <c r="W941" s="155"/>
      <c r="X941" s="155"/>
      <c r="Y941" s="155"/>
      <c r="Z941" s="155"/>
      <c r="AA941" s="155"/>
      <c r="AB941" s="155"/>
      <c r="AC941" s="155"/>
      <c r="AD941" s="155"/>
      <c r="AE941" s="155"/>
      <c r="AF941" s="155"/>
      <c r="AG941" s="155"/>
      <c r="AH941" s="155"/>
      <c r="AJ941" s="34"/>
      <c r="AK941" s="34"/>
      <c r="AL941" s="34"/>
      <c r="AM941" s="34"/>
      <c r="AN941" s="34"/>
      <c r="AO941" s="34"/>
    </row>
    <row r="942" spans="2:49" x14ac:dyDescent="0.2">
      <c r="AJ942" s="34"/>
      <c r="AK942" s="34"/>
      <c r="AL942" s="34"/>
      <c r="AM942" s="34"/>
      <c r="AN942" s="34"/>
      <c r="AO942" s="34"/>
    </row>
    <row r="943" spans="2:49" x14ac:dyDescent="0.2">
      <c r="AJ943" s="34"/>
      <c r="AK943" s="34"/>
      <c r="AL943" s="34"/>
      <c r="AM943" s="34"/>
      <c r="AN943" s="34"/>
      <c r="AO943" s="34"/>
    </row>
    <row r="944" spans="2:49" x14ac:dyDescent="0.2">
      <c r="AJ944" s="34"/>
      <c r="AK944" s="34"/>
      <c r="AL944" s="34"/>
      <c r="AM944" s="34"/>
      <c r="AN944" s="34"/>
      <c r="AO944" s="34"/>
    </row>
    <row r="945" spans="36:41" x14ac:dyDescent="0.2">
      <c r="AJ945" s="34"/>
      <c r="AK945" s="34"/>
      <c r="AL945" s="34"/>
      <c r="AM945" s="34"/>
      <c r="AN945" s="34"/>
      <c r="AO945" s="34"/>
    </row>
    <row r="946" spans="36:41" x14ac:dyDescent="0.2">
      <c r="AJ946" s="34"/>
      <c r="AK946" s="34"/>
      <c r="AL946" s="34"/>
      <c r="AM946" s="34"/>
      <c r="AN946" s="34"/>
      <c r="AO946" s="34"/>
    </row>
    <row r="947" spans="36:41" x14ac:dyDescent="0.2">
      <c r="AJ947" s="34"/>
      <c r="AK947" s="34"/>
      <c r="AL947" s="34"/>
      <c r="AM947" s="34"/>
      <c r="AN947" s="34"/>
      <c r="AO947" s="34"/>
    </row>
    <row r="948" spans="36:41" x14ac:dyDescent="0.2">
      <c r="AJ948" s="34"/>
      <c r="AK948" s="34"/>
      <c r="AL948" s="34"/>
      <c r="AM948" s="34"/>
      <c r="AN948" s="34"/>
      <c r="AO948" s="34"/>
    </row>
    <row r="949" spans="36:41" x14ac:dyDescent="0.2">
      <c r="AJ949" s="34"/>
      <c r="AK949" s="34"/>
      <c r="AL949" s="34"/>
      <c r="AM949" s="34"/>
      <c r="AN949" s="34"/>
      <c r="AO949" s="34"/>
    </row>
    <row r="950" spans="36:41" x14ac:dyDescent="0.2">
      <c r="AJ950" s="34"/>
      <c r="AK950" s="34"/>
      <c r="AL950" s="34"/>
      <c r="AM950" s="34"/>
      <c r="AN950" s="34"/>
      <c r="AO950" s="34"/>
    </row>
    <row r="951" spans="36:41" x14ac:dyDescent="0.2">
      <c r="AJ951" s="34"/>
      <c r="AK951" s="34"/>
      <c r="AL951" s="34"/>
      <c r="AM951" s="34"/>
      <c r="AN951" s="34"/>
      <c r="AO951" s="34"/>
    </row>
    <row r="952" spans="36:41" x14ac:dyDescent="0.2">
      <c r="AJ952" s="34"/>
      <c r="AK952" s="34"/>
      <c r="AL952" s="34"/>
      <c r="AM952" s="34"/>
      <c r="AN952" s="34"/>
      <c r="AO952" s="34"/>
    </row>
    <row r="953" spans="36:41" x14ac:dyDescent="0.2">
      <c r="AJ953" s="34"/>
      <c r="AK953" s="34"/>
      <c r="AL953" s="34"/>
      <c r="AM953" s="34"/>
      <c r="AN953" s="34"/>
      <c r="AO953" s="34"/>
    </row>
    <row r="954" spans="36:41" x14ac:dyDescent="0.2">
      <c r="AJ954" s="34"/>
      <c r="AK954" s="34"/>
      <c r="AL954" s="34"/>
      <c r="AM954" s="34"/>
      <c r="AN954" s="34"/>
      <c r="AO954" s="34"/>
    </row>
    <row r="955" spans="36:41" x14ac:dyDescent="0.2">
      <c r="AJ955" s="34"/>
      <c r="AK955" s="34"/>
      <c r="AL955" s="34"/>
      <c r="AM955" s="34"/>
      <c r="AN955" s="34"/>
      <c r="AO955" s="34"/>
    </row>
    <row r="956" spans="36:41" x14ac:dyDescent="0.2">
      <c r="AJ956" s="34"/>
      <c r="AK956" s="34"/>
      <c r="AL956" s="34"/>
      <c r="AM956" s="34"/>
      <c r="AN956" s="34"/>
      <c r="AO956" s="34"/>
    </row>
    <row r="957" spans="36:41" x14ac:dyDescent="0.2">
      <c r="AJ957" s="34"/>
      <c r="AK957" s="34"/>
      <c r="AL957" s="34"/>
      <c r="AM957" s="34"/>
      <c r="AN957" s="34"/>
      <c r="AO957" s="34"/>
    </row>
    <row r="958" spans="36:41" x14ac:dyDescent="0.2">
      <c r="AJ958" s="34"/>
      <c r="AK958" s="34"/>
      <c r="AL958" s="34"/>
      <c r="AM958" s="34"/>
      <c r="AN958" s="34"/>
      <c r="AO958" s="34"/>
    </row>
    <row r="959" spans="36:41" x14ac:dyDescent="0.2">
      <c r="AJ959" s="34"/>
      <c r="AK959" s="34"/>
      <c r="AL959" s="34"/>
      <c r="AM959" s="34"/>
      <c r="AN959" s="34"/>
      <c r="AO959" s="34"/>
    </row>
    <row r="960" spans="36:41" x14ac:dyDescent="0.2">
      <c r="AJ960" s="34"/>
      <c r="AK960" s="34"/>
      <c r="AL960" s="34"/>
      <c r="AM960" s="34"/>
      <c r="AN960" s="34"/>
      <c r="AO960" s="34"/>
    </row>
    <row r="961" spans="36:41" x14ac:dyDescent="0.2">
      <c r="AJ961" s="34"/>
      <c r="AK961" s="34"/>
      <c r="AL961" s="34"/>
      <c r="AM961" s="34"/>
      <c r="AN961" s="34"/>
      <c r="AO961" s="34"/>
    </row>
    <row r="962" spans="36:41" x14ac:dyDescent="0.2">
      <c r="AJ962" s="34"/>
      <c r="AK962" s="34"/>
      <c r="AL962" s="34"/>
      <c r="AM962" s="34"/>
      <c r="AN962" s="34"/>
      <c r="AO962" s="34"/>
    </row>
    <row r="963" spans="36:41" x14ac:dyDescent="0.2">
      <c r="AJ963" s="34"/>
      <c r="AK963" s="34"/>
      <c r="AL963" s="34"/>
      <c r="AM963" s="34"/>
      <c r="AN963" s="34"/>
      <c r="AO963" s="34"/>
    </row>
    <row r="964" spans="36:41" x14ac:dyDescent="0.2">
      <c r="AJ964" s="34"/>
      <c r="AK964" s="34"/>
      <c r="AL964" s="34"/>
      <c r="AM964" s="34"/>
      <c r="AN964" s="34"/>
      <c r="AO964" s="34"/>
    </row>
    <row r="965" spans="36:41" x14ac:dyDescent="0.2">
      <c r="AJ965" s="34"/>
      <c r="AK965" s="34"/>
      <c r="AL965" s="34"/>
      <c r="AM965" s="34"/>
      <c r="AN965" s="34"/>
      <c r="AO965" s="34"/>
    </row>
    <row r="966" spans="36:41" x14ac:dyDescent="0.2">
      <c r="AJ966" s="34"/>
      <c r="AK966" s="34"/>
      <c r="AL966" s="34"/>
      <c r="AM966" s="34"/>
      <c r="AN966" s="34"/>
      <c r="AO966" s="34"/>
    </row>
    <row r="967" spans="36:41" x14ac:dyDescent="0.2">
      <c r="AJ967" s="34"/>
      <c r="AK967" s="34"/>
      <c r="AL967" s="34"/>
      <c r="AM967" s="34"/>
      <c r="AN967" s="34"/>
      <c r="AO967" s="34"/>
    </row>
    <row r="968" spans="36:41" x14ac:dyDescent="0.2">
      <c r="AJ968" s="34"/>
      <c r="AK968" s="34"/>
      <c r="AL968" s="34"/>
      <c r="AM968" s="34"/>
      <c r="AN968" s="34"/>
      <c r="AO968" s="34"/>
    </row>
    <row r="969" spans="36:41" x14ac:dyDescent="0.2">
      <c r="AJ969" s="34"/>
      <c r="AK969" s="34"/>
      <c r="AL969" s="34"/>
      <c r="AM969" s="34"/>
      <c r="AN969" s="34"/>
      <c r="AO969" s="34"/>
    </row>
    <row r="970" spans="36:41" x14ac:dyDescent="0.2">
      <c r="AJ970" s="34"/>
      <c r="AK970" s="34"/>
      <c r="AL970" s="34"/>
      <c r="AM970" s="34"/>
      <c r="AN970" s="34"/>
      <c r="AO970" s="34"/>
    </row>
    <row r="971" spans="36:41" x14ac:dyDescent="0.2">
      <c r="AJ971" s="34"/>
      <c r="AK971" s="34"/>
      <c r="AL971" s="34"/>
      <c r="AM971" s="34"/>
      <c r="AN971" s="34"/>
      <c r="AO971" s="34"/>
    </row>
    <row r="972" spans="36:41" x14ac:dyDescent="0.2">
      <c r="AJ972" s="34"/>
      <c r="AK972" s="34"/>
      <c r="AL972" s="34"/>
      <c r="AM972" s="34"/>
      <c r="AN972" s="34"/>
      <c r="AO972" s="34"/>
    </row>
    <row r="973" spans="36:41" x14ac:dyDescent="0.2">
      <c r="AJ973" s="34"/>
      <c r="AK973" s="34"/>
      <c r="AL973" s="34"/>
      <c r="AM973" s="34"/>
      <c r="AN973" s="34"/>
      <c r="AO973" s="34"/>
    </row>
    <row r="974" spans="36:41" x14ac:dyDescent="0.2">
      <c r="AJ974" s="34"/>
      <c r="AK974" s="34"/>
      <c r="AL974" s="34"/>
      <c r="AM974" s="34"/>
      <c r="AN974" s="34"/>
      <c r="AO974" s="34"/>
    </row>
    <row r="975" spans="36:41" x14ac:dyDescent="0.2">
      <c r="AJ975" s="34"/>
      <c r="AK975" s="34"/>
      <c r="AL975" s="34"/>
      <c r="AM975" s="34"/>
      <c r="AN975" s="34"/>
      <c r="AO975" s="34"/>
    </row>
    <row r="976" spans="36:41" x14ac:dyDescent="0.2">
      <c r="AJ976" s="34"/>
      <c r="AK976" s="34"/>
      <c r="AL976" s="34"/>
      <c r="AM976" s="34"/>
      <c r="AN976" s="34"/>
      <c r="AO976" s="34"/>
    </row>
    <row r="977" spans="36:41" x14ac:dyDescent="0.2">
      <c r="AJ977" s="34"/>
      <c r="AK977" s="34"/>
      <c r="AL977" s="34"/>
      <c r="AM977" s="34"/>
      <c r="AN977" s="34"/>
      <c r="AO977" s="34"/>
    </row>
    <row r="978" spans="36:41" x14ac:dyDescent="0.2">
      <c r="AJ978" s="34"/>
      <c r="AK978" s="34"/>
      <c r="AL978" s="34"/>
      <c r="AM978" s="34"/>
      <c r="AN978" s="34"/>
      <c r="AO978" s="34"/>
    </row>
    <row r="979" spans="36:41" x14ac:dyDescent="0.2">
      <c r="AJ979" s="34"/>
      <c r="AK979" s="34"/>
      <c r="AL979" s="34"/>
      <c r="AM979" s="34"/>
      <c r="AN979" s="34"/>
      <c r="AO979" s="34"/>
    </row>
    <row r="980" spans="36:41" x14ac:dyDescent="0.2">
      <c r="AJ980" s="34"/>
      <c r="AK980" s="34"/>
      <c r="AL980" s="34"/>
      <c r="AM980" s="34"/>
      <c r="AN980" s="34"/>
      <c r="AO980" s="34"/>
    </row>
    <row r="981" spans="36:41" x14ac:dyDescent="0.2">
      <c r="AJ981" s="34"/>
      <c r="AK981" s="34"/>
      <c r="AL981" s="34"/>
      <c r="AM981" s="34"/>
      <c r="AN981" s="34"/>
      <c r="AO981" s="34"/>
    </row>
    <row r="982" spans="36:41" x14ac:dyDescent="0.2">
      <c r="AJ982" s="34"/>
      <c r="AK982" s="34"/>
      <c r="AL982" s="34"/>
      <c r="AM982" s="34"/>
      <c r="AN982" s="34"/>
      <c r="AO982" s="34"/>
    </row>
    <row r="983" spans="36:41" x14ac:dyDescent="0.2">
      <c r="AJ983" s="34"/>
      <c r="AK983" s="34"/>
      <c r="AL983" s="34"/>
      <c r="AM983" s="34"/>
      <c r="AN983" s="34"/>
      <c r="AO983" s="34"/>
    </row>
    <row r="984" spans="36:41" x14ac:dyDescent="0.2">
      <c r="AJ984" s="34"/>
      <c r="AK984" s="34"/>
      <c r="AL984" s="34"/>
      <c r="AM984" s="34"/>
      <c r="AN984" s="34"/>
      <c r="AO984" s="34"/>
    </row>
    <row r="985" spans="36:41" x14ac:dyDescent="0.2">
      <c r="AJ985" s="34"/>
      <c r="AK985" s="34"/>
      <c r="AL985" s="34"/>
      <c r="AM985" s="34"/>
      <c r="AN985" s="34"/>
      <c r="AO985" s="34"/>
    </row>
    <row r="986" spans="36:41" x14ac:dyDescent="0.2">
      <c r="AJ986" s="34"/>
      <c r="AK986" s="34"/>
      <c r="AL986" s="34"/>
      <c r="AM986" s="34"/>
      <c r="AN986" s="34"/>
      <c r="AO986" s="34"/>
    </row>
    <row r="987" spans="36:41" x14ac:dyDescent="0.2">
      <c r="AJ987" s="34"/>
      <c r="AK987" s="34"/>
      <c r="AL987" s="34"/>
      <c r="AM987" s="34"/>
      <c r="AN987" s="34"/>
      <c r="AO987" s="34"/>
    </row>
    <row r="988" spans="36:41" x14ac:dyDescent="0.2">
      <c r="AJ988" s="34"/>
      <c r="AK988" s="34"/>
      <c r="AL988" s="34"/>
      <c r="AM988" s="34"/>
      <c r="AN988" s="34"/>
      <c r="AO988" s="34"/>
    </row>
    <row r="989" spans="36:41" x14ac:dyDescent="0.2">
      <c r="AJ989" s="34"/>
      <c r="AK989" s="34"/>
      <c r="AL989" s="34"/>
      <c r="AM989" s="34"/>
      <c r="AN989" s="34"/>
      <c r="AO989" s="34"/>
    </row>
    <row r="990" spans="36:41" x14ac:dyDescent="0.2">
      <c r="AJ990" s="34"/>
      <c r="AK990" s="34"/>
      <c r="AL990" s="34"/>
      <c r="AM990" s="34"/>
      <c r="AN990" s="34"/>
      <c r="AO990" s="34"/>
    </row>
    <row r="991" spans="36:41" x14ac:dyDescent="0.2">
      <c r="AJ991" s="34"/>
      <c r="AK991" s="34"/>
      <c r="AL991" s="34"/>
      <c r="AM991" s="34"/>
      <c r="AN991" s="34"/>
      <c r="AO991" s="34"/>
    </row>
    <row r="992" spans="36:41" x14ac:dyDescent="0.2">
      <c r="AJ992" s="34"/>
      <c r="AK992" s="34"/>
      <c r="AL992" s="34"/>
      <c r="AM992" s="34"/>
      <c r="AN992" s="34"/>
      <c r="AO992" s="34"/>
    </row>
    <row r="993" spans="36:41" x14ac:dyDescent="0.2">
      <c r="AJ993" s="34"/>
      <c r="AK993" s="34"/>
      <c r="AL993" s="34"/>
      <c r="AM993" s="34"/>
      <c r="AN993" s="34"/>
      <c r="AO993" s="34"/>
    </row>
    <row r="994" spans="36:41" x14ac:dyDescent="0.2">
      <c r="AJ994" s="34"/>
      <c r="AK994" s="34"/>
      <c r="AL994" s="34"/>
      <c r="AM994" s="34"/>
      <c r="AN994" s="34"/>
      <c r="AO994" s="34"/>
    </row>
    <row r="995" spans="36:41" x14ac:dyDescent="0.2">
      <c r="AJ995" s="34"/>
      <c r="AK995" s="34"/>
      <c r="AL995" s="34"/>
      <c r="AM995" s="34"/>
      <c r="AN995" s="34"/>
      <c r="AO995" s="34"/>
    </row>
    <row r="996" spans="36:41" x14ac:dyDescent="0.2">
      <c r="AJ996" s="34"/>
      <c r="AK996" s="34"/>
      <c r="AL996" s="34"/>
      <c r="AM996" s="34"/>
      <c r="AN996" s="34"/>
      <c r="AO996" s="34"/>
    </row>
    <row r="997" spans="36:41" x14ac:dyDescent="0.2">
      <c r="AJ997" s="34"/>
      <c r="AK997" s="34"/>
      <c r="AL997" s="34"/>
      <c r="AM997" s="34"/>
      <c r="AN997" s="34"/>
      <c r="AO997" s="34"/>
    </row>
    <row r="998" spans="36:41" x14ac:dyDescent="0.2">
      <c r="AJ998" s="34"/>
      <c r="AK998" s="34"/>
      <c r="AL998" s="34"/>
      <c r="AM998" s="34"/>
      <c r="AN998" s="34"/>
      <c r="AO998" s="34"/>
    </row>
    <row r="999" spans="36:41" x14ac:dyDescent="0.2">
      <c r="AJ999" s="34"/>
      <c r="AK999" s="34"/>
      <c r="AL999" s="34"/>
      <c r="AM999" s="34"/>
      <c r="AN999" s="34"/>
      <c r="AO999" s="34"/>
    </row>
    <row r="1000" spans="36:41" x14ac:dyDescent="0.2">
      <c r="AJ1000" s="34"/>
      <c r="AK1000" s="34"/>
      <c r="AL1000" s="34"/>
      <c r="AM1000" s="34"/>
      <c r="AN1000" s="34"/>
      <c r="AO1000" s="34"/>
    </row>
    <row r="1001" spans="36:41" x14ac:dyDescent="0.2">
      <c r="AJ1001" s="34"/>
      <c r="AK1001" s="34"/>
      <c r="AL1001" s="34"/>
      <c r="AM1001" s="34"/>
      <c r="AN1001" s="34"/>
      <c r="AO1001" s="34"/>
    </row>
    <row r="1002" spans="36:41" x14ac:dyDescent="0.2">
      <c r="AJ1002" s="34"/>
      <c r="AK1002" s="34"/>
      <c r="AL1002" s="34"/>
      <c r="AM1002" s="34"/>
      <c r="AN1002" s="34"/>
      <c r="AO1002" s="34"/>
    </row>
    <row r="1003" spans="36:41" x14ac:dyDescent="0.2">
      <c r="AJ1003" s="34"/>
      <c r="AK1003" s="34"/>
      <c r="AL1003" s="34"/>
      <c r="AM1003" s="34"/>
      <c r="AN1003" s="34"/>
      <c r="AO1003" s="34"/>
    </row>
    <row r="1004" spans="36:41" x14ac:dyDescent="0.2">
      <c r="AJ1004" s="34"/>
      <c r="AK1004" s="34"/>
      <c r="AL1004" s="34"/>
      <c r="AM1004" s="34"/>
      <c r="AN1004" s="34"/>
      <c r="AO1004" s="34"/>
    </row>
    <row r="1005" spans="36:41" x14ac:dyDescent="0.2">
      <c r="AJ1005" s="34"/>
      <c r="AK1005" s="34"/>
      <c r="AL1005" s="34"/>
      <c r="AM1005" s="34"/>
      <c r="AN1005" s="34"/>
      <c r="AO1005" s="34"/>
    </row>
    <row r="1006" spans="36:41" x14ac:dyDescent="0.2">
      <c r="AJ1006" s="34"/>
      <c r="AK1006" s="34"/>
      <c r="AL1006" s="34"/>
      <c r="AM1006" s="34"/>
      <c r="AN1006" s="34"/>
      <c r="AO1006" s="34"/>
    </row>
    <row r="1007" spans="36:41" x14ac:dyDescent="0.2">
      <c r="AJ1007" s="34"/>
      <c r="AK1007" s="34"/>
      <c r="AL1007" s="34"/>
      <c r="AM1007" s="34"/>
      <c r="AN1007" s="34"/>
      <c r="AO1007" s="34"/>
    </row>
    <row r="1008" spans="36:41" x14ac:dyDescent="0.2">
      <c r="AJ1008" s="34"/>
      <c r="AK1008" s="34"/>
      <c r="AL1008" s="34"/>
      <c r="AM1008" s="34"/>
      <c r="AN1008" s="34"/>
      <c r="AO1008" s="34"/>
    </row>
    <row r="1009" spans="36:41" x14ac:dyDescent="0.2">
      <c r="AJ1009" s="34"/>
      <c r="AK1009" s="34"/>
      <c r="AL1009" s="34"/>
      <c r="AM1009" s="34"/>
      <c r="AN1009" s="34"/>
      <c r="AO1009" s="34"/>
    </row>
    <row r="1010" spans="36:41" x14ac:dyDescent="0.2">
      <c r="AJ1010" s="34"/>
      <c r="AK1010" s="34"/>
      <c r="AL1010" s="34"/>
      <c r="AM1010" s="34"/>
      <c r="AN1010" s="34"/>
      <c r="AO1010" s="34"/>
    </row>
    <row r="1011" spans="36:41" x14ac:dyDescent="0.2">
      <c r="AJ1011" s="34"/>
      <c r="AK1011" s="34"/>
      <c r="AL1011" s="34"/>
      <c r="AM1011" s="34"/>
      <c r="AN1011" s="34"/>
      <c r="AO1011" s="34"/>
    </row>
    <row r="1012" spans="36:41" x14ac:dyDescent="0.2">
      <c r="AJ1012" s="34"/>
      <c r="AK1012" s="34"/>
      <c r="AL1012" s="34"/>
      <c r="AM1012" s="34"/>
      <c r="AN1012" s="34"/>
      <c r="AO1012" s="34"/>
    </row>
    <row r="1013" spans="36:41" x14ac:dyDescent="0.2">
      <c r="AJ1013" s="34"/>
      <c r="AK1013" s="34"/>
      <c r="AL1013" s="34"/>
      <c r="AM1013" s="34"/>
      <c r="AN1013" s="34"/>
      <c r="AO1013" s="34"/>
    </row>
    <row r="1014" spans="36:41" x14ac:dyDescent="0.2">
      <c r="AJ1014" s="34"/>
      <c r="AK1014" s="34"/>
      <c r="AL1014" s="34"/>
      <c r="AM1014" s="34"/>
      <c r="AN1014" s="34"/>
      <c r="AO1014" s="34"/>
    </row>
    <row r="1015" spans="36:41" x14ac:dyDescent="0.2">
      <c r="AJ1015" s="34"/>
      <c r="AK1015" s="34"/>
      <c r="AL1015" s="34"/>
      <c r="AM1015" s="34"/>
      <c r="AN1015" s="34"/>
      <c r="AO1015" s="34"/>
    </row>
    <row r="1016" spans="36:41" x14ac:dyDescent="0.2">
      <c r="AJ1016" s="34"/>
      <c r="AK1016" s="34"/>
      <c r="AL1016" s="34"/>
      <c r="AM1016" s="34"/>
      <c r="AN1016" s="34"/>
      <c r="AO1016" s="34"/>
    </row>
    <row r="1017" spans="36:41" x14ac:dyDescent="0.2">
      <c r="AJ1017" s="34"/>
      <c r="AK1017" s="34"/>
      <c r="AL1017" s="34"/>
      <c r="AM1017" s="34"/>
      <c r="AN1017" s="34"/>
      <c r="AO1017" s="34"/>
    </row>
    <row r="1018" spans="36:41" x14ac:dyDescent="0.2">
      <c r="AJ1018" s="34"/>
      <c r="AK1018" s="34"/>
      <c r="AL1018" s="34"/>
      <c r="AM1018" s="34"/>
      <c r="AN1018" s="34"/>
      <c r="AO1018" s="34"/>
    </row>
    <row r="1019" spans="36:41" x14ac:dyDescent="0.2">
      <c r="AJ1019" s="34"/>
      <c r="AK1019" s="34"/>
      <c r="AL1019" s="34"/>
      <c r="AM1019" s="34"/>
      <c r="AN1019" s="34"/>
      <c r="AO1019" s="34"/>
    </row>
    <row r="1020" spans="36:41" x14ac:dyDescent="0.2">
      <c r="AJ1020" s="34"/>
      <c r="AK1020" s="34"/>
      <c r="AL1020" s="34"/>
      <c r="AM1020" s="34"/>
      <c r="AN1020" s="34"/>
      <c r="AO1020" s="34"/>
    </row>
    <row r="1021" spans="36:41" x14ac:dyDescent="0.2">
      <c r="AJ1021" s="34"/>
      <c r="AK1021" s="34"/>
      <c r="AL1021" s="34"/>
      <c r="AM1021" s="34"/>
      <c r="AN1021" s="34"/>
      <c r="AO1021" s="34"/>
    </row>
    <row r="1022" spans="36:41" x14ac:dyDescent="0.2">
      <c r="AJ1022" s="34"/>
      <c r="AK1022" s="34"/>
      <c r="AL1022" s="34"/>
      <c r="AM1022" s="34"/>
      <c r="AN1022" s="34"/>
      <c r="AO1022" s="34"/>
    </row>
    <row r="1023" spans="36:41" x14ac:dyDescent="0.2">
      <c r="AJ1023" s="34"/>
      <c r="AK1023" s="34"/>
      <c r="AL1023" s="34"/>
      <c r="AM1023" s="34"/>
      <c r="AN1023" s="34"/>
      <c r="AO1023" s="34"/>
    </row>
    <row r="1024" spans="36:41" x14ac:dyDescent="0.2">
      <c r="AJ1024" s="34"/>
      <c r="AK1024" s="34"/>
      <c r="AL1024" s="34"/>
      <c r="AM1024" s="34"/>
      <c r="AN1024" s="34"/>
      <c r="AO1024" s="34"/>
    </row>
    <row r="1025" spans="36:41" x14ac:dyDescent="0.2">
      <c r="AJ1025" s="34"/>
      <c r="AK1025" s="34"/>
      <c r="AL1025" s="34"/>
      <c r="AM1025" s="34"/>
      <c r="AN1025" s="34"/>
      <c r="AO1025" s="34"/>
    </row>
    <row r="1026" spans="36:41" x14ac:dyDescent="0.2">
      <c r="AJ1026" s="34"/>
      <c r="AK1026" s="34"/>
      <c r="AL1026" s="34"/>
      <c r="AM1026" s="34"/>
      <c r="AN1026" s="34"/>
      <c r="AO1026" s="34"/>
    </row>
    <row r="1027" spans="36:41" x14ac:dyDescent="0.2">
      <c r="AJ1027" s="34"/>
      <c r="AK1027" s="34"/>
      <c r="AL1027" s="34"/>
      <c r="AM1027" s="34"/>
      <c r="AN1027" s="34"/>
      <c r="AO1027" s="34"/>
    </row>
    <row r="1028" spans="36:41" x14ac:dyDescent="0.2">
      <c r="AJ1028" s="34"/>
      <c r="AK1028" s="34"/>
      <c r="AL1028" s="34"/>
      <c r="AM1028" s="34"/>
      <c r="AN1028" s="34"/>
      <c r="AO1028" s="34"/>
    </row>
    <row r="1029" spans="36:41" x14ac:dyDescent="0.2">
      <c r="AJ1029" s="34"/>
      <c r="AK1029" s="34"/>
      <c r="AL1029" s="34"/>
      <c r="AM1029" s="34"/>
      <c r="AN1029" s="34"/>
      <c r="AO1029" s="34"/>
    </row>
    <row r="1030" spans="36:41" x14ac:dyDescent="0.2">
      <c r="AJ1030" s="34"/>
      <c r="AK1030" s="34"/>
      <c r="AL1030" s="34"/>
      <c r="AM1030" s="34"/>
      <c r="AN1030" s="34"/>
      <c r="AO1030" s="34"/>
    </row>
    <row r="1031" spans="36:41" x14ac:dyDescent="0.2">
      <c r="AJ1031" s="34"/>
      <c r="AK1031" s="34"/>
      <c r="AL1031" s="34"/>
      <c r="AM1031" s="34"/>
      <c r="AN1031" s="34"/>
      <c r="AO1031" s="34"/>
    </row>
    <row r="1032" spans="36:41" x14ac:dyDescent="0.2">
      <c r="AJ1032" s="34"/>
      <c r="AK1032" s="34"/>
      <c r="AL1032" s="34"/>
      <c r="AM1032" s="34"/>
      <c r="AN1032" s="34"/>
      <c r="AO1032" s="34"/>
    </row>
    <row r="1033" spans="36:41" x14ac:dyDescent="0.2">
      <c r="AJ1033" s="34"/>
      <c r="AK1033" s="34"/>
      <c r="AL1033" s="34"/>
      <c r="AM1033" s="34"/>
      <c r="AN1033" s="34"/>
      <c r="AO1033" s="34"/>
    </row>
    <row r="1034" spans="36:41" x14ac:dyDescent="0.2">
      <c r="AJ1034" s="34"/>
      <c r="AK1034" s="34"/>
      <c r="AL1034" s="34"/>
      <c r="AM1034" s="34"/>
      <c r="AN1034" s="34"/>
      <c r="AO1034" s="34"/>
    </row>
    <row r="1035" spans="36:41" x14ac:dyDescent="0.2">
      <c r="AJ1035" s="34"/>
      <c r="AK1035" s="34"/>
      <c r="AL1035" s="34"/>
      <c r="AM1035" s="34"/>
      <c r="AN1035" s="34"/>
      <c r="AO1035" s="34"/>
    </row>
    <row r="1036" spans="36:41" x14ac:dyDescent="0.2">
      <c r="AJ1036" s="34"/>
      <c r="AK1036" s="34"/>
      <c r="AL1036" s="34"/>
      <c r="AM1036" s="34"/>
      <c r="AN1036" s="34"/>
      <c r="AO1036" s="34"/>
    </row>
    <row r="1037" spans="36:41" x14ac:dyDescent="0.2">
      <c r="AJ1037" s="34"/>
      <c r="AK1037" s="34"/>
      <c r="AL1037" s="34"/>
      <c r="AM1037" s="34"/>
      <c r="AN1037" s="34"/>
      <c r="AO1037" s="34"/>
    </row>
    <row r="1038" spans="36:41" x14ac:dyDescent="0.2">
      <c r="AJ1038" s="34"/>
      <c r="AK1038" s="34"/>
      <c r="AL1038" s="34"/>
      <c r="AM1038" s="34"/>
      <c r="AN1038" s="34"/>
      <c r="AO1038" s="34"/>
    </row>
    <row r="1039" spans="36:41" x14ac:dyDescent="0.2">
      <c r="AJ1039" s="34"/>
      <c r="AK1039" s="34"/>
      <c r="AL1039" s="34"/>
      <c r="AM1039" s="34"/>
      <c r="AN1039" s="34"/>
      <c r="AO1039" s="34"/>
    </row>
    <row r="1040" spans="36:41" x14ac:dyDescent="0.2">
      <c r="AJ1040" s="34"/>
      <c r="AK1040" s="34"/>
      <c r="AL1040" s="34"/>
      <c r="AM1040" s="34"/>
      <c r="AN1040" s="34"/>
      <c r="AO1040" s="34"/>
    </row>
    <row r="1041" spans="36:41" x14ac:dyDescent="0.2">
      <c r="AJ1041" s="34"/>
      <c r="AK1041" s="34"/>
      <c r="AL1041" s="34"/>
      <c r="AM1041" s="34"/>
      <c r="AN1041" s="34"/>
      <c r="AO1041" s="34"/>
    </row>
    <row r="1042" spans="36:41" x14ac:dyDescent="0.2">
      <c r="AJ1042" s="34"/>
      <c r="AK1042" s="34"/>
      <c r="AL1042" s="34"/>
      <c r="AM1042" s="34"/>
      <c r="AN1042" s="34"/>
      <c r="AO1042" s="34"/>
    </row>
    <row r="1043" spans="36:41" x14ac:dyDescent="0.2">
      <c r="AJ1043" s="34"/>
      <c r="AK1043" s="34"/>
      <c r="AL1043" s="34"/>
      <c r="AM1043" s="34"/>
      <c r="AN1043" s="34"/>
      <c r="AO1043" s="34"/>
    </row>
    <row r="1044" spans="36:41" x14ac:dyDescent="0.2">
      <c r="AJ1044" s="34"/>
      <c r="AK1044" s="34"/>
      <c r="AL1044" s="34"/>
      <c r="AM1044" s="34"/>
      <c r="AN1044" s="34"/>
      <c r="AO1044" s="34"/>
    </row>
    <row r="1045" spans="36:41" x14ac:dyDescent="0.2">
      <c r="AJ1045" s="34"/>
      <c r="AK1045" s="34"/>
      <c r="AL1045" s="34"/>
      <c r="AM1045" s="34"/>
      <c r="AN1045" s="34"/>
      <c r="AO1045" s="34"/>
    </row>
    <row r="1046" spans="36:41" x14ac:dyDescent="0.2">
      <c r="AJ1046" s="34"/>
      <c r="AK1046" s="34"/>
      <c r="AL1046" s="34"/>
      <c r="AM1046" s="34"/>
      <c r="AN1046" s="34"/>
      <c r="AO1046" s="34"/>
    </row>
    <row r="1047" spans="36:41" x14ac:dyDescent="0.2">
      <c r="AJ1047" s="34"/>
      <c r="AK1047" s="34"/>
      <c r="AL1047" s="34"/>
      <c r="AM1047" s="34"/>
      <c r="AN1047" s="34"/>
      <c r="AO1047" s="34"/>
    </row>
    <row r="1048" spans="36:41" x14ac:dyDescent="0.2">
      <c r="AJ1048" s="34"/>
      <c r="AK1048" s="34"/>
      <c r="AL1048" s="34"/>
      <c r="AM1048" s="34"/>
      <c r="AN1048" s="34"/>
      <c r="AO1048" s="34"/>
    </row>
    <row r="1049" spans="36:41" x14ac:dyDescent="0.2">
      <c r="AJ1049" s="34"/>
      <c r="AK1049" s="34"/>
      <c r="AL1049" s="34"/>
      <c r="AM1049" s="34"/>
      <c r="AN1049" s="34"/>
      <c r="AO1049" s="34"/>
    </row>
    <row r="1050" spans="36:41" x14ac:dyDescent="0.2">
      <c r="AJ1050" s="34"/>
      <c r="AK1050" s="34"/>
      <c r="AL1050" s="34"/>
      <c r="AM1050" s="34"/>
      <c r="AN1050" s="34"/>
      <c r="AO1050" s="34"/>
    </row>
    <row r="1051" spans="36:41" x14ac:dyDescent="0.2">
      <c r="AJ1051" s="34"/>
      <c r="AK1051" s="34"/>
      <c r="AL1051" s="34"/>
      <c r="AM1051" s="34"/>
      <c r="AN1051" s="34"/>
      <c r="AO1051" s="34"/>
    </row>
    <row r="1052" spans="36:41" x14ac:dyDescent="0.2">
      <c r="AJ1052" s="34"/>
      <c r="AK1052" s="34"/>
      <c r="AL1052" s="34"/>
      <c r="AM1052" s="34"/>
      <c r="AN1052" s="34"/>
      <c r="AO1052" s="34"/>
    </row>
    <row r="1053" spans="36:41" x14ac:dyDescent="0.2">
      <c r="AJ1053" s="34"/>
      <c r="AK1053" s="34"/>
      <c r="AL1053" s="34"/>
      <c r="AM1053" s="34"/>
      <c r="AN1053" s="34"/>
      <c r="AO1053" s="34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813C8-8EE3-4C2C-BC57-67D9F0AD8B60}">
  <sheetPr>
    <tabColor theme="3" tint="0.249977111117893"/>
  </sheetPr>
  <dimension ref="A1"/>
  <sheetViews>
    <sheetView showGridLines="0" workbookViewId="0"/>
  </sheetViews>
  <sheetFormatPr defaultRowHeight="15" x14ac:dyDescent="0.25"/>
  <cols>
    <col min="1" max="16384" width="9.140625" style="35"/>
  </cols>
  <sheetData>
    <row r="1" spans="1:1" x14ac:dyDescent="0.25">
      <c r="A1" s="35" t="s">
        <v>296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696A5-AA6E-48DA-9839-0FA17BBB5FB4}">
  <sheetPr>
    <tabColor theme="3" tint="0.249977111117893"/>
  </sheetPr>
  <dimension ref="A1:AN45"/>
  <sheetViews>
    <sheetView showGridLines="0" zoomScale="85" zoomScaleNormal="85"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2.75" outlineLevelRow="1" outlineLevelCol="1" x14ac:dyDescent="0.2"/>
  <cols>
    <col min="1" max="1" width="3.28515625" style="1" customWidth="1"/>
    <col min="2" max="2" width="44.28515625" style="1" customWidth="1"/>
    <col min="3" max="18" width="10.85546875" style="1" customWidth="1" outlineLevel="1"/>
    <col min="19" max="22" width="10.85546875" style="1" customWidth="1"/>
    <col min="23" max="23" width="3.28515625" style="1" customWidth="1"/>
    <col min="24" max="24" width="10.85546875" style="1" customWidth="1" outlineLevel="1"/>
    <col min="25" max="28" width="10.85546875" style="1" customWidth="1"/>
    <col min="29" max="16384" width="9.140625" style="1"/>
  </cols>
  <sheetData>
    <row r="1" spans="1:40" ht="23.25" x14ac:dyDescent="0.35">
      <c r="A1" s="31" t="str">
        <f>Drivers!$A$1</f>
        <v>XYZ Company</v>
      </c>
    </row>
    <row r="2" spans="1:40" x14ac:dyDescent="0.2">
      <c r="B2" s="1" t="s">
        <v>187</v>
      </c>
    </row>
    <row r="4" spans="1:40" hidden="1" outlineLevel="1" x14ac:dyDescent="0.2">
      <c r="B4" s="1" t="s">
        <v>455</v>
      </c>
      <c r="C4" s="34" t="str">
        <f>Drivers!C14</f>
        <v>FY26E</v>
      </c>
      <c r="D4" s="34" t="str">
        <f>Drivers!D14</f>
        <v>FY26E</v>
      </c>
      <c r="E4" s="34" t="str">
        <f>Drivers!E14</f>
        <v>FY26E</v>
      </c>
      <c r="F4" s="34" t="str">
        <f>Drivers!F14</f>
        <v>FY26E</v>
      </c>
      <c r="G4" s="34" t="str">
        <f>Drivers!G14</f>
        <v>FY27E</v>
      </c>
      <c r="H4" s="34" t="str">
        <f>Drivers!H14</f>
        <v>FY27E</v>
      </c>
      <c r="I4" s="34" t="str">
        <f>Drivers!I14</f>
        <v>FY27E</v>
      </c>
      <c r="J4" s="34" t="str">
        <f>Drivers!J14</f>
        <v>FY27E</v>
      </c>
      <c r="K4" s="34" t="str">
        <f>Drivers!K14</f>
        <v>FY28E</v>
      </c>
      <c r="L4" s="34" t="str">
        <f>Drivers!L14</f>
        <v>FY28E</v>
      </c>
      <c r="M4" s="34" t="str">
        <f>Drivers!M14</f>
        <v>FY28E</v>
      </c>
      <c r="N4" s="34" t="str">
        <f>Drivers!N14</f>
        <v>FY28E</v>
      </c>
      <c r="O4" s="34" t="str">
        <f>Drivers!O14</f>
        <v>FY29E</v>
      </c>
      <c r="P4" s="34" t="str">
        <f>Drivers!P14</f>
        <v>FY29E</v>
      </c>
      <c r="Q4" s="34" t="str">
        <f>Drivers!Q14</f>
        <v>FY29E</v>
      </c>
      <c r="R4" s="34" t="str">
        <f>Drivers!R14</f>
        <v>FY29E</v>
      </c>
      <c r="S4" s="34" t="str">
        <f>Drivers!S14</f>
        <v>FY30E</v>
      </c>
      <c r="T4" s="34" t="str">
        <f>Drivers!T14</f>
        <v>FY30E</v>
      </c>
      <c r="U4" s="34" t="str">
        <f>Drivers!U14</f>
        <v>FY30E</v>
      </c>
      <c r="V4" s="34" t="str">
        <f>Drivers!V14</f>
        <v>FY30E</v>
      </c>
      <c r="X4" s="34" t="str">
        <f>F4</f>
        <v>FY26E</v>
      </c>
      <c r="Y4" s="34" t="str">
        <f>J4</f>
        <v>FY27E</v>
      </c>
      <c r="Z4" s="34" t="str">
        <f>N4</f>
        <v>FY28E</v>
      </c>
      <c r="AA4" s="34" t="str">
        <f>R4</f>
        <v>FY29E</v>
      </c>
      <c r="AB4" s="34" t="str">
        <f>V4</f>
        <v>FY30E</v>
      </c>
    </row>
    <row r="5" spans="1:40" collapsed="1" x14ac:dyDescent="0.2">
      <c r="B5" s="32"/>
      <c r="C5" s="33" t="str">
        <f>Drivers!C15</f>
        <v>FQ1'26E</v>
      </c>
      <c r="D5" s="33" t="str">
        <f>Drivers!D15</f>
        <v>FQ2'26E</v>
      </c>
      <c r="E5" s="33" t="str">
        <f>Drivers!E15</f>
        <v>FQ3'26E</v>
      </c>
      <c r="F5" s="33" t="str">
        <f>Drivers!F15</f>
        <v>FQ4'26E</v>
      </c>
      <c r="G5" s="33" t="str">
        <f>Drivers!G15</f>
        <v>FQ1'27E</v>
      </c>
      <c r="H5" s="33" t="str">
        <f>Drivers!H15</f>
        <v>FQ2'27E</v>
      </c>
      <c r="I5" s="33" t="str">
        <f>Drivers!I15</f>
        <v>FQ3'27E</v>
      </c>
      <c r="J5" s="33" t="str">
        <f>Drivers!J15</f>
        <v>FQ4'27E</v>
      </c>
      <c r="K5" s="33" t="str">
        <f>Drivers!K15</f>
        <v>FQ1'28E</v>
      </c>
      <c r="L5" s="33" t="str">
        <f>Drivers!L15</f>
        <v>FQ2'28E</v>
      </c>
      <c r="M5" s="33" t="str">
        <f>Drivers!M15</f>
        <v>FQ3'28E</v>
      </c>
      <c r="N5" s="33" t="str">
        <f>Drivers!N15</f>
        <v>FQ4'28E</v>
      </c>
      <c r="O5" s="33" t="str">
        <f>Drivers!O15</f>
        <v>FQ1'29E</v>
      </c>
      <c r="P5" s="33" t="str">
        <f>Drivers!P15</f>
        <v>FQ2'29E</v>
      </c>
      <c r="Q5" s="33" t="str">
        <f>Drivers!Q15</f>
        <v>FQ3'29E</v>
      </c>
      <c r="R5" s="33" t="str">
        <f>Drivers!R15</f>
        <v>FQ4'29E</v>
      </c>
      <c r="S5" s="33" t="str">
        <f>Drivers!S15</f>
        <v>FQ1'30E</v>
      </c>
      <c r="T5" s="33" t="str">
        <f>Drivers!T15</f>
        <v>FQ2'30E</v>
      </c>
      <c r="U5" s="33" t="str">
        <f>Drivers!U15</f>
        <v>FQ3'30E</v>
      </c>
      <c r="V5" s="33" t="str">
        <f>Drivers!V15</f>
        <v>FQ4'30E</v>
      </c>
      <c r="W5" s="27"/>
      <c r="X5" s="33" t="str">
        <f>X4</f>
        <v>FY26E</v>
      </c>
      <c r="Y5" s="33" t="str">
        <f t="shared" ref="Y5:AB5" si="0">Y4</f>
        <v>FY27E</v>
      </c>
      <c r="Z5" s="33" t="str">
        <f t="shared" si="0"/>
        <v>FY28E</v>
      </c>
      <c r="AA5" s="33" t="str">
        <f t="shared" si="0"/>
        <v>FY29E</v>
      </c>
      <c r="AB5" s="33" t="str">
        <f t="shared" si="0"/>
        <v>FY30E</v>
      </c>
    </row>
    <row r="7" spans="1:40" x14ac:dyDescent="0.2">
      <c r="B7" s="24" t="s">
        <v>247</v>
      </c>
      <c r="C7" s="9">
        <f>Calculations!C631</f>
        <v>32.85</v>
      </c>
      <c r="D7" s="9">
        <f>Calculations!D631</f>
        <v>176.4</v>
      </c>
      <c r="E7" s="9">
        <f>Calculations!E631</f>
        <v>454.95</v>
      </c>
      <c r="F7" s="9">
        <f>Calculations!F631</f>
        <v>808.27499999999998</v>
      </c>
      <c r="G7" s="9">
        <f>Calculations!G631</f>
        <v>1193.0519999999999</v>
      </c>
      <c r="H7" s="9">
        <f>Calculations!H631</f>
        <v>1598.8485000000001</v>
      </c>
      <c r="I7" s="9">
        <f>Calculations!I631</f>
        <v>2026.6949999999999</v>
      </c>
      <c r="J7" s="9">
        <f>Calculations!J631</f>
        <v>2475.2302500000001</v>
      </c>
      <c r="K7" s="9">
        <f>Calculations!K631</f>
        <v>2945.7579599999999</v>
      </c>
      <c r="L7" s="9">
        <f>Calculations!L631</f>
        <v>3443.9701949999999</v>
      </c>
      <c r="M7" s="9">
        <f>Calculations!M631</f>
        <v>3968.7819300000001</v>
      </c>
      <c r="N7" s="9">
        <f>Calculations!N631</f>
        <v>4518.1921275000004</v>
      </c>
      <c r="O7" s="9">
        <f>Calculations!O631</f>
        <v>5102.3853432000005</v>
      </c>
      <c r="P7" s="9">
        <f>Calculations!P631</f>
        <v>5721.801087150001</v>
      </c>
      <c r="Q7" s="9">
        <f>Calculations!Q631</f>
        <v>6359.8942322999992</v>
      </c>
      <c r="R7" s="9">
        <f>Calculations!R631</f>
        <v>7011.7629765750007</v>
      </c>
      <c r="S7" s="9">
        <f>Calculations!S631</f>
        <v>7686.3988365119994</v>
      </c>
      <c r="T7" s="9">
        <f>Calculations!T631</f>
        <v>8390.0638424070003</v>
      </c>
      <c r="U7" s="9">
        <f>Calculations!U631</f>
        <v>9114.2799008220027</v>
      </c>
      <c r="V7" s="9">
        <f>Calculations!V631</f>
        <v>9855.1797403995024</v>
      </c>
      <c r="W7" s="14"/>
      <c r="X7" s="9">
        <f t="shared" ref="X7:AB8" si="1">SUMIFS($B7:$W7, $B$4:$W$4, X$4)</f>
        <v>1472.4749999999999</v>
      </c>
      <c r="Y7" s="9">
        <f t="shared" si="1"/>
        <v>7293.82575</v>
      </c>
      <c r="Z7" s="9">
        <f t="shared" si="1"/>
        <v>14876.7022125</v>
      </c>
      <c r="AA7" s="9">
        <f t="shared" si="1"/>
        <v>24195.843639225001</v>
      </c>
      <c r="AB7" s="9">
        <f t="shared" si="1"/>
        <v>35045.922320140504</v>
      </c>
      <c r="AC7" s="14"/>
      <c r="AD7" s="14"/>
      <c r="AE7" s="14"/>
      <c r="AF7" s="14"/>
      <c r="AG7" s="14"/>
      <c r="AH7" s="14"/>
      <c r="AI7" s="25"/>
      <c r="AJ7" s="3"/>
      <c r="AK7" s="3"/>
      <c r="AL7" s="3"/>
      <c r="AM7" s="3"/>
      <c r="AN7" s="3"/>
    </row>
    <row r="8" spans="1:40" x14ac:dyDescent="0.2">
      <c r="B8" s="24" t="s">
        <v>171</v>
      </c>
      <c r="C8" s="9">
        <f>Calculations!C638</f>
        <v>-14.512499999999999</v>
      </c>
      <c r="D8" s="9">
        <f>Calculations!D638</f>
        <v>-69.3</v>
      </c>
      <c r="E8" s="9">
        <f>Calculations!E638</f>
        <v>-157.83749999999998</v>
      </c>
      <c r="F8" s="9">
        <f>Calculations!F638</f>
        <v>-253.51875000000001</v>
      </c>
      <c r="G8" s="9">
        <f>Calculations!G638</f>
        <v>-342.51407999999998</v>
      </c>
      <c r="H8" s="9">
        <f>Calculations!H638</f>
        <v>-442.10843999999997</v>
      </c>
      <c r="I8" s="9">
        <f>Calculations!I638</f>
        <v>-546.99479999999994</v>
      </c>
      <c r="J8" s="9">
        <f>Calculations!J638</f>
        <v>-656.84645999999998</v>
      </c>
      <c r="K8" s="9">
        <f>Calculations!K638</f>
        <v>-744.50528280000003</v>
      </c>
      <c r="L8" s="9">
        <f>Calculations!L638</f>
        <v>-861.40378485000008</v>
      </c>
      <c r="M8" s="9">
        <f>Calculations!M638</f>
        <v>-984.42017190000013</v>
      </c>
      <c r="N8" s="9">
        <f>Calculations!N638</f>
        <v>-1113.0942053250001</v>
      </c>
      <c r="O8" s="9">
        <f>Calculations!O638</f>
        <v>-1202.3700654240001</v>
      </c>
      <c r="P8" s="9">
        <f>Calculations!P638</f>
        <v>-1339.8513062130003</v>
      </c>
      <c r="Q8" s="9">
        <f>Calculations!Q638</f>
        <v>-1480.2317981459998</v>
      </c>
      <c r="R8" s="9">
        <f>Calculations!R638</f>
        <v>-1623.6429218865001</v>
      </c>
      <c r="S8" s="9">
        <f>Calculations!S638</f>
        <v>-1698.9956126899199</v>
      </c>
      <c r="T8" s="9">
        <f>Calculations!T638</f>
        <v>-1846.7652639278701</v>
      </c>
      <c r="U8" s="9">
        <f>Calculations!U638</f>
        <v>-1998.8506361950203</v>
      </c>
      <c r="V8" s="9">
        <f>Calculations!V638</f>
        <v>-2154.4396025062956</v>
      </c>
      <c r="W8" s="14"/>
      <c r="X8" s="9">
        <f t="shared" si="1"/>
        <v>-495.16874999999999</v>
      </c>
      <c r="Y8" s="9">
        <f t="shared" si="1"/>
        <v>-1988.4637799999998</v>
      </c>
      <c r="Z8" s="9">
        <f t="shared" si="1"/>
        <v>-3703.4234448750003</v>
      </c>
      <c r="AA8" s="9">
        <f t="shared" si="1"/>
        <v>-5646.0960916695003</v>
      </c>
      <c r="AB8" s="9">
        <f t="shared" si="1"/>
        <v>-7699.0511153191055</v>
      </c>
      <c r="AC8" s="14"/>
      <c r="AD8" s="14"/>
      <c r="AE8" s="14"/>
      <c r="AF8" s="14"/>
      <c r="AG8" s="14"/>
      <c r="AH8" s="14"/>
      <c r="AI8" s="25"/>
      <c r="AJ8" s="3"/>
      <c r="AK8" s="3"/>
      <c r="AL8" s="3"/>
      <c r="AM8" s="3"/>
      <c r="AN8" s="3"/>
    </row>
    <row r="9" spans="1:40" x14ac:dyDescent="0.2">
      <c r="B9" s="66" t="s">
        <v>284</v>
      </c>
      <c r="C9" s="12">
        <f t="shared" ref="C9:V9" si="2">C7+C8</f>
        <v>18.337500000000002</v>
      </c>
      <c r="D9" s="12">
        <f t="shared" si="2"/>
        <v>107.10000000000001</v>
      </c>
      <c r="E9" s="12">
        <f t="shared" si="2"/>
        <v>297.11250000000001</v>
      </c>
      <c r="F9" s="12">
        <f t="shared" si="2"/>
        <v>554.75624999999991</v>
      </c>
      <c r="G9" s="12">
        <f t="shared" si="2"/>
        <v>850.53791999999999</v>
      </c>
      <c r="H9" s="12">
        <f t="shared" si="2"/>
        <v>1156.7400600000001</v>
      </c>
      <c r="I9" s="12">
        <f t="shared" si="2"/>
        <v>1479.7002</v>
      </c>
      <c r="J9" s="12">
        <f t="shared" si="2"/>
        <v>1818.3837900000001</v>
      </c>
      <c r="K9" s="12">
        <f t="shared" si="2"/>
        <v>2201.2526772000001</v>
      </c>
      <c r="L9" s="12">
        <f t="shared" si="2"/>
        <v>2582.5664101499997</v>
      </c>
      <c r="M9" s="12">
        <f t="shared" si="2"/>
        <v>2984.3617580999999</v>
      </c>
      <c r="N9" s="12">
        <f t="shared" si="2"/>
        <v>3405.0979221750003</v>
      </c>
      <c r="O9" s="12">
        <f t="shared" si="2"/>
        <v>3900.0152777760004</v>
      </c>
      <c r="P9" s="12">
        <f t="shared" si="2"/>
        <v>4381.9497809370005</v>
      </c>
      <c r="Q9" s="12">
        <f t="shared" si="2"/>
        <v>4879.6624341539991</v>
      </c>
      <c r="R9" s="12">
        <f t="shared" si="2"/>
        <v>5388.1200546885011</v>
      </c>
      <c r="S9" s="12">
        <f t="shared" si="2"/>
        <v>5987.4032238220798</v>
      </c>
      <c r="T9" s="12">
        <f t="shared" si="2"/>
        <v>6543.2985784791299</v>
      </c>
      <c r="U9" s="12">
        <f t="shared" si="2"/>
        <v>7115.4292646269823</v>
      </c>
      <c r="V9" s="12">
        <f t="shared" si="2"/>
        <v>7700.7401378932063</v>
      </c>
      <c r="W9" s="12"/>
      <c r="X9" s="12">
        <f>X7+X8</f>
        <v>977.30624999999986</v>
      </c>
      <c r="Y9" s="12">
        <f>Y7+Y8</f>
        <v>5305.3619699999999</v>
      </c>
      <c r="Z9" s="12">
        <f>Z7+Z8</f>
        <v>11173.278767625001</v>
      </c>
      <c r="AA9" s="12">
        <f>AA7+AA8</f>
        <v>18549.7475475555</v>
      </c>
      <c r="AB9" s="12">
        <f>AB7+AB8</f>
        <v>27346.8712048214</v>
      </c>
      <c r="AC9" s="14"/>
      <c r="AD9" s="14"/>
      <c r="AE9" s="14"/>
      <c r="AF9" s="14"/>
      <c r="AG9" s="14"/>
      <c r="AH9" s="14"/>
      <c r="AI9" s="25"/>
      <c r="AJ9" s="3"/>
      <c r="AK9" s="3"/>
      <c r="AL9" s="3"/>
      <c r="AM9" s="3"/>
      <c r="AN9" s="3"/>
    </row>
    <row r="10" spans="1:40" x14ac:dyDescent="0.2">
      <c r="B10" s="42" t="s">
        <v>291</v>
      </c>
      <c r="C10" s="59">
        <f t="shared" ref="C10:V10" si="3">IFERROR(C9/C7, 0)</f>
        <v>0.55821917808219179</v>
      </c>
      <c r="D10" s="59">
        <f t="shared" si="3"/>
        <v>0.60714285714285721</v>
      </c>
      <c r="E10" s="59">
        <f t="shared" si="3"/>
        <v>0.65306627101879333</v>
      </c>
      <c r="F10" s="59">
        <f t="shared" si="3"/>
        <v>0.68634592187065036</v>
      </c>
      <c r="G10" s="59">
        <f t="shared" si="3"/>
        <v>0.71290934510817638</v>
      </c>
      <c r="H10" s="59">
        <f t="shared" si="3"/>
        <v>0.72348321932941118</v>
      </c>
      <c r="I10" s="59">
        <f t="shared" si="3"/>
        <v>0.73010502320280068</v>
      </c>
      <c r="J10" s="59">
        <f t="shared" si="3"/>
        <v>0.73463217815797133</v>
      </c>
      <c r="K10" s="59">
        <f t="shared" si="3"/>
        <v>0.74726189561073109</v>
      </c>
      <c r="L10" s="59">
        <f t="shared" si="3"/>
        <v>0.74988059243352423</v>
      </c>
      <c r="M10" s="59">
        <f t="shared" si="3"/>
        <v>0.75195911761773204</v>
      </c>
      <c r="N10" s="59">
        <f t="shared" si="3"/>
        <v>0.75364168368358087</v>
      </c>
      <c r="O10" s="59">
        <f t="shared" si="3"/>
        <v>0.76435137988423185</v>
      </c>
      <c r="P10" s="59">
        <f t="shared" si="3"/>
        <v>0.76583399426064747</v>
      </c>
      <c r="Q10" s="59">
        <f t="shared" si="3"/>
        <v>0.76725528065728743</v>
      </c>
      <c r="R10" s="59">
        <f t="shared" si="3"/>
        <v>0.76844013020537216</v>
      </c>
      <c r="S10" s="59">
        <f t="shared" si="3"/>
        <v>0.77896077879548276</v>
      </c>
      <c r="T10" s="59">
        <f t="shared" si="3"/>
        <v>0.77988662558280875</v>
      </c>
      <c r="U10" s="59">
        <f t="shared" si="3"/>
        <v>0.78069022918478215</v>
      </c>
      <c r="V10" s="59">
        <f t="shared" si="3"/>
        <v>0.7813901258772008</v>
      </c>
      <c r="W10" s="59"/>
      <c r="X10" s="59">
        <f>IFERROR(X9/X7, 0)</f>
        <v>0.66371670147201134</v>
      </c>
      <c r="Y10" s="59">
        <f>IFERROR(Y9/Y7, 0)</f>
        <v>0.72737712029931612</v>
      </c>
      <c r="Z10" s="59">
        <f>IFERROR(Z9/Z7, 0)</f>
        <v>0.75105884409225887</v>
      </c>
      <c r="AA10" s="59">
        <f>IFERROR(AA9/AA7, 0)</f>
        <v>0.76665016620803617</v>
      </c>
      <c r="AB10" s="59">
        <f>IFERROR(AB9/AB7, 0)</f>
        <v>0.78031535181214096</v>
      </c>
      <c r="AC10" s="59"/>
      <c r="AD10" s="59"/>
      <c r="AE10" s="59"/>
      <c r="AF10" s="59"/>
      <c r="AG10" s="59"/>
      <c r="AH10" s="59"/>
      <c r="AJ10" s="34"/>
      <c r="AK10" s="34"/>
      <c r="AL10" s="34"/>
      <c r="AM10" s="34"/>
      <c r="AN10" s="34"/>
    </row>
    <row r="11" spans="1:40" x14ac:dyDescent="0.2">
      <c r="B11" s="51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J11" s="34"/>
      <c r="AK11" s="34"/>
      <c r="AL11" s="34"/>
      <c r="AM11" s="34"/>
      <c r="AN11" s="34"/>
    </row>
    <row r="12" spans="1:40" x14ac:dyDescent="0.2">
      <c r="B12" s="19" t="s">
        <v>144</v>
      </c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J12" s="34"/>
      <c r="AK12" s="34"/>
      <c r="AL12" s="34"/>
      <c r="AM12" s="34"/>
      <c r="AN12" s="34"/>
    </row>
    <row r="13" spans="1:40" ht="5.0999999999999996" customHeight="1" x14ac:dyDescent="0.2">
      <c r="B13" s="19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J13" s="34"/>
      <c r="AK13" s="34"/>
      <c r="AL13" s="34"/>
      <c r="AM13" s="34"/>
      <c r="AN13" s="34"/>
    </row>
    <row r="14" spans="1:40" x14ac:dyDescent="0.2">
      <c r="B14" s="4" t="s">
        <v>107</v>
      </c>
      <c r="C14" s="9">
        <f>Calculations!C645</f>
        <v>-378.79348250000004</v>
      </c>
      <c r="D14" s="9">
        <f>Calculations!D645</f>
        <v>-816.76667999999995</v>
      </c>
      <c r="E14" s="9">
        <f>Calculations!E645</f>
        <v>-930.03062750000004</v>
      </c>
      <c r="F14" s="9">
        <f>Calculations!F645</f>
        <v>-1025.1160237500001</v>
      </c>
      <c r="G14" s="9">
        <f>Calculations!G645</f>
        <v>-1126.6650987750002</v>
      </c>
      <c r="H14" s="9">
        <f>Calculations!H645</f>
        <v>-1204.5465668249999</v>
      </c>
      <c r="I14" s="9">
        <f>Calculations!I645</f>
        <v>-1305.6463698750001</v>
      </c>
      <c r="J14" s="9">
        <f>Calculations!J645</f>
        <v>-1362.4259811749998</v>
      </c>
      <c r="K14" s="9">
        <f>Calculations!K645</f>
        <v>-1440.1994600519999</v>
      </c>
      <c r="L14" s="9">
        <f>Calculations!L645</f>
        <v>-1496.473410609</v>
      </c>
      <c r="M14" s="9">
        <f>Calculations!M645</f>
        <v>-1553.8088040659998</v>
      </c>
      <c r="N14" s="9">
        <f>Calculations!N645</f>
        <v>-1612.110538053</v>
      </c>
      <c r="O14" s="9">
        <f>Calculations!O645</f>
        <v>-1683.6502313741403</v>
      </c>
      <c r="P14" s="9">
        <f>Calculations!P645</f>
        <v>-1715.8297175484299</v>
      </c>
      <c r="Q14" s="9">
        <f>Calculations!Q645</f>
        <v>-1745.4108442229101</v>
      </c>
      <c r="R14" s="9">
        <f>Calculations!R645</f>
        <v>-1773.22952398959</v>
      </c>
      <c r="S14" s="9">
        <f>Calculations!S645</f>
        <v>-1826.5258520244238</v>
      </c>
      <c r="T14" s="9">
        <f>Calculations!T645</f>
        <v>-1853.2030538132967</v>
      </c>
      <c r="U14" s="9">
        <f>Calculations!U645</f>
        <v>-1880.1365823381477</v>
      </c>
      <c r="V14" s="9">
        <f>Calculations!V645</f>
        <v>-1907.7286763385011</v>
      </c>
      <c r="W14" s="9"/>
      <c r="X14" s="9">
        <f t="shared" ref="X14:AB17" si="4">SUMIFS($B14:$W14, $B$4:$W$4, X$4)</f>
        <v>-3150.70681375</v>
      </c>
      <c r="Y14" s="9">
        <f t="shared" si="4"/>
        <v>-4999.28401665</v>
      </c>
      <c r="Z14" s="9">
        <f t="shared" si="4"/>
        <v>-6102.5922127799995</v>
      </c>
      <c r="AA14" s="9">
        <f t="shared" si="4"/>
        <v>-6918.1203171350708</v>
      </c>
      <c r="AB14" s="9">
        <f t="shared" si="4"/>
        <v>-7467.5941645143694</v>
      </c>
      <c r="AC14" s="9"/>
      <c r="AD14" s="9"/>
      <c r="AE14" s="9"/>
      <c r="AF14" s="9"/>
      <c r="AG14" s="9"/>
      <c r="AH14" s="9"/>
      <c r="AJ14" s="34"/>
      <c r="AK14" s="34"/>
      <c r="AL14" s="34"/>
      <c r="AM14" s="34"/>
      <c r="AN14" s="34"/>
    </row>
    <row r="15" spans="1:40" x14ac:dyDescent="0.2">
      <c r="B15" s="4" t="s">
        <v>108</v>
      </c>
      <c r="C15" s="9">
        <f>Calculations!C646</f>
        <v>-1.6425000000000001</v>
      </c>
      <c r="D15" s="9">
        <f>Calculations!D646</f>
        <v>-8.82</v>
      </c>
      <c r="E15" s="9">
        <f>Calculations!E646</f>
        <v>-22.747500000000002</v>
      </c>
      <c r="F15" s="9">
        <f>Calculations!F646</f>
        <v>-40.41375</v>
      </c>
      <c r="G15" s="9">
        <f>Calculations!G646</f>
        <v>-59.6526</v>
      </c>
      <c r="H15" s="9">
        <f>Calculations!H646</f>
        <v>-79.942425000000014</v>
      </c>
      <c r="I15" s="9">
        <f>Calculations!I646</f>
        <v>-101.33475</v>
      </c>
      <c r="J15" s="9">
        <f>Calculations!J646</f>
        <v>-123.76151250000001</v>
      </c>
      <c r="K15" s="9">
        <f>Calculations!K646</f>
        <v>-147.28789800000001</v>
      </c>
      <c r="L15" s="9">
        <f>Calculations!L646</f>
        <v>-172.19850975</v>
      </c>
      <c r="M15" s="9">
        <f>Calculations!M646</f>
        <v>-198.43909650000001</v>
      </c>
      <c r="N15" s="9">
        <f>Calculations!N646</f>
        <v>-225.90960637500004</v>
      </c>
      <c r="O15" s="9">
        <f>Calculations!O646</f>
        <v>-255.11926716000005</v>
      </c>
      <c r="P15" s="9">
        <f>Calculations!P646</f>
        <v>-286.09005435750004</v>
      </c>
      <c r="Q15" s="9">
        <f>Calculations!Q646</f>
        <v>-317.99471161499997</v>
      </c>
      <c r="R15" s="9">
        <f>Calculations!R646</f>
        <v>-350.58814882875004</v>
      </c>
      <c r="S15" s="9">
        <f>Calculations!S646</f>
        <v>-384.31994182559998</v>
      </c>
      <c r="T15" s="9">
        <f>Calculations!T646</f>
        <v>-419.50319212035004</v>
      </c>
      <c r="U15" s="9">
        <f>Calculations!U646</f>
        <v>-455.71399504110013</v>
      </c>
      <c r="V15" s="9">
        <f>Calculations!V646</f>
        <v>-492.75898701997517</v>
      </c>
      <c r="W15" s="9"/>
      <c r="X15" s="9">
        <f t="shared" si="4"/>
        <v>-73.623750000000001</v>
      </c>
      <c r="Y15" s="9">
        <f t="shared" si="4"/>
        <v>-364.69128750000004</v>
      </c>
      <c r="Z15" s="9">
        <f t="shared" si="4"/>
        <v>-743.83511062500008</v>
      </c>
      <c r="AA15" s="9">
        <f t="shared" si="4"/>
        <v>-1209.79218196125</v>
      </c>
      <c r="AB15" s="9">
        <f t="shared" si="4"/>
        <v>-1752.2961160070254</v>
      </c>
      <c r="AC15" s="9"/>
      <c r="AD15" s="9"/>
      <c r="AE15" s="9"/>
      <c r="AF15" s="9"/>
      <c r="AG15" s="9"/>
      <c r="AH15" s="9"/>
      <c r="AJ15" s="34"/>
      <c r="AK15" s="34"/>
      <c r="AL15" s="34"/>
      <c r="AM15" s="34"/>
      <c r="AN15" s="34"/>
    </row>
    <row r="16" spans="1:40" x14ac:dyDescent="0.2">
      <c r="B16" s="4" t="s">
        <v>104</v>
      </c>
      <c r="C16" s="9">
        <f>Calculations!C647</f>
        <v>-6.57</v>
      </c>
      <c r="D16" s="9">
        <f>Calculations!D647</f>
        <v>-35.28</v>
      </c>
      <c r="E16" s="9">
        <f>Calculations!E647</f>
        <v>-90.990000000000009</v>
      </c>
      <c r="F16" s="9">
        <f>Calculations!F647</f>
        <v>-161.655</v>
      </c>
      <c r="G16" s="9">
        <f>Calculations!G647</f>
        <v>-238.6104</v>
      </c>
      <c r="H16" s="9">
        <f>Calculations!H647</f>
        <v>-319.76970000000006</v>
      </c>
      <c r="I16" s="9">
        <f>Calculations!I647</f>
        <v>-405.339</v>
      </c>
      <c r="J16" s="9">
        <f>Calculations!J647</f>
        <v>-495.04605000000004</v>
      </c>
      <c r="K16" s="9">
        <f>Calculations!K647</f>
        <v>-589.15159200000005</v>
      </c>
      <c r="L16" s="9">
        <f>Calculations!L647</f>
        <v>-688.794039</v>
      </c>
      <c r="M16" s="9">
        <f>Calculations!M647</f>
        <v>-793.75638600000002</v>
      </c>
      <c r="N16" s="9">
        <f>Calculations!N647</f>
        <v>-903.63842550000015</v>
      </c>
      <c r="O16" s="9">
        <f>Calculations!O647</f>
        <v>-1020.4770686400002</v>
      </c>
      <c r="P16" s="9">
        <f>Calculations!P647</f>
        <v>-1144.3602174300001</v>
      </c>
      <c r="Q16" s="9">
        <f>Calculations!Q647</f>
        <v>-1271.9788464599999</v>
      </c>
      <c r="R16" s="9">
        <f>Calculations!R647</f>
        <v>-1402.3525953150001</v>
      </c>
      <c r="S16" s="9">
        <f>Calculations!S647</f>
        <v>-1537.2797673023999</v>
      </c>
      <c r="T16" s="9">
        <f>Calculations!T647</f>
        <v>-1678.0127684814001</v>
      </c>
      <c r="U16" s="9">
        <f>Calculations!U647</f>
        <v>-1822.8559801644005</v>
      </c>
      <c r="V16" s="9">
        <f>Calculations!V647</f>
        <v>-1971.0359480799007</v>
      </c>
      <c r="W16" s="9"/>
      <c r="X16" s="9">
        <f t="shared" si="4"/>
        <v>-294.495</v>
      </c>
      <c r="Y16" s="9">
        <f t="shared" si="4"/>
        <v>-1458.7651500000002</v>
      </c>
      <c r="Z16" s="9">
        <f t="shared" si="4"/>
        <v>-2975.3404425000003</v>
      </c>
      <c r="AA16" s="9">
        <f t="shared" si="4"/>
        <v>-4839.1687278449999</v>
      </c>
      <c r="AB16" s="9">
        <f t="shared" si="4"/>
        <v>-7009.1844640281015</v>
      </c>
      <c r="AC16" s="9"/>
      <c r="AD16" s="9"/>
      <c r="AE16" s="9"/>
      <c r="AF16" s="9"/>
      <c r="AG16" s="9"/>
      <c r="AH16" s="9"/>
      <c r="AJ16" s="34"/>
      <c r="AK16" s="34"/>
      <c r="AL16" s="34"/>
      <c r="AM16" s="34"/>
      <c r="AN16" s="34"/>
    </row>
    <row r="17" spans="2:40" x14ac:dyDescent="0.2">
      <c r="B17" s="4" t="s">
        <v>105</v>
      </c>
      <c r="C17" s="9">
        <f>Calculations!C648</f>
        <v>-1.6425000000000001</v>
      </c>
      <c r="D17" s="9">
        <f>Calculations!D648</f>
        <v>-8.82</v>
      </c>
      <c r="E17" s="9">
        <f>Calculations!E648</f>
        <v>-22.747500000000002</v>
      </c>
      <c r="F17" s="9">
        <f>Calculations!F648</f>
        <v>-40.41375</v>
      </c>
      <c r="G17" s="9">
        <f>Calculations!G648</f>
        <v>-59.6526</v>
      </c>
      <c r="H17" s="9">
        <f>Calculations!H648</f>
        <v>-79.942425000000014</v>
      </c>
      <c r="I17" s="9">
        <f>Calculations!I648</f>
        <v>-101.33475</v>
      </c>
      <c r="J17" s="9">
        <f>Calculations!J648</f>
        <v>-123.76151250000001</v>
      </c>
      <c r="K17" s="9">
        <f>Calculations!K648</f>
        <v>-147.28789800000001</v>
      </c>
      <c r="L17" s="9">
        <f>Calculations!L648</f>
        <v>-172.19850975</v>
      </c>
      <c r="M17" s="9">
        <f>Calculations!M648</f>
        <v>-198.43909650000001</v>
      </c>
      <c r="N17" s="9">
        <f>Calculations!N648</f>
        <v>-225.90960637500004</v>
      </c>
      <c r="O17" s="9">
        <f>Calculations!O648</f>
        <v>-255.11926716000005</v>
      </c>
      <c r="P17" s="9">
        <f>Calculations!P648</f>
        <v>-286.09005435750004</v>
      </c>
      <c r="Q17" s="9">
        <f>Calculations!Q648</f>
        <v>-317.99471161499997</v>
      </c>
      <c r="R17" s="9">
        <f>Calculations!R648</f>
        <v>-350.58814882875004</v>
      </c>
      <c r="S17" s="9">
        <f>Calculations!S648</f>
        <v>-384.31994182559998</v>
      </c>
      <c r="T17" s="9">
        <f>Calculations!T648</f>
        <v>-419.50319212035004</v>
      </c>
      <c r="U17" s="9">
        <f>Calculations!U648</f>
        <v>-455.71399504110013</v>
      </c>
      <c r="V17" s="9">
        <f>Calculations!V648</f>
        <v>-492.75898701997517</v>
      </c>
      <c r="W17" s="9"/>
      <c r="X17" s="9">
        <f t="shared" si="4"/>
        <v>-73.623750000000001</v>
      </c>
      <c r="Y17" s="9">
        <f t="shared" si="4"/>
        <v>-364.69128750000004</v>
      </c>
      <c r="Z17" s="9">
        <f t="shared" si="4"/>
        <v>-743.83511062500008</v>
      </c>
      <c r="AA17" s="9">
        <f t="shared" si="4"/>
        <v>-1209.79218196125</v>
      </c>
      <c r="AB17" s="9">
        <f t="shared" si="4"/>
        <v>-1752.2961160070254</v>
      </c>
      <c r="AC17" s="9"/>
      <c r="AD17" s="9"/>
      <c r="AE17" s="9"/>
      <c r="AF17" s="9"/>
      <c r="AG17" s="9"/>
      <c r="AH17" s="9"/>
      <c r="AJ17" s="34"/>
      <c r="AK17" s="34"/>
      <c r="AL17" s="34"/>
      <c r="AM17" s="34"/>
      <c r="AN17" s="34"/>
    </row>
    <row r="18" spans="2:40" ht="5.0999999999999996" customHeight="1" x14ac:dyDescent="0.2"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J18" s="34"/>
      <c r="AK18" s="34"/>
      <c r="AL18" s="34"/>
      <c r="AM18" s="34"/>
      <c r="AN18" s="34"/>
    </row>
    <row r="19" spans="2:40" x14ac:dyDescent="0.2">
      <c r="B19" s="21" t="s">
        <v>285</v>
      </c>
      <c r="C19" s="12">
        <f>SUM(C13:C18)</f>
        <v>-388.6484825</v>
      </c>
      <c r="D19" s="12">
        <f t="shared" ref="D19:V19" si="5">SUM(D13:D18)</f>
        <v>-869.68668000000002</v>
      </c>
      <c r="E19" s="12">
        <f t="shared" si="5"/>
        <v>-1066.5156274999999</v>
      </c>
      <c r="F19" s="12">
        <f t="shared" si="5"/>
        <v>-1267.5985237499999</v>
      </c>
      <c r="G19" s="12">
        <f t="shared" si="5"/>
        <v>-1484.580698775</v>
      </c>
      <c r="H19" s="12">
        <f t="shared" si="5"/>
        <v>-1684.2011168249999</v>
      </c>
      <c r="I19" s="12">
        <f t="shared" si="5"/>
        <v>-1913.654869875</v>
      </c>
      <c r="J19" s="12">
        <f t="shared" si="5"/>
        <v>-2104.9950561750002</v>
      </c>
      <c r="K19" s="12">
        <f t="shared" si="5"/>
        <v>-2323.926848052</v>
      </c>
      <c r="L19" s="12">
        <f t="shared" si="5"/>
        <v>-2529.664469109</v>
      </c>
      <c r="M19" s="12">
        <f t="shared" si="5"/>
        <v>-2744.443383066</v>
      </c>
      <c r="N19" s="12">
        <f t="shared" si="5"/>
        <v>-2967.5681763030002</v>
      </c>
      <c r="O19" s="12">
        <f t="shared" si="5"/>
        <v>-3214.3658343341408</v>
      </c>
      <c r="P19" s="12">
        <f t="shared" si="5"/>
        <v>-3432.37004369343</v>
      </c>
      <c r="Q19" s="12">
        <f t="shared" si="5"/>
        <v>-3653.3791139129103</v>
      </c>
      <c r="R19" s="12">
        <f t="shared" si="5"/>
        <v>-3876.75841696209</v>
      </c>
      <c r="S19" s="12">
        <f t="shared" si="5"/>
        <v>-4132.4455029780238</v>
      </c>
      <c r="T19" s="12">
        <f t="shared" si="5"/>
        <v>-4370.2222065353972</v>
      </c>
      <c r="U19" s="12">
        <f t="shared" si="5"/>
        <v>-4614.4205525847483</v>
      </c>
      <c r="V19" s="12">
        <f t="shared" si="5"/>
        <v>-4864.2825984583524</v>
      </c>
      <c r="W19" s="12"/>
      <c r="X19" s="12">
        <f t="shared" ref="X19:AB19" si="6">SUM(X13:X18)</f>
        <v>-3592.4493137500003</v>
      </c>
      <c r="Y19" s="12">
        <f t="shared" si="6"/>
        <v>-7187.4317416499998</v>
      </c>
      <c r="Z19" s="12">
        <f t="shared" si="6"/>
        <v>-10565.60287653</v>
      </c>
      <c r="AA19" s="12">
        <f t="shared" si="6"/>
        <v>-14176.873408902571</v>
      </c>
      <c r="AB19" s="12">
        <f t="shared" si="6"/>
        <v>-17981.370860556523</v>
      </c>
      <c r="AC19" s="14"/>
      <c r="AD19" s="14"/>
      <c r="AE19" s="14"/>
      <c r="AF19" s="14"/>
      <c r="AG19" s="14"/>
      <c r="AH19" s="14"/>
      <c r="AI19" s="25"/>
      <c r="AJ19" s="3"/>
      <c r="AK19" s="3"/>
      <c r="AL19" s="3"/>
      <c r="AM19" s="3"/>
      <c r="AN19" s="3"/>
    </row>
    <row r="20" spans="2:40" x14ac:dyDescent="0.2">
      <c r="B20" s="51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J20" s="34"/>
      <c r="AK20" s="34"/>
      <c r="AL20" s="34"/>
      <c r="AM20" s="34"/>
      <c r="AN20" s="34"/>
    </row>
    <row r="21" spans="2:40" x14ac:dyDescent="0.2">
      <c r="B21" s="29" t="s">
        <v>286</v>
      </c>
      <c r="C21" s="13">
        <f t="shared" ref="C21:AB21" si="7">C9+C19</f>
        <v>-370.31098250000002</v>
      </c>
      <c r="D21" s="13">
        <f t="shared" ref="D21:V21" si="8">D9+D19</f>
        <v>-762.58668</v>
      </c>
      <c r="E21" s="13">
        <f t="shared" si="8"/>
        <v>-769.40312749999998</v>
      </c>
      <c r="F21" s="13">
        <f t="shared" si="8"/>
        <v>-712.84227375</v>
      </c>
      <c r="G21" s="13">
        <f t="shared" si="8"/>
        <v>-634.04277877499999</v>
      </c>
      <c r="H21" s="13">
        <f t="shared" si="8"/>
        <v>-527.46105682499979</v>
      </c>
      <c r="I21" s="13">
        <f t="shared" si="8"/>
        <v>-433.95466987500004</v>
      </c>
      <c r="J21" s="13">
        <f t="shared" si="8"/>
        <v>-286.61126617500008</v>
      </c>
      <c r="K21" s="13">
        <f t="shared" si="8"/>
        <v>-122.67417085199986</v>
      </c>
      <c r="L21" s="13">
        <f t="shared" si="8"/>
        <v>52.901941040999645</v>
      </c>
      <c r="M21" s="13">
        <f t="shared" si="8"/>
        <v>239.91837503399984</v>
      </c>
      <c r="N21" s="13">
        <f t="shared" si="8"/>
        <v>437.52974587200015</v>
      </c>
      <c r="O21" s="13">
        <f t="shared" si="8"/>
        <v>685.6494434418596</v>
      </c>
      <c r="P21" s="13">
        <f t="shared" si="8"/>
        <v>949.57973724357043</v>
      </c>
      <c r="Q21" s="13">
        <f t="shared" si="8"/>
        <v>1226.2833202410889</v>
      </c>
      <c r="R21" s="13">
        <f t="shared" si="8"/>
        <v>1511.3616377264111</v>
      </c>
      <c r="S21" s="13">
        <f t="shared" si="8"/>
        <v>1854.957720844056</v>
      </c>
      <c r="T21" s="13">
        <f t="shared" si="8"/>
        <v>2173.0763719437327</v>
      </c>
      <c r="U21" s="13">
        <f t="shared" si="8"/>
        <v>2501.008712042234</v>
      </c>
      <c r="V21" s="13">
        <f t="shared" si="8"/>
        <v>2836.457539434854</v>
      </c>
      <c r="W21" s="13"/>
      <c r="X21" s="13">
        <f t="shared" si="7"/>
        <v>-2615.1430637500007</v>
      </c>
      <c r="Y21" s="13">
        <f t="shared" si="7"/>
        <v>-1882.0697716499999</v>
      </c>
      <c r="Z21" s="13">
        <f t="shared" si="7"/>
        <v>607.67589109500113</v>
      </c>
      <c r="AA21" s="13">
        <f t="shared" si="7"/>
        <v>4372.8741386529291</v>
      </c>
      <c r="AB21" s="13">
        <f t="shared" si="7"/>
        <v>9365.5003442648776</v>
      </c>
      <c r="AC21" s="14"/>
      <c r="AD21" s="14"/>
      <c r="AE21" s="14"/>
      <c r="AF21" s="14"/>
      <c r="AG21" s="14"/>
      <c r="AH21" s="14"/>
      <c r="AI21" s="25"/>
      <c r="AJ21" s="3"/>
      <c r="AK21" s="3"/>
      <c r="AL21" s="3"/>
      <c r="AM21" s="3"/>
      <c r="AN21" s="3"/>
    </row>
    <row r="22" spans="2:40" x14ac:dyDescent="0.2">
      <c r="B22" s="22" t="s">
        <v>292</v>
      </c>
      <c r="C22" s="59">
        <f>IFERROR(C21/C7, 0)</f>
        <v>-11.27278485540335</v>
      </c>
      <c r="D22" s="59">
        <f t="shared" ref="D22:V22" si="9">IFERROR(D21/D7, 0)</f>
        <v>-4.3230537414965982</v>
      </c>
      <c r="E22" s="59">
        <f t="shared" si="9"/>
        <v>-1.6911817287614024</v>
      </c>
      <c r="F22" s="59">
        <f t="shared" si="9"/>
        <v>-0.88193037487241355</v>
      </c>
      <c r="G22" s="59">
        <f t="shared" si="9"/>
        <v>-0.5314460549707809</v>
      </c>
      <c r="H22" s="59">
        <f t="shared" si="9"/>
        <v>-0.32990058584349907</v>
      </c>
      <c r="I22" s="59">
        <f t="shared" si="9"/>
        <v>-0.21411937655888036</v>
      </c>
      <c r="J22" s="59">
        <f t="shared" si="9"/>
        <v>-0.1157917596453906</v>
      </c>
      <c r="K22" s="59">
        <f t="shared" si="9"/>
        <v>-4.1644348421619765E-2</v>
      </c>
      <c r="L22" s="59">
        <f t="shared" si="9"/>
        <v>1.536074299301526E-2</v>
      </c>
      <c r="M22" s="59">
        <f t="shared" si="9"/>
        <v>6.0451387671481317E-2</v>
      </c>
      <c r="N22" s="59">
        <f t="shared" si="9"/>
        <v>9.683734855119884E-2</v>
      </c>
      <c r="O22" s="59">
        <f t="shared" si="9"/>
        <v>0.13437821672085809</v>
      </c>
      <c r="P22" s="59">
        <f t="shared" si="9"/>
        <v>0.16595818742740515</v>
      </c>
      <c r="Q22" s="59">
        <f t="shared" si="9"/>
        <v>0.19281504934675847</v>
      </c>
      <c r="R22" s="59">
        <f t="shared" si="9"/>
        <v>0.21554659545332464</v>
      </c>
      <c r="S22" s="59">
        <f t="shared" si="9"/>
        <v>0.2413298815607407</v>
      </c>
      <c r="T22" s="59">
        <f t="shared" si="9"/>
        <v>0.25900593997390908</v>
      </c>
      <c r="U22" s="59">
        <f t="shared" si="9"/>
        <v>0.27440551960848514</v>
      </c>
      <c r="V22" s="59">
        <f t="shared" si="9"/>
        <v>0.28781388205506964</v>
      </c>
      <c r="W22" s="59"/>
      <c r="X22" s="59">
        <f t="shared" ref="X22:AB22" si="10">IFERROR(X21/X7, 0)</f>
        <v>-1.7760186514202285</v>
      </c>
      <c r="Y22" s="59">
        <f t="shared" si="10"/>
        <v>-0.25803602062333336</v>
      </c>
      <c r="Z22" s="59">
        <f t="shared" si="10"/>
        <v>4.0847486386089489E-2</v>
      </c>
      <c r="AA22" s="59">
        <f t="shared" si="10"/>
        <v>0.1807283186259255</v>
      </c>
      <c r="AB22" s="59">
        <f t="shared" si="10"/>
        <v>0.26723509396363149</v>
      </c>
      <c r="AC22" s="59"/>
      <c r="AD22" s="59"/>
      <c r="AE22" s="59"/>
      <c r="AF22" s="59"/>
      <c r="AG22" s="59"/>
      <c r="AH22" s="59"/>
      <c r="AJ22" s="34"/>
      <c r="AK22" s="34"/>
      <c r="AL22" s="34"/>
      <c r="AM22" s="34"/>
      <c r="AN22" s="34"/>
    </row>
    <row r="23" spans="2:40" x14ac:dyDescent="0.2">
      <c r="B23" s="51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J23" s="34"/>
      <c r="AK23" s="34"/>
      <c r="AL23" s="34"/>
      <c r="AM23" s="34"/>
      <c r="AN23" s="34"/>
    </row>
    <row r="24" spans="2:40" x14ac:dyDescent="0.2">
      <c r="B24" s="19" t="s">
        <v>240</v>
      </c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J24" s="34"/>
      <c r="AK24" s="34"/>
      <c r="AL24" s="34"/>
      <c r="AM24" s="34"/>
      <c r="AN24" s="34"/>
    </row>
    <row r="25" spans="2:40" ht="5.0999999999999996" customHeight="1" x14ac:dyDescent="0.2">
      <c r="B25" s="51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J25" s="34"/>
      <c r="AK25" s="34"/>
      <c r="AL25" s="34"/>
      <c r="AM25" s="34"/>
      <c r="AN25" s="34"/>
    </row>
    <row r="26" spans="2:40" x14ac:dyDescent="0.2">
      <c r="B26" s="4" t="s">
        <v>236</v>
      </c>
      <c r="C26" s="9">
        <f>Calculations!C657</f>
        <v>0</v>
      </c>
      <c r="D26" s="9">
        <f>Calculations!D657</f>
        <v>60.574074010000011</v>
      </c>
      <c r="E26" s="9">
        <f>Calculations!E657</f>
        <v>53.141617785348018</v>
      </c>
      <c r="F26" s="9">
        <f>Calculations!F657</f>
        <v>50.819057718571173</v>
      </c>
      <c r="G26" s="9">
        <f>Calculations!G657</f>
        <v>51.322791327806037</v>
      </c>
      <c r="H26" s="9">
        <f>Calculations!H657</f>
        <v>49.988001082498002</v>
      </c>
      <c r="I26" s="9">
        <f>Calculations!I657</f>
        <v>49.959509354061481</v>
      </c>
      <c r="J26" s="9">
        <f>Calculations!J657</f>
        <v>55.247308825970471</v>
      </c>
      <c r="K26" s="9">
        <f>Calculations!K657</f>
        <v>64.076201816445604</v>
      </c>
      <c r="L26" s="9">
        <f>Calculations!L657</f>
        <v>73.10632880739081</v>
      </c>
      <c r="M26" s="9">
        <f>Calculations!M657</f>
        <v>84.791766353411703</v>
      </c>
      <c r="N26" s="9">
        <f>Calculations!N657</f>
        <v>102.74161516270411</v>
      </c>
      <c r="O26" s="9">
        <f>Calculations!O657</f>
        <v>124.35213118524193</v>
      </c>
      <c r="P26" s="9">
        <f>Calculations!P657</f>
        <v>145.74254264485819</v>
      </c>
      <c r="Q26" s="9">
        <f>Calculations!Q657</f>
        <v>171.67312297163767</v>
      </c>
      <c r="R26" s="9">
        <f>Calculations!R657</f>
        <v>204.57008489254687</v>
      </c>
      <c r="S26" s="9">
        <f>Calculations!S657</f>
        <v>241.3759677444792</v>
      </c>
      <c r="T26" s="9">
        <f>Calculations!T657</f>
        <v>284.144367574044</v>
      </c>
      <c r="U26" s="9">
        <f>Calculations!U657</f>
        <v>335.35223550606452</v>
      </c>
      <c r="V26" s="9">
        <f>Calculations!V657</f>
        <v>395.53755339834794</v>
      </c>
      <c r="W26" s="9"/>
      <c r="X26" s="9">
        <f>SUMIFS($B26:$W26, $B$4:$W$4, X$4)</f>
        <v>164.53474951391919</v>
      </c>
      <c r="Y26" s="9">
        <f t="shared" ref="Y26:AB26" si="11">SUMIFS($B26:$W26, $B$4:$W$4, Y$4)</f>
        <v>206.51761059033598</v>
      </c>
      <c r="Z26" s="9">
        <f t="shared" si="11"/>
        <v>324.71591213995225</v>
      </c>
      <c r="AA26" s="9">
        <f t="shared" si="11"/>
        <v>646.33788169428465</v>
      </c>
      <c r="AB26" s="9">
        <f t="shared" si="11"/>
        <v>1256.4101242229356</v>
      </c>
      <c r="AC26" s="9"/>
      <c r="AD26" s="9"/>
      <c r="AE26" s="9"/>
      <c r="AF26" s="9"/>
      <c r="AG26" s="9"/>
      <c r="AH26" s="9"/>
      <c r="AJ26" s="34"/>
      <c r="AK26" s="34"/>
      <c r="AL26" s="34"/>
      <c r="AM26" s="34"/>
      <c r="AN26" s="34"/>
    </row>
    <row r="27" spans="2:40" ht="5.0999999999999996" customHeight="1" x14ac:dyDescent="0.2">
      <c r="AJ27" s="34"/>
      <c r="AK27" s="34"/>
      <c r="AL27" s="34"/>
      <c r="AM27" s="34"/>
      <c r="AN27" s="34"/>
    </row>
    <row r="28" spans="2:40" x14ac:dyDescent="0.2">
      <c r="B28" s="21" t="s">
        <v>239</v>
      </c>
      <c r="C28" s="12">
        <f t="shared" ref="C28:AB28" si="12">SUM(C25:C27)</f>
        <v>0</v>
      </c>
      <c r="D28" s="12">
        <f t="shared" ref="D28:V28" si="13">SUM(D25:D27)</f>
        <v>60.574074010000011</v>
      </c>
      <c r="E28" s="12">
        <f t="shared" si="13"/>
        <v>53.141617785348018</v>
      </c>
      <c r="F28" s="12">
        <f t="shared" si="13"/>
        <v>50.819057718571173</v>
      </c>
      <c r="G28" s="12">
        <f t="shared" si="13"/>
        <v>51.322791327806037</v>
      </c>
      <c r="H28" s="12">
        <f t="shared" si="13"/>
        <v>49.988001082498002</v>
      </c>
      <c r="I28" s="12">
        <f t="shared" si="13"/>
        <v>49.959509354061481</v>
      </c>
      <c r="J28" s="12">
        <f t="shared" si="13"/>
        <v>55.247308825970471</v>
      </c>
      <c r="K28" s="12">
        <f t="shared" si="13"/>
        <v>64.076201816445604</v>
      </c>
      <c r="L28" s="12">
        <f t="shared" si="13"/>
        <v>73.10632880739081</v>
      </c>
      <c r="M28" s="12">
        <f t="shared" si="13"/>
        <v>84.791766353411703</v>
      </c>
      <c r="N28" s="12">
        <f t="shared" si="13"/>
        <v>102.74161516270411</v>
      </c>
      <c r="O28" s="12">
        <f t="shared" si="13"/>
        <v>124.35213118524193</v>
      </c>
      <c r="P28" s="12">
        <f t="shared" si="13"/>
        <v>145.74254264485819</v>
      </c>
      <c r="Q28" s="12">
        <f t="shared" si="13"/>
        <v>171.67312297163767</v>
      </c>
      <c r="R28" s="12">
        <f t="shared" si="13"/>
        <v>204.57008489254687</v>
      </c>
      <c r="S28" s="12">
        <f t="shared" si="13"/>
        <v>241.3759677444792</v>
      </c>
      <c r="T28" s="12">
        <f t="shared" si="13"/>
        <v>284.144367574044</v>
      </c>
      <c r="U28" s="12">
        <f t="shared" si="13"/>
        <v>335.35223550606452</v>
      </c>
      <c r="V28" s="12">
        <f t="shared" si="13"/>
        <v>395.53755339834794</v>
      </c>
      <c r="W28" s="12"/>
      <c r="X28" s="12">
        <f t="shared" si="12"/>
        <v>164.53474951391919</v>
      </c>
      <c r="Y28" s="12">
        <f t="shared" si="12"/>
        <v>206.51761059033598</v>
      </c>
      <c r="Z28" s="12">
        <f t="shared" si="12"/>
        <v>324.71591213995225</v>
      </c>
      <c r="AA28" s="12">
        <f t="shared" si="12"/>
        <v>646.33788169428465</v>
      </c>
      <c r="AB28" s="12">
        <f t="shared" si="12"/>
        <v>1256.4101242229356</v>
      </c>
      <c r="AC28" s="14"/>
      <c r="AD28" s="14"/>
      <c r="AE28" s="14"/>
      <c r="AF28" s="14"/>
      <c r="AG28" s="14"/>
      <c r="AH28" s="14"/>
      <c r="AI28" s="25"/>
      <c r="AJ28" s="3"/>
      <c r="AK28" s="3"/>
      <c r="AL28" s="3"/>
      <c r="AM28" s="3"/>
      <c r="AN28" s="3"/>
    </row>
    <row r="29" spans="2:40" x14ac:dyDescent="0.2">
      <c r="B29" s="51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J29" s="34"/>
      <c r="AK29" s="34"/>
      <c r="AL29" s="34"/>
      <c r="AM29" s="34"/>
      <c r="AN29" s="34"/>
    </row>
    <row r="30" spans="2:40" x14ac:dyDescent="0.2">
      <c r="B30" s="29" t="s">
        <v>287</v>
      </c>
      <c r="C30" s="13">
        <f>C21+C28</f>
        <v>-370.31098250000002</v>
      </c>
      <c r="D30" s="13">
        <f t="shared" ref="D30:V30" si="14">D21+D28</f>
        <v>-702.01260599</v>
      </c>
      <c r="E30" s="13">
        <f t="shared" si="14"/>
        <v>-716.26150971465199</v>
      </c>
      <c r="F30" s="13">
        <f t="shared" si="14"/>
        <v>-662.02321603142877</v>
      </c>
      <c r="G30" s="13">
        <f t="shared" si="14"/>
        <v>-582.71998744719394</v>
      </c>
      <c r="H30" s="13">
        <f t="shared" si="14"/>
        <v>-477.4730557425018</v>
      </c>
      <c r="I30" s="13">
        <f t="shared" si="14"/>
        <v>-383.99516052093855</v>
      </c>
      <c r="J30" s="13">
        <f t="shared" si="14"/>
        <v>-231.36395734902962</v>
      </c>
      <c r="K30" s="13">
        <f t="shared" si="14"/>
        <v>-58.597969035554257</v>
      </c>
      <c r="L30" s="13">
        <f t="shared" si="14"/>
        <v>126.00826984839046</v>
      </c>
      <c r="M30" s="13">
        <f t="shared" si="14"/>
        <v>324.71014138741157</v>
      </c>
      <c r="N30" s="13">
        <f t="shared" si="14"/>
        <v>540.27136103470423</v>
      </c>
      <c r="O30" s="13">
        <f t="shared" si="14"/>
        <v>810.00157462710149</v>
      </c>
      <c r="P30" s="13">
        <f t="shared" si="14"/>
        <v>1095.3222798884285</v>
      </c>
      <c r="Q30" s="13">
        <f t="shared" si="14"/>
        <v>1397.9564432127265</v>
      </c>
      <c r="R30" s="13">
        <f t="shared" si="14"/>
        <v>1715.931722618958</v>
      </c>
      <c r="S30" s="13">
        <f t="shared" si="14"/>
        <v>2096.3336885885351</v>
      </c>
      <c r="T30" s="13">
        <f t="shared" si="14"/>
        <v>2457.2207395177766</v>
      </c>
      <c r="U30" s="13">
        <f t="shared" si="14"/>
        <v>2836.3609475482986</v>
      </c>
      <c r="V30" s="13">
        <f t="shared" si="14"/>
        <v>3231.9950928332019</v>
      </c>
      <c r="W30" s="13"/>
      <c r="X30" s="13">
        <f t="shared" ref="X30:AB30" si="15">X21+X28</f>
        <v>-2450.6083142360817</v>
      </c>
      <c r="Y30" s="13">
        <f t="shared" si="15"/>
        <v>-1675.5521610596638</v>
      </c>
      <c r="Z30" s="13">
        <f t="shared" si="15"/>
        <v>932.39180323495339</v>
      </c>
      <c r="AA30" s="13">
        <f t="shared" si="15"/>
        <v>5019.2120203472141</v>
      </c>
      <c r="AB30" s="13">
        <f t="shared" si="15"/>
        <v>10621.910468487813</v>
      </c>
      <c r="AC30" s="14"/>
      <c r="AD30" s="14"/>
      <c r="AE30" s="14"/>
      <c r="AF30" s="14"/>
      <c r="AG30" s="14"/>
      <c r="AH30" s="14"/>
      <c r="AI30" s="25"/>
      <c r="AJ30" s="3"/>
      <c r="AK30" s="3"/>
      <c r="AL30" s="3"/>
      <c r="AM30" s="3"/>
      <c r="AN30" s="3"/>
    </row>
    <row r="31" spans="2:40" x14ac:dyDescent="0.2">
      <c r="B31" s="51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J31" s="34"/>
      <c r="AK31" s="34"/>
      <c r="AL31" s="34"/>
      <c r="AM31" s="34"/>
      <c r="AN31" s="34"/>
    </row>
    <row r="32" spans="2:40" x14ac:dyDescent="0.2">
      <c r="B32" s="19" t="s">
        <v>235</v>
      </c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J32" s="34"/>
      <c r="AK32" s="34"/>
      <c r="AL32" s="34"/>
      <c r="AM32" s="34"/>
      <c r="AN32" s="34"/>
    </row>
    <row r="33" spans="2:40" ht="5.0999999999999996" customHeight="1" x14ac:dyDescent="0.2">
      <c r="B33" s="51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J33" s="34"/>
      <c r="AK33" s="34"/>
      <c r="AL33" s="34"/>
      <c r="AM33" s="34"/>
      <c r="AN33" s="34"/>
    </row>
    <row r="34" spans="2:40" x14ac:dyDescent="0.2">
      <c r="B34" s="4" t="s">
        <v>242</v>
      </c>
      <c r="C34" s="9">
        <f>Calculations!C665</f>
        <v>-8.5410000000000004</v>
      </c>
      <c r="D34" s="9">
        <f>Calculations!D665</f>
        <v>-45.864000000000004</v>
      </c>
      <c r="E34" s="9">
        <f>Calculations!E665</f>
        <v>-118.28699999999999</v>
      </c>
      <c r="F34" s="9">
        <f>Calculations!F665</f>
        <v>-210.1515</v>
      </c>
      <c r="G34" s="9">
        <f>Calculations!G665</f>
        <v>-310.19351999999998</v>
      </c>
      <c r="H34" s="9">
        <f>Calculations!H665</f>
        <v>-415.70060999999998</v>
      </c>
      <c r="I34" s="9">
        <f>Calculations!I665</f>
        <v>-526.94069999999999</v>
      </c>
      <c r="J34" s="9">
        <f>Calculations!J665</f>
        <v>-643.55986499999995</v>
      </c>
      <c r="K34" s="9">
        <f>Calculations!K665</f>
        <v>-765.89706960000001</v>
      </c>
      <c r="L34" s="9">
        <f>Calculations!L665</f>
        <v>-895.43225069999994</v>
      </c>
      <c r="M34" s="9">
        <f>Calculations!M665</f>
        <v>-1031.8833018</v>
      </c>
      <c r="N34" s="9">
        <f>Calculations!N665</f>
        <v>-1174.72995315</v>
      </c>
      <c r="O34" s="9">
        <f>Calculations!O665</f>
        <v>-1326.620189232</v>
      </c>
      <c r="P34" s="9">
        <f>Calculations!P665</f>
        <v>-1487.6682826590002</v>
      </c>
      <c r="Q34" s="9">
        <f>Calculations!Q665</f>
        <v>-1653.5725003979996</v>
      </c>
      <c r="R34" s="9">
        <f>Calculations!R665</f>
        <v>-1823.0583739095</v>
      </c>
      <c r="S34" s="9">
        <f>Calculations!S665</f>
        <v>-1998.4636974931198</v>
      </c>
      <c r="T34" s="9">
        <f>Calculations!T665</f>
        <v>-2181.4165990258198</v>
      </c>
      <c r="U34" s="9">
        <f>Calculations!U665</f>
        <v>-2369.7127742137209</v>
      </c>
      <c r="V34" s="9">
        <f>Calculations!V665</f>
        <v>-2562.3467325038705</v>
      </c>
      <c r="W34" s="9"/>
      <c r="X34" s="9">
        <f>SUMIFS($B34:$W34, $B$4:$W$4, X$4)</f>
        <v>-382.84350000000001</v>
      </c>
      <c r="Y34" s="9">
        <f t="shared" ref="Y34:AB36" si="16">SUMIFS($B34:$W34, $B$4:$W$4, Y$4)</f>
        <v>-1896.3946949999997</v>
      </c>
      <c r="Z34" s="9">
        <f t="shared" si="16"/>
        <v>-3867.9425752500001</v>
      </c>
      <c r="AA34" s="9">
        <f t="shared" si="16"/>
        <v>-6290.9193461984996</v>
      </c>
      <c r="AB34" s="9">
        <f t="shared" si="16"/>
        <v>-9111.9398032365316</v>
      </c>
      <c r="AC34" s="9"/>
      <c r="AD34" s="9"/>
      <c r="AE34" s="9"/>
      <c r="AF34" s="9"/>
      <c r="AG34" s="9"/>
      <c r="AH34" s="9"/>
      <c r="AJ34" s="34"/>
      <c r="AK34" s="34"/>
      <c r="AL34" s="34"/>
      <c r="AM34" s="34"/>
      <c r="AN34" s="34"/>
    </row>
    <row r="35" spans="2:40" x14ac:dyDescent="0.2">
      <c r="B35" s="4" t="s">
        <v>92</v>
      </c>
      <c r="C35" s="9">
        <f>Calculations!C666</f>
        <v>-4.9274999999999999E-2</v>
      </c>
      <c r="D35" s="9">
        <f>Calculations!D666</f>
        <v>-0.36314999999999997</v>
      </c>
      <c r="E35" s="9">
        <f>Calculations!E666</f>
        <v>-1.3101750000000001</v>
      </c>
      <c r="F35" s="9">
        <f>Calculations!F666</f>
        <v>-3.2050124999999996</v>
      </c>
      <c r="G35" s="9">
        <f>Calculations!G666</f>
        <v>-6.2070029999999994</v>
      </c>
      <c r="H35" s="9">
        <f>Calculations!H666</f>
        <v>-10.394853749999999</v>
      </c>
      <c r="I35" s="9">
        <f>Calculations!I666</f>
        <v>-15.833169</v>
      </c>
      <c r="J35" s="9">
        <f>Calculations!J666</f>
        <v>-22.586056875000001</v>
      </c>
      <c r="K35" s="9">
        <f>Calculations!K666</f>
        <v>-30.717539189999997</v>
      </c>
      <c r="L35" s="9">
        <f>Calculations!L666</f>
        <v>-40.302131422499997</v>
      </c>
      <c r="M35" s="9">
        <f>Calculations!M666</f>
        <v>-51.42125961</v>
      </c>
      <c r="N35" s="9">
        <f>Calculations!N666</f>
        <v>-64.151720696249996</v>
      </c>
      <c r="O35" s="9">
        <f>Calculations!O666</f>
        <v>-78.582586902300008</v>
      </c>
      <c r="P35" s="9">
        <f>Calculations!P666</f>
        <v>-94.818866547824996</v>
      </c>
      <c r="Q35" s="9">
        <f>Calculations!Q666</f>
        <v>-112.941409527</v>
      </c>
      <c r="R35" s="9">
        <f>Calculations!R666</f>
        <v>-132.99889534031252</v>
      </c>
      <c r="S35" s="9">
        <f>Calculations!S666</f>
        <v>-155.04613805994299</v>
      </c>
      <c r="T35" s="9">
        <f>Calculations!T666</f>
        <v>-179.1608320783215</v>
      </c>
      <c r="U35" s="9">
        <f>Calculations!U666</f>
        <v>-205.417347693165</v>
      </c>
      <c r="V35" s="9">
        <f>Calculations!V666</f>
        <v>-233.87153715499724</v>
      </c>
      <c r="W35" s="10"/>
      <c r="X35" s="9">
        <f>SUMIFS($B35:$W35, $B$4:$W$4, X$4)</f>
        <v>-4.9276124999999995</v>
      </c>
      <c r="Y35" s="9">
        <f t="shared" si="16"/>
        <v>-55.021082625000005</v>
      </c>
      <c r="Z35" s="9">
        <f t="shared" si="16"/>
        <v>-186.59265091875</v>
      </c>
      <c r="AA35" s="9">
        <f t="shared" si="16"/>
        <v>-419.34175831743755</v>
      </c>
      <c r="AB35" s="9">
        <f t="shared" si="16"/>
        <v>-773.49585498642671</v>
      </c>
      <c r="AC35" s="10"/>
      <c r="AD35" s="10"/>
      <c r="AE35" s="10"/>
      <c r="AF35" s="10"/>
      <c r="AG35" s="10"/>
      <c r="AH35" s="10"/>
      <c r="AJ35" s="34"/>
      <c r="AK35" s="34"/>
      <c r="AL35" s="34"/>
      <c r="AM35" s="34"/>
      <c r="AN35" s="34"/>
    </row>
    <row r="36" spans="2:40" x14ac:dyDescent="0.2">
      <c r="B36" s="4" t="s">
        <v>106</v>
      </c>
      <c r="C36" s="9">
        <f>Calculations!C667</f>
        <v>0</v>
      </c>
      <c r="D36" s="9">
        <f>Calculations!D667</f>
        <v>0</v>
      </c>
      <c r="E36" s="9">
        <f>Calculations!E667</f>
        <v>0</v>
      </c>
      <c r="F36" s="9">
        <f>Calculations!F667</f>
        <v>0</v>
      </c>
      <c r="G36" s="9">
        <f>Calculations!G667</f>
        <v>0</v>
      </c>
      <c r="H36" s="9">
        <f>Calculations!H667</f>
        <v>0</v>
      </c>
      <c r="I36" s="9">
        <f>Calculations!I667</f>
        <v>0</v>
      </c>
      <c r="J36" s="9">
        <f>Calculations!J667</f>
        <v>0</v>
      </c>
      <c r="K36" s="9">
        <f>Calculations!K667</f>
        <v>0</v>
      </c>
      <c r="L36" s="9">
        <f>Calculations!L667</f>
        <v>0</v>
      </c>
      <c r="M36" s="9">
        <f>Calculations!M667</f>
        <v>0</v>
      </c>
      <c r="N36" s="9">
        <f>Calculations!N667</f>
        <v>0</v>
      </c>
      <c r="O36" s="9">
        <f>Calculations!O667</f>
        <v>0</v>
      </c>
      <c r="P36" s="9">
        <f>Calculations!P667</f>
        <v>0</v>
      </c>
      <c r="Q36" s="9">
        <f>Calculations!Q667</f>
        <v>0</v>
      </c>
      <c r="R36" s="9">
        <f>Calculations!R667</f>
        <v>0</v>
      </c>
      <c r="S36" s="9">
        <f>Calculations!S667</f>
        <v>0</v>
      </c>
      <c r="T36" s="9">
        <f>Calculations!T667</f>
        <v>0</v>
      </c>
      <c r="U36" s="9">
        <f>Calculations!U667</f>
        <v>0</v>
      </c>
      <c r="V36" s="9">
        <f>Calculations!V667</f>
        <v>0</v>
      </c>
      <c r="X36" s="9">
        <f>SUMIFS($B36:$W36, $B$4:$W$4, X$4)</f>
        <v>0</v>
      </c>
      <c r="Y36" s="9">
        <f t="shared" si="16"/>
        <v>0</v>
      </c>
      <c r="Z36" s="9">
        <f t="shared" si="16"/>
        <v>0</v>
      </c>
      <c r="AA36" s="9">
        <f t="shared" si="16"/>
        <v>0</v>
      </c>
      <c r="AB36" s="9">
        <f t="shared" si="16"/>
        <v>0</v>
      </c>
      <c r="AJ36" s="34"/>
      <c r="AK36" s="34"/>
      <c r="AL36" s="34"/>
      <c r="AM36" s="34"/>
      <c r="AN36" s="34"/>
    </row>
    <row r="37" spans="2:40" ht="5.0999999999999996" customHeight="1" x14ac:dyDescent="0.2">
      <c r="AJ37" s="34"/>
      <c r="AK37" s="34"/>
      <c r="AL37" s="34"/>
      <c r="AM37" s="34"/>
      <c r="AN37" s="34"/>
    </row>
    <row r="38" spans="2:40" x14ac:dyDescent="0.2">
      <c r="B38" s="21" t="s">
        <v>241</v>
      </c>
      <c r="C38" s="12">
        <f>SUM(C33:C37)</f>
        <v>-8.5902750000000001</v>
      </c>
      <c r="D38" s="12">
        <f t="shared" ref="D38:V38" si="17">SUM(D33:D37)</f>
        <v>-46.227150000000002</v>
      </c>
      <c r="E38" s="12">
        <f t="shared" si="17"/>
        <v>-119.59717499999999</v>
      </c>
      <c r="F38" s="12">
        <f t="shared" si="17"/>
        <v>-213.35651250000001</v>
      </c>
      <c r="G38" s="12">
        <f t="shared" si="17"/>
        <v>-316.40052299999996</v>
      </c>
      <c r="H38" s="12">
        <f t="shared" si="17"/>
        <v>-426.09546374999996</v>
      </c>
      <c r="I38" s="12">
        <f t="shared" si="17"/>
        <v>-542.77386899999999</v>
      </c>
      <c r="J38" s="12">
        <f t="shared" si="17"/>
        <v>-666.145921875</v>
      </c>
      <c r="K38" s="12">
        <f t="shared" si="17"/>
        <v>-796.61460879000003</v>
      </c>
      <c r="L38" s="12">
        <f t="shared" si="17"/>
        <v>-935.73438212249994</v>
      </c>
      <c r="M38" s="12">
        <f t="shared" si="17"/>
        <v>-1083.3045614100001</v>
      </c>
      <c r="N38" s="12">
        <f t="shared" si="17"/>
        <v>-1238.8816738462501</v>
      </c>
      <c r="O38" s="12">
        <f t="shared" si="17"/>
        <v>-1405.2027761342999</v>
      </c>
      <c r="P38" s="12">
        <f t="shared" si="17"/>
        <v>-1582.4871492068251</v>
      </c>
      <c r="Q38" s="12">
        <f t="shared" si="17"/>
        <v>-1766.5139099249996</v>
      </c>
      <c r="R38" s="12">
        <f t="shared" si="17"/>
        <v>-1956.0572692498126</v>
      </c>
      <c r="S38" s="12">
        <f t="shared" si="17"/>
        <v>-2153.5098355530627</v>
      </c>
      <c r="T38" s="12">
        <f t="shared" si="17"/>
        <v>-2360.5774311041414</v>
      </c>
      <c r="U38" s="12">
        <f t="shared" si="17"/>
        <v>-2575.130121906886</v>
      </c>
      <c r="V38" s="12">
        <f t="shared" si="17"/>
        <v>-2796.2182696588679</v>
      </c>
      <c r="W38" s="12"/>
      <c r="X38" s="12">
        <f t="shared" ref="X38:AB38" si="18">SUM(X33:X37)</f>
        <v>-387.77111250000002</v>
      </c>
      <c r="Y38" s="12">
        <f t="shared" si="18"/>
        <v>-1951.4157776249997</v>
      </c>
      <c r="Z38" s="12">
        <f t="shared" si="18"/>
        <v>-4054.5352261687503</v>
      </c>
      <c r="AA38" s="12">
        <f t="shared" si="18"/>
        <v>-6710.2611045159374</v>
      </c>
      <c r="AB38" s="12">
        <f t="shared" si="18"/>
        <v>-9885.4356582229575</v>
      </c>
      <c r="AC38" s="14"/>
      <c r="AD38" s="14"/>
      <c r="AE38" s="14"/>
      <c r="AF38" s="14"/>
      <c r="AG38" s="14"/>
      <c r="AH38" s="14"/>
      <c r="AI38" s="25"/>
      <c r="AJ38" s="3"/>
      <c r="AK38" s="3"/>
      <c r="AL38" s="3"/>
      <c r="AM38" s="3"/>
      <c r="AN38" s="3"/>
    </row>
    <row r="39" spans="2:40" x14ac:dyDescent="0.2">
      <c r="AJ39" s="34"/>
      <c r="AK39" s="34"/>
      <c r="AL39" s="34"/>
      <c r="AM39" s="34"/>
      <c r="AN39" s="34"/>
    </row>
    <row r="40" spans="2:40" x14ac:dyDescent="0.2">
      <c r="B40" s="29" t="s">
        <v>288</v>
      </c>
      <c r="C40" s="13">
        <f>C30+C38</f>
        <v>-378.90125750000004</v>
      </c>
      <c r="D40" s="13">
        <f t="shared" ref="D40:V40" si="19">D30+D38</f>
        <v>-748.23975599000005</v>
      </c>
      <c r="E40" s="13">
        <f t="shared" si="19"/>
        <v>-835.85868471465199</v>
      </c>
      <c r="F40" s="13">
        <f t="shared" si="19"/>
        <v>-875.37972853142878</v>
      </c>
      <c r="G40" s="13">
        <f t="shared" si="19"/>
        <v>-899.12051044719396</v>
      </c>
      <c r="H40" s="13">
        <f t="shared" si="19"/>
        <v>-903.56851949250176</v>
      </c>
      <c r="I40" s="13">
        <f t="shared" si="19"/>
        <v>-926.7690295209386</v>
      </c>
      <c r="J40" s="13">
        <f t="shared" si="19"/>
        <v>-897.50987922402965</v>
      </c>
      <c r="K40" s="13">
        <f t="shared" si="19"/>
        <v>-855.21257782555426</v>
      </c>
      <c r="L40" s="13">
        <f t="shared" si="19"/>
        <v>-809.72611227410948</v>
      </c>
      <c r="M40" s="13">
        <f t="shared" si="19"/>
        <v>-758.59442002258857</v>
      </c>
      <c r="N40" s="13">
        <f t="shared" si="19"/>
        <v>-698.6103128115459</v>
      </c>
      <c r="O40" s="13">
        <f t="shared" si="19"/>
        <v>-595.20120150719845</v>
      </c>
      <c r="P40" s="13">
        <f t="shared" si="19"/>
        <v>-487.16486931839654</v>
      </c>
      <c r="Q40" s="13">
        <f t="shared" si="19"/>
        <v>-368.55746671227303</v>
      </c>
      <c r="R40" s="13">
        <f t="shared" si="19"/>
        <v>-240.12554663085461</v>
      </c>
      <c r="S40" s="13">
        <f t="shared" si="19"/>
        <v>-57.176146964527561</v>
      </c>
      <c r="T40" s="13">
        <f t="shared" si="19"/>
        <v>96.643308413635168</v>
      </c>
      <c r="U40" s="13">
        <f t="shared" si="19"/>
        <v>261.23082564141259</v>
      </c>
      <c r="V40" s="13">
        <f t="shared" si="19"/>
        <v>435.77682317433391</v>
      </c>
      <c r="W40" s="13"/>
      <c r="X40" s="13">
        <f t="shared" ref="X40:AB40" si="20">X30+X38</f>
        <v>-2838.3794267360818</v>
      </c>
      <c r="Y40" s="13">
        <f t="shared" si="20"/>
        <v>-3626.9679386846637</v>
      </c>
      <c r="Z40" s="13">
        <f t="shared" si="20"/>
        <v>-3122.143422933797</v>
      </c>
      <c r="AA40" s="13">
        <f t="shared" si="20"/>
        <v>-1691.0490841687233</v>
      </c>
      <c r="AB40" s="13">
        <f t="shared" si="20"/>
        <v>736.47481026485548</v>
      </c>
      <c r="AC40" s="14"/>
      <c r="AD40" s="14"/>
      <c r="AE40" s="14"/>
      <c r="AF40" s="14"/>
      <c r="AG40" s="14"/>
      <c r="AH40" s="14"/>
      <c r="AI40" s="25"/>
      <c r="AJ40" s="3"/>
      <c r="AK40" s="3"/>
      <c r="AL40" s="3"/>
      <c r="AM40" s="3"/>
      <c r="AN40" s="3"/>
    </row>
    <row r="41" spans="2:40" x14ac:dyDescent="0.2">
      <c r="B41" s="4" t="s">
        <v>279</v>
      </c>
      <c r="C41" s="9">
        <f>Calculations!C672</f>
        <v>-1.3925515500000074</v>
      </c>
      <c r="D41" s="9">
        <f>Calculations!D672</f>
        <v>2.2259717999999964</v>
      </c>
      <c r="E41" s="9">
        <f>Calculations!E672</f>
        <v>29.15112915000006</v>
      </c>
      <c r="F41" s="9">
        <f>Calculations!F672</f>
        <v>81.690231675000035</v>
      </c>
      <c r="G41" s="9">
        <f>Calculations!G672</f>
        <v>135.27823130947726</v>
      </c>
      <c r="H41" s="9">
        <f>Calculations!H672</f>
        <v>172.34839757237498</v>
      </c>
      <c r="I41" s="9">
        <f>Calculations!I672</f>
        <v>196.38103843405548</v>
      </c>
      <c r="J41" s="9">
        <f>Calculations!J672</f>
        <v>220.34245540046317</v>
      </c>
      <c r="K41" s="9">
        <f>Calculations!K672</f>
        <v>194.44445220382843</v>
      </c>
      <c r="L41" s="9">
        <f>Calculations!L672</f>
        <v>210.52878919126832</v>
      </c>
      <c r="M41" s="9">
        <f>Calculations!M672</f>
        <v>197.23454920587267</v>
      </c>
      <c r="N41" s="9">
        <f>Calculations!N672</f>
        <v>181.6386813310022</v>
      </c>
      <c r="O41" s="9">
        <f>Calculations!O672</f>
        <v>154.75231239187164</v>
      </c>
      <c r="P41" s="9">
        <f>Calculations!P672</f>
        <v>126.66286602278245</v>
      </c>
      <c r="Q41" s="9">
        <f>Calculations!Q672</f>
        <v>95.824941345192258</v>
      </c>
      <c r="R41" s="9">
        <f>Calculations!R672</f>
        <v>62.432642124021299</v>
      </c>
      <c r="S41" s="9">
        <f>Calculations!S672</f>
        <v>14.865798210778166</v>
      </c>
      <c r="T41" s="9">
        <f>Calculations!T672</f>
        <v>-25.127260187543584</v>
      </c>
      <c r="U41" s="9">
        <f>Calculations!U672</f>
        <v>-67.920014666766974</v>
      </c>
      <c r="V41" s="9">
        <f>Calculations!V672</f>
        <v>-113.3019740253277</v>
      </c>
      <c r="W41" s="9"/>
      <c r="X41" s="9">
        <f>SUMIFS($B41:$W41, $B$4:$W$4, X$4)</f>
        <v>111.67478107500008</v>
      </c>
      <c r="Y41" s="9">
        <f t="shared" ref="Y41:AB41" si="21">SUMIFS($B41:$W41, $B$4:$W$4, Y$4)</f>
        <v>724.35012271637083</v>
      </c>
      <c r="Z41" s="9">
        <f t="shared" si="21"/>
        <v>783.84647193197168</v>
      </c>
      <c r="AA41" s="9">
        <f t="shared" si="21"/>
        <v>439.67276188386762</v>
      </c>
      <c r="AB41" s="9">
        <f t="shared" si="21"/>
        <v>-191.48345066886009</v>
      </c>
      <c r="AC41" s="9"/>
      <c r="AD41" s="9"/>
      <c r="AE41" s="9"/>
      <c r="AF41" s="9"/>
      <c r="AG41" s="9"/>
      <c r="AH41" s="9"/>
      <c r="AJ41" s="34"/>
      <c r="AK41" s="34"/>
      <c r="AL41" s="34"/>
      <c r="AM41" s="34"/>
      <c r="AN41" s="34"/>
    </row>
    <row r="42" spans="2:40" x14ac:dyDescent="0.2">
      <c r="B42" s="29" t="s">
        <v>289</v>
      </c>
      <c r="C42" s="13">
        <f>C40+C41</f>
        <v>-380.29380905000005</v>
      </c>
      <c r="D42" s="13">
        <f t="shared" ref="D42:V42" si="22">D40+D41</f>
        <v>-746.01378419000002</v>
      </c>
      <c r="E42" s="13">
        <f t="shared" si="22"/>
        <v>-806.7075555646519</v>
      </c>
      <c r="F42" s="13">
        <f t="shared" si="22"/>
        <v>-793.68949685642872</v>
      </c>
      <c r="G42" s="13">
        <f t="shared" si="22"/>
        <v>-763.84227913771667</v>
      </c>
      <c r="H42" s="13">
        <f t="shared" si="22"/>
        <v>-731.22012192012676</v>
      </c>
      <c r="I42" s="13">
        <f t="shared" si="22"/>
        <v>-730.38799108688318</v>
      </c>
      <c r="J42" s="13">
        <f t="shared" si="22"/>
        <v>-677.16742382356642</v>
      </c>
      <c r="K42" s="13">
        <f t="shared" si="22"/>
        <v>-660.76812562172586</v>
      </c>
      <c r="L42" s="13">
        <f t="shared" si="22"/>
        <v>-599.19732308284119</v>
      </c>
      <c r="M42" s="13">
        <f t="shared" si="22"/>
        <v>-561.3598708167159</v>
      </c>
      <c r="N42" s="13">
        <f t="shared" si="22"/>
        <v>-516.97163148054369</v>
      </c>
      <c r="O42" s="13">
        <f t="shared" si="22"/>
        <v>-440.44888911532678</v>
      </c>
      <c r="P42" s="13">
        <f t="shared" si="22"/>
        <v>-360.50200329561409</v>
      </c>
      <c r="Q42" s="13">
        <f t="shared" si="22"/>
        <v>-272.73252536708077</v>
      </c>
      <c r="R42" s="13">
        <f t="shared" si="22"/>
        <v>-177.69290450683332</v>
      </c>
      <c r="S42" s="13">
        <f t="shared" si="22"/>
        <v>-42.310348753749395</v>
      </c>
      <c r="T42" s="13">
        <f t="shared" si="22"/>
        <v>71.516048226091584</v>
      </c>
      <c r="U42" s="13">
        <f t="shared" si="22"/>
        <v>193.31081097464562</v>
      </c>
      <c r="V42" s="13">
        <f t="shared" si="22"/>
        <v>322.47484914900622</v>
      </c>
      <c r="W42" s="13"/>
      <c r="X42" s="13">
        <f t="shared" ref="X42:AB42" si="23">X40+X41</f>
        <v>-2726.7046456610815</v>
      </c>
      <c r="Y42" s="13">
        <f t="shared" si="23"/>
        <v>-2902.6178159682931</v>
      </c>
      <c r="Z42" s="13">
        <f t="shared" si="23"/>
        <v>-2338.2969510018252</v>
      </c>
      <c r="AA42" s="13">
        <f t="shared" si="23"/>
        <v>-1251.3763222848556</v>
      </c>
      <c r="AB42" s="13">
        <f t="shared" si="23"/>
        <v>544.99135959599539</v>
      </c>
      <c r="AC42" s="14"/>
      <c r="AD42" s="14"/>
      <c r="AE42" s="14"/>
      <c r="AF42" s="14"/>
      <c r="AG42" s="14"/>
      <c r="AH42" s="14"/>
      <c r="AI42" s="25"/>
      <c r="AJ42" s="3"/>
      <c r="AK42" s="3"/>
      <c r="AL42" s="3"/>
      <c r="AM42" s="3"/>
      <c r="AN42" s="3"/>
    </row>
    <row r="43" spans="2:40" x14ac:dyDescent="0.2">
      <c r="B43" s="22" t="s">
        <v>145</v>
      </c>
      <c r="C43" s="59">
        <f>IFERROR(C42/C7, 0)</f>
        <v>-11.576676074581432</v>
      </c>
      <c r="D43" s="59">
        <f t="shared" ref="D43:V43" si="24">IFERROR(D42/D7, 0)</f>
        <v>-4.2291030849773241</v>
      </c>
      <c r="E43" s="59">
        <f t="shared" si="24"/>
        <v>-1.7731784933831232</v>
      </c>
      <c r="F43" s="59">
        <f t="shared" si="24"/>
        <v>-0.98195477635263828</v>
      </c>
      <c r="G43" s="59">
        <f t="shared" si="24"/>
        <v>-0.64024223515631906</v>
      </c>
      <c r="H43" s="59">
        <f t="shared" si="24"/>
        <v>-0.45734171931870138</v>
      </c>
      <c r="I43" s="59">
        <f t="shared" si="24"/>
        <v>-0.360383773131568</v>
      </c>
      <c r="J43" s="59">
        <f t="shared" si="24"/>
        <v>-0.27357754852243199</v>
      </c>
      <c r="K43" s="59">
        <f t="shared" si="24"/>
        <v>-0.22431175086147467</v>
      </c>
      <c r="L43" s="59">
        <f t="shared" si="24"/>
        <v>-0.17398446826071942</v>
      </c>
      <c r="M43" s="59">
        <f t="shared" si="24"/>
        <v>-0.14144386885391708</v>
      </c>
      <c r="N43" s="59">
        <f t="shared" si="24"/>
        <v>-0.11442001953258985</v>
      </c>
      <c r="O43" s="59">
        <f t="shared" si="24"/>
        <v>-8.6322153167501817E-2</v>
      </c>
      <c r="P43" s="59">
        <f t="shared" si="24"/>
        <v>-6.3004987032007825E-2</v>
      </c>
      <c r="Q43" s="59">
        <f t="shared" si="24"/>
        <v>-4.2883185695440328E-2</v>
      </c>
      <c r="R43" s="59">
        <f t="shared" si="24"/>
        <v>-2.5342115114340338E-2</v>
      </c>
      <c r="S43" s="59">
        <f t="shared" si="24"/>
        <v>-5.5045736831617949E-3</v>
      </c>
      <c r="T43" s="59">
        <f t="shared" si="24"/>
        <v>8.5238979785372589E-3</v>
      </c>
      <c r="U43" s="59">
        <f t="shared" si="24"/>
        <v>2.1209663635325837E-2</v>
      </c>
      <c r="V43" s="59">
        <f t="shared" si="24"/>
        <v>3.27213564484349E-2</v>
      </c>
      <c r="W43" s="59"/>
      <c r="X43" s="59">
        <f t="shared" ref="X43:AB43" si="25">IFERROR(X42/X7, 0)</f>
        <v>-1.8517833210486301</v>
      </c>
      <c r="Y43" s="59">
        <f t="shared" si="25"/>
        <v>-0.39795546472553078</v>
      </c>
      <c r="Z43" s="59">
        <f t="shared" si="25"/>
        <v>-0.15717844705106046</v>
      </c>
      <c r="AA43" s="59">
        <f t="shared" si="25"/>
        <v>-5.1718648084507858E-2</v>
      </c>
      <c r="AB43" s="59">
        <f t="shared" si="25"/>
        <v>1.5550778051082847E-2</v>
      </c>
      <c r="AC43" s="59"/>
      <c r="AD43" s="59"/>
      <c r="AE43" s="59"/>
      <c r="AF43" s="59"/>
      <c r="AG43" s="59"/>
      <c r="AH43" s="59"/>
      <c r="AJ43" s="34"/>
      <c r="AK43" s="34"/>
      <c r="AL43" s="34"/>
      <c r="AM43" s="34"/>
      <c r="AN43" s="34"/>
    </row>
    <row r="45" spans="2:40" x14ac:dyDescent="0.2">
      <c r="B45" s="1" t="s">
        <v>290</v>
      </c>
      <c r="C45" s="28">
        <f>C42-Calculations!C673</f>
        <v>0</v>
      </c>
      <c r="D45" s="28">
        <f>D42-Calculations!D673</f>
        <v>0</v>
      </c>
      <c r="E45" s="28">
        <f>E42-Calculations!E673</f>
        <v>0</v>
      </c>
      <c r="F45" s="28">
        <f>F42-Calculations!F673</f>
        <v>0</v>
      </c>
      <c r="G45" s="28">
        <f>G42-Calculations!G673</f>
        <v>0</v>
      </c>
      <c r="H45" s="28">
        <f>H42-Calculations!H673</f>
        <v>0</v>
      </c>
      <c r="I45" s="28">
        <f>I42-Calculations!I673</f>
        <v>0</v>
      </c>
      <c r="J45" s="28">
        <f>J42-Calculations!J673</f>
        <v>0</v>
      </c>
      <c r="K45" s="28">
        <f>K42-Calculations!K673</f>
        <v>0</v>
      </c>
      <c r="L45" s="28">
        <f>L42-Calculations!L673</f>
        <v>0</v>
      </c>
      <c r="M45" s="28">
        <f>M42-Calculations!M673</f>
        <v>0</v>
      </c>
      <c r="N45" s="28">
        <f>N42-Calculations!N673</f>
        <v>0</v>
      </c>
      <c r="O45" s="28">
        <f>O42-Calculations!O673</f>
        <v>0</v>
      </c>
      <c r="P45" s="28">
        <f>P42-Calculations!P673</f>
        <v>0</v>
      </c>
      <c r="Q45" s="28">
        <f>Q42-Calculations!Q673</f>
        <v>0</v>
      </c>
      <c r="R45" s="28">
        <f>R42-Calculations!R673</f>
        <v>0</v>
      </c>
      <c r="S45" s="28">
        <f>S42-Calculations!S673</f>
        <v>0</v>
      </c>
      <c r="T45" s="28">
        <f>T42-Calculations!T673</f>
        <v>0</v>
      </c>
      <c r="U45" s="28">
        <f>U42-Calculations!U673</f>
        <v>0</v>
      </c>
      <c r="V45" s="28">
        <f>V42-Calculations!V673</f>
        <v>0</v>
      </c>
      <c r="X45" s="28">
        <f>X42-Calculations!AP673</f>
        <v>0</v>
      </c>
      <c r="Y45" s="28">
        <f>Y42-Calculations!AQ673</f>
        <v>0</v>
      </c>
      <c r="Z45" s="28">
        <f>Z42-Calculations!AR673</f>
        <v>0</v>
      </c>
      <c r="AA45" s="28">
        <f>AA42-Calculations!AS673</f>
        <v>-3.637978807091713E-12</v>
      </c>
      <c r="AB45" s="28">
        <f>AB42-Calculations!AT673</f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84AE1-1A15-4C84-A15E-44E0626DE361}">
  <sheetPr>
    <tabColor theme="3" tint="0.249977111117893"/>
  </sheetPr>
  <dimension ref="A1:AB46"/>
  <sheetViews>
    <sheetView showGridLines="0" zoomScale="85" zoomScaleNormal="85" workbookViewId="0">
      <pane xSplit="2" ySplit="5" topLeftCell="K6" activePane="bottomRight" state="frozen"/>
      <selection pane="topRight"/>
      <selection pane="bottomLeft"/>
      <selection pane="bottomRight"/>
    </sheetView>
  </sheetViews>
  <sheetFormatPr defaultRowHeight="12.75" outlineLevelRow="1" x14ac:dyDescent="0.2"/>
  <cols>
    <col min="1" max="1" width="3.28515625" style="1" customWidth="1"/>
    <col min="2" max="2" width="41.140625" style="1" customWidth="1"/>
    <col min="3" max="22" width="10.85546875" style="1" customWidth="1"/>
    <col min="23" max="23" width="3.28515625" style="1" customWidth="1"/>
    <col min="24" max="28" width="10.85546875" style="1" customWidth="1"/>
    <col min="29" max="16384" width="9.140625" style="1"/>
  </cols>
  <sheetData>
    <row r="1" spans="1:28" ht="23.25" x14ac:dyDescent="0.35">
      <c r="A1" s="31" t="str">
        <f>Drivers!$A$1</f>
        <v>XYZ Company</v>
      </c>
      <c r="B1" s="34"/>
    </row>
    <row r="2" spans="1:28" x14ac:dyDescent="0.2">
      <c r="B2" s="24" t="s">
        <v>180</v>
      </c>
    </row>
    <row r="3" spans="1:28" x14ac:dyDescent="0.2">
      <c r="B3" s="34"/>
    </row>
    <row r="4" spans="1:28" hidden="1" outlineLevel="1" x14ac:dyDescent="0.2">
      <c r="B4" s="1" t="s">
        <v>455</v>
      </c>
      <c r="C4" s="34"/>
      <c r="D4" s="34"/>
      <c r="E4" s="34"/>
      <c r="F4" s="34" t="str">
        <f>Drivers!F14</f>
        <v>FY26E</v>
      </c>
      <c r="G4" s="34"/>
      <c r="H4" s="34"/>
      <c r="I4" s="34"/>
      <c r="J4" s="34" t="str">
        <f>Drivers!J14</f>
        <v>FY27E</v>
      </c>
      <c r="K4" s="34"/>
      <c r="L4" s="34"/>
      <c r="M4" s="34"/>
      <c r="N4" s="34" t="str">
        <f>Drivers!N14</f>
        <v>FY28E</v>
      </c>
      <c r="O4" s="34"/>
      <c r="P4" s="34"/>
      <c r="Q4" s="34"/>
      <c r="R4" s="34" t="str">
        <f>Drivers!R14</f>
        <v>FY29E</v>
      </c>
      <c r="S4" s="34"/>
      <c r="T4" s="34"/>
      <c r="U4" s="34"/>
      <c r="V4" s="34" t="str">
        <f>Drivers!V14</f>
        <v>FY30E</v>
      </c>
      <c r="X4" s="34" t="str">
        <f>F4</f>
        <v>FY26E</v>
      </c>
      <c r="Y4" s="34" t="str">
        <f>J4</f>
        <v>FY27E</v>
      </c>
      <c r="Z4" s="34" t="str">
        <f>N4</f>
        <v>FY28E</v>
      </c>
      <c r="AA4" s="34" t="str">
        <f>R4</f>
        <v>FY29E</v>
      </c>
      <c r="AB4" s="34" t="str">
        <f>V4</f>
        <v>FY30E</v>
      </c>
    </row>
    <row r="5" spans="1:28" collapsed="1" x14ac:dyDescent="0.2">
      <c r="B5" s="32"/>
      <c r="C5" s="33" t="str">
        <f>Drivers!C15</f>
        <v>FQ1'26E</v>
      </c>
      <c r="D5" s="33" t="str">
        <f>Drivers!D15</f>
        <v>FQ2'26E</v>
      </c>
      <c r="E5" s="33" t="str">
        <f>Drivers!E15</f>
        <v>FQ3'26E</v>
      </c>
      <c r="F5" s="33" t="str">
        <f>Drivers!F15</f>
        <v>FQ4'26E</v>
      </c>
      <c r="G5" s="33" t="str">
        <f>Drivers!G15</f>
        <v>FQ1'27E</v>
      </c>
      <c r="H5" s="33" t="str">
        <f>Drivers!H15</f>
        <v>FQ2'27E</v>
      </c>
      <c r="I5" s="33" t="str">
        <f>Drivers!I15</f>
        <v>FQ3'27E</v>
      </c>
      <c r="J5" s="33" t="str">
        <f>Drivers!J15</f>
        <v>FQ4'27E</v>
      </c>
      <c r="K5" s="33" t="str">
        <f>Drivers!K15</f>
        <v>FQ1'28E</v>
      </c>
      <c r="L5" s="33" t="str">
        <f>Drivers!L15</f>
        <v>FQ2'28E</v>
      </c>
      <c r="M5" s="33" t="str">
        <f>Drivers!M15</f>
        <v>FQ3'28E</v>
      </c>
      <c r="N5" s="33" t="str">
        <f>Drivers!N15</f>
        <v>FQ4'28E</v>
      </c>
      <c r="O5" s="33" t="str">
        <f>Drivers!O15</f>
        <v>FQ1'29E</v>
      </c>
      <c r="P5" s="33" t="str">
        <f>Drivers!P15</f>
        <v>FQ2'29E</v>
      </c>
      <c r="Q5" s="33" t="str">
        <f>Drivers!Q15</f>
        <v>FQ3'29E</v>
      </c>
      <c r="R5" s="33" t="str">
        <f>Drivers!R15</f>
        <v>FQ4'29E</v>
      </c>
      <c r="S5" s="33" t="str">
        <f>Drivers!S15</f>
        <v>FQ1'30E</v>
      </c>
      <c r="T5" s="33" t="str">
        <f>Drivers!T15</f>
        <v>FQ2'30E</v>
      </c>
      <c r="U5" s="33" t="str">
        <f>Drivers!U15</f>
        <v>FQ3'30E</v>
      </c>
      <c r="V5" s="33" t="str">
        <f>Drivers!V15</f>
        <v>FQ4'30E</v>
      </c>
      <c r="W5" s="27"/>
      <c r="X5" s="33" t="str">
        <f>X4</f>
        <v>FY26E</v>
      </c>
      <c r="Y5" s="33" t="str">
        <f t="shared" ref="Y5:AB5" si="0">Y4</f>
        <v>FY27E</v>
      </c>
      <c r="Z5" s="33" t="str">
        <f t="shared" si="0"/>
        <v>FY28E</v>
      </c>
      <c r="AA5" s="33" t="str">
        <f t="shared" si="0"/>
        <v>FY29E</v>
      </c>
      <c r="AB5" s="33" t="str">
        <f t="shared" si="0"/>
        <v>FY30E</v>
      </c>
    </row>
    <row r="7" spans="1:28" x14ac:dyDescent="0.2">
      <c r="B7" s="2" t="s">
        <v>17</v>
      </c>
    </row>
    <row r="8" spans="1:28" ht="5.0999999999999996" customHeight="1" x14ac:dyDescent="0.2"/>
    <row r="9" spans="1:28" x14ac:dyDescent="0.2">
      <c r="B9" s="24" t="s">
        <v>21</v>
      </c>
      <c r="C9" s="10">
        <f>Calculations!C736</f>
        <v>3028.7037005000007</v>
      </c>
      <c r="D9" s="10">
        <f>Calculations!D736</f>
        <v>2657.0808892674008</v>
      </c>
      <c r="E9" s="10">
        <f>Calculations!E736</f>
        <v>2540.9528859285588</v>
      </c>
      <c r="F9" s="10">
        <f>Calculations!F736</f>
        <v>2566.1395663903018</v>
      </c>
      <c r="G9" s="10">
        <f>Calculations!G736</f>
        <v>2499.4000541249002</v>
      </c>
      <c r="H9" s="10">
        <f>Calculations!H736</f>
        <v>2497.9754677030742</v>
      </c>
      <c r="I9" s="10">
        <f>Calculations!I736</f>
        <v>2762.3654412985234</v>
      </c>
      <c r="J9" s="10">
        <f>Calculations!J736</f>
        <v>3203.81009082228</v>
      </c>
      <c r="K9" s="10">
        <f>Calculations!K736</f>
        <v>3655.3164403695405</v>
      </c>
      <c r="L9" s="10">
        <f>Calculations!L736</f>
        <v>4239.5883176705847</v>
      </c>
      <c r="M9" s="10">
        <f>Calculations!M736</f>
        <v>5137.0807581352055</v>
      </c>
      <c r="N9" s="10">
        <f>Calculations!N736</f>
        <v>6217.6065592620962</v>
      </c>
      <c r="O9" s="10">
        <f>Calculations!O736</f>
        <v>7287.1271322429093</v>
      </c>
      <c r="P9" s="10">
        <f>Calculations!P736</f>
        <v>8583.6561485818838</v>
      </c>
      <c r="Q9" s="10">
        <f>Calculations!Q736</f>
        <v>10228.504244627344</v>
      </c>
      <c r="R9" s="10">
        <f>Calculations!R736</f>
        <v>12068.79838722396</v>
      </c>
      <c r="S9" s="10">
        <f>Calculations!S736</f>
        <v>14207.218378702199</v>
      </c>
      <c r="T9" s="10">
        <f>Calculations!T736</f>
        <v>16767.611775303227</v>
      </c>
      <c r="U9" s="10">
        <f>Calculations!U736</f>
        <v>19776.877669917398</v>
      </c>
      <c r="V9" s="10">
        <f>Calculations!V736</f>
        <v>23073.843680881218</v>
      </c>
      <c r="X9" s="9">
        <f>SUMIFS($B9:$W9, $B$4:$W$4, X$4)</f>
        <v>2566.1395663903018</v>
      </c>
      <c r="Y9" s="9">
        <f t="shared" ref="Y9:AB17" si="1">SUMIFS($B9:$W9, $B$4:$W$4, Y$4)</f>
        <v>3203.81009082228</v>
      </c>
      <c r="Z9" s="9">
        <f t="shared" si="1"/>
        <v>6217.6065592620962</v>
      </c>
      <c r="AA9" s="9">
        <f t="shared" si="1"/>
        <v>12068.79838722396</v>
      </c>
      <c r="AB9" s="9">
        <f t="shared" si="1"/>
        <v>23073.843680881218</v>
      </c>
    </row>
    <row r="10" spans="1:28" x14ac:dyDescent="0.2">
      <c r="B10" s="24" t="s">
        <v>32</v>
      </c>
      <c r="C10" s="10">
        <f>Calculations!C737</f>
        <v>132.66</v>
      </c>
      <c r="D10" s="10">
        <f>Calculations!D737</f>
        <v>530.64</v>
      </c>
      <c r="E10" s="10">
        <f>Calculations!E737</f>
        <v>928.61999999999978</v>
      </c>
      <c r="F10" s="10">
        <f>Calculations!F737</f>
        <v>1083.3899999999999</v>
      </c>
      <c r="G10" s="10">
        <f>Calculations!G737</f>
        <v>1276.7922000000003</v>
      </c>
      <c r="H10" s="10">
        <f>Calculations!H737</f>
        <v>1701.7866000000004</v>
      </c>
      <c r="I10" s="10">
        <f>Calculations!I737</f>
        <v>2126.7810000000004</v>
      </c>
      <c r="J10" s="10">
        <f>Calculations!J737</f>
        <v>2319.6203999999998</v>
      </c>
      <c r="K10" s="10">
        <f>Calculations!K737</f>
        <v>2588.4763920000005</v>
      </c>
      <c r="L10" s="10">
        <f>Calculations!L737</f>
        <v>3084.8394600000006</v>
      </c>
      <c r="M10" s="10">
        <f>Calculations!M737</f>
        <v>3581.2025280000012</v>
      </c>
      <c r="N10" s="10">
        <f>Calculations!N737</f>
        <v>3829.1597460000003</v>
      </c>
      <c r="O10" s="10">
        <f>Calculations!O737</f>
        <v>4237.81173648</v>
      </c>
      <c r="P10" s="10">
        <f>Calculations!P737</f>
        <v>4797.7519647600002</v>
      </c>
      <c r="Q10" s="10">
        <f>Calculations!Q737</f>
        <v>5334.2288841600002</v>
      </c>
      <c r="R10" s="10">
        <f>Calculations!R737</f>
        <v>5599.9434270599995</v>
      </c>
      <c r="S10" s="10">
        <f>Calculations!S737</f>
        <v>6110.2176003792001</v>
      </c>
      <c r="T10" s="10">
        <f>Calculations!T737</f>
        <v>6723.8055205992041</v>
      </c>
      <c r="U10" s="10">
        <f>Calculations!U737</f>
        <v>7313.9301319392043</v>
      </c>
      <c r="V10" s="10">
        <f>Calculations!V737</f>
        <v>7606.2161291292077</v>
      </c>
      <c r="X10" s="9">
        <f t="shared" ref="X10:X17" si="2">SUMIFS($B10:$W10, $B$4:$W$4, X$4)</f>
        <v>1083.3899999999999</v>
      </c>
      <c r="Y10" s="9">
        <f t="shared" si="1"/>
        <v>2319.6203999999998</v>
      </c>
      <c r="Z10" s="9">
        <f t="shared" si="1"/>
        <v>3829.1597460000003</v>
      </c>
      <c r="AA10" s="9">
        <f t="shared" si="1"/>
        <v>5599.9434270599995</v>
      </c>
      <c r="AB10" s="9">
        <f t="shared" si="1"/>
        <v>7606.2161291292077</v>
      </c>
    </row>
    <row r="11" spans="1:28" x14ac:dyDescent="0.2">
      <c r="B11" s="24" t="s">
        <v>85</v>
      </c>
      <c r="C11" s="10">
        <f>Calculations!C739</f>
        <v>1.6425000000000001</v>
      </c>
      <c r="D11" s="10">
        <f>Calculations!D739</f>
        <v>8.82</v>
      </c>
      <c r="E11" s="10">
        <f>Calculations!E739</f>
        <v>22.747500000000002</v>
      </c>
      <c r="F11" s="10">
        <f>Calculations!F739</f>
        <v>40.41375</v>
      </c>
      <c r="G11" s="10">
        <f>Calculations!G739</f>
        <v>59.6526</v>
      </c>
      <c r="H11" s="10">
        <f>Calculations!H739</f>
        <v>79.942425000000014</v>
      </c>
      <c r="I11" s="10">
        <f>Calculations!I739</f>
        <v>101.33475</v>
      </c>
      <c r="J11" s="10">
        <f>Calculations!J739</f>
        <v>123.76151250000001</v>
      </c>
      <c r="K11" s="10">
        <f>Calculations!K739</f>
        <v>147.28789800000001</v>
      </c>
      <c r="L11" s="10">
        <f>Calculations!L739</f>
        <v>172.19850975</v>
      </c>
      <c r="M11" s="10">
        <f>Calculations!M739</f>
        <v>198.43909650000001</v>
      </c>
      <c r="N11" s="10">
        <f>Calculations!N739</f>
        <v>225.90960637500004</v>
      </c>
      <c r="O11" s="10">
        <f>Calculations!O739</f>
        <v>255.11926716000005</v>
      </c>
      <c r="P11" s="10">
        <f>Calculations!P739</f>
        <v>286.09005435750004</v>
      </c>
      <c r="Q11" s="10">
        <f>Calculations!Q739</f>
        <v>317.99471161499997</v>
      </c>
      <c r="R11" s="10">
        <f>Calculations!R739</f>
        <v>350.58814882875004</v>
      </c>
      <c r="S11" s="10">
        <f>Calculations!S739</f>
        <v>384.31994182559998</v>
      </c>
      <c r="T11" s="10">
        <f>Calculations!T739</f>
        <v>419.50319212035004</v>
      </c>
      <c r="U11" s="10">
        <f>Calculations!U739</f>
        <v>455.71399504110013</v>
      </c>
      <c r="V11" s="10">
        <f>Calculations!V739</f>
        <v>492.75898701997517</v>
      </c>
      <c r="X11" s="9">
        <f t="shared" si="2"/>
        <v>40.41375</v>
      </c>
      <c r="Y11" s="9">
        <f t="shared" si="1"/>
        <v>123.76151250000001</v>
      </c>
      <c r="Z11" s="9">
        <f t="shared" si="1"/>
        <v>225.90960637500004</v>
      </c>
      <c r="AA11" s="9">
        <f t="shared" si="1"/>
        <v>350.58814882875004</v>
      </c>
      <c r="AB11" s="9">
        <f t="shared" si="1"/>
        <v>492.75898701997517</v>
      </c>
    </row>
    <row r="12" spans="1:28" x14ac:dyDescent="0.2">
      <c r="B12" s="24" t="s">
        <v>221</v>
      </c>
      <c r="C12" s="10">
        <f>Calculations!C738</f>
        <v>22.8650175</v>
      </c>
      <c r="D12" s="10">
        <f>Calculations!D738</f>
        <v>108.09483749999998</v>
      </c>
      <c r="E12" s="10">
        <f>Calculations!E738</f>
        <v>236.99871000000002</v>
      </c>
      <c r="F12" s="10">
        <f>Calculations!F738</f>
        <v>348.96668624999995</v>
      </c>
      <c r="G12" s="10">
        <f>Calculations!G738</f>
        <v>429.24730747499996</v>
      </c>
      <c r="H12" s="10">
        <f>Calculations!H738</f>
        <v>491.03530065000001</v>
      </c>
      <c r="I12" s="10">
        <f>Calculations!I738</f>
        <v>546.30233077499997</v>
      </c>
      <c r="J12" s="10">
        <f>Calculations!J738</f>
        <v>592.93218960000002</v>
      </c>
      <c r="K12" s="10">
        <f>Calculations!K738</f>
        <v>638.961872148</v>
      </c>
      <c r="L12" s="10">
        <f>Calculations!L738</f>
        <v>693.00246573899994</v>
      </c>
      <c r="M12" s="10">
        <f>Calculations!M738</f>
        <v>753.99252747300011</v>
      </c>
      <c r="N12" s="10">
        <f>Calculations!N738</f>
        <v>808.56656082000018</v>
      </c>
      <c r="O12" s="10">
        <f>Calculations!O738</f>
        <v>871.14844167785998</v>
      </c>
      <c r="P12" s="10">
        <f>Calculations!P738</f>
        <v>936.68079761342995</v>
      </c>
      <c r="Q12" s="10">
        <f>Calculations!Q738</f>
        <v>1000.91348229852</v>
      </c>
      <c r="R12" s="10">
        <f>Calculations!R738</f>
        <v>1050.9672336009298</v>
      </c>
      <c r="S12" s="10">
        <f>Calculations!S738</f>
        <v>1107.7415764924267</v>
      </c>
      <c r="T12" s="10">
        <f>Calculations!T738</f>
        <v>1169.7586102154505</v>
      </c>
      <c r="U12" s="10">
        <f>Calculations!U738</f>
        <v>1235.5414065924228</v>
      </c>
      <c r="V12" s="10">
        <f>Calculations!V738</f>
        <v>1288.9373262448421</v>
      </c>
      <c r="X12" s="9">
        <f t="shared" si="2"/>
        <v>348.96668624999995</v>
      </c>
      <c r="Y12" s="9">
        <f t="shared" si="1"/>
        <v>592.93218960000002</v>
      </c>
      <c r="Z12" s="9">
        <f t="shared" si="1"/>
        <v>808.56656082000018</v>
      </c>
      <c r="AA12" s="9">
        <f t="shared" si="1"/>
        <v>1050.9672336009298</v>
      </c>
      <c r="AB12" s="9">
        <f t="shared" si="1"/>
        <v>1288.9373262448421</v>
      </c>
    </row>
    <row r="13" spans="1:28" ht="5.0999999999999996" customHeight="1" x14ac:dyDescent="0.2">
      <c r="B13" s="24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X13" s="9"/>
      <c r="Y13" s="9"/>
      <c r="Z13" s="9"/>
      <c r="AA13" s="9"/>
      <c r="AB13" s="9"/>
    </row>
    <row r="14" spans="1:28" x14ac:dyDescent="0.2">
      <c r="B14" s="66" t="s">
        <v>217</v>
      </c>
      <c r="C14" s="67">
        <f>SUM(C8:C13)</f>
        <v>3185.8712180000002</v>
      </c>
      <c r="D14" s="67">
        <f t="shared" ref="D14:V14" si="3">SUM(D8:D13)</f>
        <v>3304.6357267674007</v>
      </c>
      <c r="E14" s="67">
        <f t="shared" si="3"/>
        <v>3729.3190959285585</v>
      </c>
      <c r="F14" s="67">
        <f t="shared" si="3"/>
        <v>4038.9100026403016</v>
      </c>
      <c r="G14" s="67">
        <f t="shared" si="3"/>
        <v>4265.0921615999005</v>
      </c>
      <c r="H14" s="67">
        <f t="shared" si="3"/>
        <v>4770.7397933530747</v>
      </c>
      <c r="I14" s="67">
        <f t="shared" si="3"/>
        <v>5536.7835220735242</v>
      </c>
      <c r="J14" s="67">
        <f t="shared" si="3"/>
        <v>6240.1241929222806</v>
      </c>
      <c r="K14" s="67">
        <f t="shared" si="3"/>
        <v>7030.0426025175411</v>
      </c>
      <c r="L14" s="67">
        <f t="shared" si="3"/>
        <v>8189.6287531595863</v>
      </c>
      <c r="M14" s="67">
        <f t="shared" si="3"/>
        <v>9670.7149101082068</v>
      </c>
      <c r="N14" s="67">
        <f t="shared" si="3"/>
        <v>11081.242472457096</v>
      </c>
      <c r="O14" s="67">
        <f t="shared" si="3"/>
        <v>12651.20657756077</v>
      </c>
      <c r="P14" s="67">
        <f t="shared" si="3"/>
        <v>14604.178965312814</v>
      </c>
      <c r="Q14" s="67">
        <f t="shared" si="3"/>
        <v>16881.641322700863</v>
      </c>
      <c r="R14" s="67">
        <f t="shared" si="3"/>
        <v>19070.29719671364</v>
      </c>
      <c r="S14" s="67">
        <f t="shared" si="3"/>
        <v>21809.497497399425</v>
      </c>
      <c r="T14" s="67">
        <f t="shared" si="3"/>
        <v>25080.67909823823</v>
      </c>
      <c r="U14" s="67">
        <f t="shared" si="3"/>
        <v>28782.063203490125</v>
      </c>
      <c r="V14" s="67">
        <f t="shared" si="3"/>
        <v>32461.756123275241</v>
      </c>
      <c r="W14" s="11"/>
      <c r="X14" s="67">
        <f t="shared" ref="X14" si="4">SUM(X8:X13)</f>
        <v>4038.9100026403016</v>
      </c>
      <c r="Y14" s="67">
        <f t="shared" ref="Y14" si="5">SUM(Y8:Y13)</f>
        <v>6240.1241929222806</v>
      </c>
      <c r="Z14" s="67">
        <f t="shared" ref="Z14" si="6">SUM(Z8:Z13)</f>
        <v>11081.242472457096</v>
      </c>
      <c r="AA14" s="67">
        <f t="shared" ref="AA14" si="7">SUM(AA8:AA13)</f>
        <v>19070.29719671364</v>
      </c>
      <c r="AB14" s="67">
        <f t="shared" ref="AB14" si="8">SUM(AB8:AB13)</f>
        <v>32461.756123275241</v>
      </c>
    </row>
    <row r="15" spans="1:28" ht="5.0999999999999996" customHeight="1" x14ac:dyDescent="0.2">
      <c r="B15" s="24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X15" s="9"/>
      <c r="Y15" s="9"/>
      <c r="Z15" s="9"/>
      <c r="AA15" s="9"/>
      <c r="AB15" s="9"/>
    </row>
    <row r="16" spans="1:28" x14ac:dyDescent="0.2">
      <c r="B16" s="24" t="s">
        <v>86</v>
      </c>
      <c r="C16" s="10">
        <f>Calculations!C743</f>
        <v>1.9217250000000001</v>
      </c>
      <c r="D16" s="10">
        <f>Calculations!D743</f>
        <v>12.142575000000001</v>
      </c>
      <c r="E16" s="10">
        <f>Calculations!E743</f>
        <v>38.129399999999997</v>
      </c>
      <c r="F16" s="10">
        <f>Calculations!F743</f>
        <v>83.420887500000006</v>
      </c>
      <c r="G16" s="10">
        <f>Calculations!G743</f>
        <v>148.79700450000001</v>
      </c>
      <c r="H16" s="10">
        <f>Calculations!H743</f>
        <v>234.33306074999999</v>
      </c>
      <c r="I16" s="10">
        <f>Calculations!I743</f>
        <v>340.10159175000001</v>
      </c>
      <c r="J16" s="10">
        <f>Calculations!J743</f>
        <v>466.02934987500004</v>
      </c>
      <c r="K16" s="10">
        <f>Calculations!K743</f>
        <v>612.05728828500003</v>
      </c>
      <c r="L16" s="10">
        <f>Calculations!L743</f>
        <v>778.39336856249997</v>
      </c>
      <c r="M16" s="10">
        <f>Calculations!M743</f>
        <v>965.09902475249999</v>
      </c>
      <c r="N16" s="10">
        <f>Calculations!N743</f>
        <v>1172.03883170625</v>
      </c>
      <c r="O16" s="10">
        <f>Calculations!O743</f>
        <v>1399.5993653959501</v>
      </c>
      <c r="P16" s="10">
        <f>Calculations!P743</f>
        <v>1648.0885640771253</v>
      </c>
      <c r="Q16" s="10">
        <f>Calculations!Q743</f>
        <v>1916.7408084881254</v>
      </c>
      <c r="R16" s="10">
        <f>Calculations!R743</f>
        <v>2204.4476917423126</v>
      </c>
      <c r="S16" s="10">
        <f>Calculations!S743</f>
        <v>2510.5854838730893</v>
      </c>
      <c r="T16" s="10">
        <f>Calculations!T743</f>
        <v>2834.8284823391878</v>
      </c>
      <c r="U16" s="10">
        <f>Calculations!U743</f>
        <v>3176.267928695343</v>
      </c>
      <c r="V16" s="10">
        <f>Calculations!V743</f>
        <v>3533.7071759643159</v>
      </c>
      <c r="X16" s="9">
        <f t="shared" si="2"/>
        <v>83.420887500000006</v>
      </c>
      <c r="Y16" s="9">
        <f t="shared" si="1"/>
        <v>466.02934987500004</v>
      </c>
      <c r="Z16" s="9">
        <f t="shared" si="1"/>
        <v>1172.03883170625</v>
      </c>
      <c r="AA16" s="9">
        <f t="shared" si="1"/>
        <v>2204.4476917423126</v>
      </c>
      <c r="AB16" s="9">
        <f t="shared" si="1"/>
        <v>3533.7071759643159</v>
      </c>
    </row>
    <row r="17" spans="2:28" x14ac:dyDescent="0.2">
      <c r="B17" s="24" t="s">
        <v>220</v>
      </c>
      <c r="C17" s="10">
        <f>Calculations!C744</f>
        <v>0</v>
      </c>
      <c r="D17" s="10">
        <f>Calculations!D744</f>
        <v>0</v>
      </c>
      <c r="E17" s="10">
        <f>Calculations!E744</f>
        <v>0</v>
      </c>
      <c r="F17" s="10">
        <f>Calculations!F744</f>
        <v>0</v>
      </c>
      <c r="G17" s="10">
        <f>Calculations!G744</f>
        <v>0</v>
      </c>
      <c r="H17" s="10">
        <f>Calculations!H744</f>
        <v>0</v>
      </c>
      <c r="I17" s="10">
        <f>Calculations!I744</f>
        <v>0</v>
      </c>
      <c r="J17" s="10">
        <f>Calculations!J744</f>
        <v>0</v>
      </c>
      <c r="K17" s="10">
        <f>Calculations!K744</f>
        <v>0</v>
      </c>
      <c r="L17" s="10">
        <f>Calculations!L744</f>
        <v>0</v>
      </c>
      <c r="M17" s="10">
        <f>Calculations!M744</f>
        <v>0</v>
      </c>
      <c r="N17" s="10">
        <f>Calculations!N744</f>
        <v>0</v>
      </c>
      <c r="O17" s="10">
        <f>Calculations!O744</f>
        <v>0</v>
      </c>
      <c r="P17" s="10">
        <f>Calculations!P744</f>
        <v>0</v>
      </c>
      <c r="Q17" s="10">
        <f>Calculations!Q744</f>
        <v>0</v>
      </c>
      <c r="R17" s="10">
        <f>Calculations!R744</f>
        <v>0</v>
      </c>
      <c r="S17" s="10">
        <f>Calculations!S744</f>
        <v>0</v>
      </c>
      <c r="T17" s="10">
        <f>Calculations!T744</f>
        <v>0</v>
      </c>
      <c r="U17" s="10">
        <f>Calculations!U744</f>
        <v>0</v>
      </c>
      <c r="V17" s="10">
        <f>Calculations!V744</f>
        <v>0</v>
      </c>
      <c r="X17" s="9">
        <f t="shared" si="2"/>
        <v>0</v>
      </c>
      <c r="Y17" s="9">
        <f t="shared" si="1"/>
        <v>0</v>
      </c>
      <c r="Z17" s="9">
        <f t="shared" si="1"/>
        <v>0</v>
      </c>
      <c r="AA17" s="9">
        <f t="shared" si="1"/>
        <v>0</v>
      </c>
      <c r="AB17" s="9">
        <f t="shared" si="1"/>
        <v>0</v>
      </c>
    </row>
    <row r="18" spans="2:28" x14ac:dyDescent="0.2">
      <c r="B18" s="24" t="s">
        <v>282</v>
      </c>
      <c r="C18" s="10">
        <f>Calculations!C745</f>
        <v>0</v>
      </c>
      <c r="D18" s="10">
        <f>Calculations!D745</f>
        <v>0</v>
      </c>
      <c r="E18" s="10">
        <f>Calculations!E745</f>
        <v>0</v>
      </c>
      <c r="F18" s="10">
        <f>Calculations!F745</f>
        <v>0</v>
      </c>
      <c r="G18" s="10">
        <f>Calculations!G745</f>
        <v>0</v>
      </c>
      <c r="H18" s="10">
        <f>Calculations!H745</f>
        <v>0</v>
      </c>
      <c r="I18" s="10">
        <f>Calculations!I745</f>
        <v>0</v>
      </c>
      <c r="J18" s="10">
        <f>Calculations!J745</f>
        <v>0</v>
      </c>
      <c r="K18" s="10">
        <f>Calculations!K745</f>
        <v>157.59312674636061</v>
      </c>
      <c r="L18" s="10">
        <f>Calculations!L745</f>
        <v>379.3905027689745</v>
      </c>
      <c r="M18" s="10">
        <f>Calculations!M745</f>
        <v>654.52681743863673</v>
      </c>
      <c r="N18" s="10">
        <f>Calculations!N745</f>
        <v>992.4210530679527</v>
      </c>
      <c r="O18" s="10">
        <f>Calculations!O745</f>
        <v>1396.9494871027539</v>
      </c>
      <c r="P18" s="10">
        <f>Calculations!P745</f>
        <v>1873.6654397094194</v>
      </c>
      <c r="Q18" s="10">
        <f>Calculations!Q745</f>
        <v>2425.597987151787</v>
      </c>
      <c r="R18" s="10">
        <f>Calculations!R745</f>
        <v>3059.0229132867416</v>
      </c>
      <c r="S18" s="10">
        <f>Calculations!S745</f>
        <v>3504.3436912909388</v>
      </c>
      <c r="T18" s="10">
        <f>Calculations!T745</f>
        <v>3932.8054506422231</v>
      </c>
      <c r="U18" s="10">
        <f>Calculations!U745</f>
        <v>4384.1910769112174</v>
      </c>
      <c r="V18" s="10">
        <f>Calculations!V745</f>
        <v>4861.38927592849</v>
      </c>
      <c r="X18" s="9">
        <f>SUMIFS($B18:$W18, $B$4:$W$4, X$4)</f>
        <v>0</v>
      </c>
      <c r="Y18" s="9">
        <f>SUMIFS($B18:$W18, $B$4:$W$4, Y$4)</f>
        <v>0</v>
      </c>
      <c r="Z18" s="9">
        <f>SUMIFS($B18:$W18, $B$4:$W$4, Z$4)</f>
        <v>992.4210530679527</v>
      </c>
      <c r="AA18" s="9">
        <f>SUMIFS($B18:$W18, $B$4:$W$4, AA$4)</f>
        <v>3059.0229132867416</v>
      </c>
      <c r="AB18" s="9">
        <f>SUMIFS($B18:$W18, $B$4:$W$4, AB$4)</f>
        <v>4861.38927592849</v>
      </c>
    </row>
    <row r="19" spans="2:28" ht="5.0999999999999996" customHeight="1" x14ac:dyDescent="0.2">
      <c r="B19" s="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X19" s="9"/>
      <c r="Y19" s="9"/>
      <c r="Z19" s="9"/>
      <c r="AA19" s="9"/>
      <c r="AB19" s="9"/>
    </row>
    <row r="20" spans="2:28" x14ac:dyDescent="0.2">
      <c r="B20" s="29" t="s">
        <v>231</v>
      </c>
      <c r="C20" s="13">
        <f t="shared" ref="C20:V20" si="9">SUM(C14:C19)</f>
        <v>3187.7929430000004</v>
      </c>
      <c r="D20" s="13">
        <f t="shared" si="9"/>
        <v>3316.7783017674005</v>
      </c>
      <c r="E20" s="13">
        <f t="shared" si="9"/>
        <v>3767.4484959285583</v>
      </c>
      <c r="F20" s="13">
        <f t="shared" si="9"/>
        <v>4122.3308901403016</v>
      </c>
      <c r="G20" s="13">
        <f t="shared" si="9"/>
        <v>4413.8891660999006</v>
      </c>
      <c r="H20" s="13">
        <f t="shared" si="9"/>
        <v>5005.0728541030749</v>
      </c>
      <c r="I20" s="13">
        <f t="shared" si="9"/>
        <v>5876.8851138235241</v>
      </c>
      <c r="J20" s="13">
        <f t="shared" si="9"/>
        <v>6706.1535427972804</v>
      </c>
      <c r="K20" s="13">
        <f t="shared" si="9"/>
        <v>7799.6930175489015</v>
      </c>
      <c r="L20" s="13">
        <f t="shared" si="9"/>
        <v>9347.4126244910603</v>
      </c>
      <c r="M20" s="13">
        <f t="shared" si="9"/>
        <v>11290.340752299344</v>
      </c>
      <c r="N20" s="13">
        <f t="shared" si="9"/>
        <v>13245.702357231297</v>
      </c>
      <c r="O20" s="13">
        <f t="shared" si="9"/>
        <v>15447.755430059475</v>
      </c>
      <c r="P20" s="13">
        <f t="shared" si="9"/>
        <v>18125.932969099358</v>
      </c>
      <c r="Q20" s="13">
        <f t="shared" si="9"/>
        <v>21223.980118340776</v>
      </c>
      <c r="R20" s="13">
        <f t="shared" si="9"/>
        <v>24333.767801742695</v>
      </c>
      <c r="S20" s="13">
        <f t="shared" si="9"/>
        <v>27824.426672563452</v>
      </c>
      <c r="T20" s="13">
        <f t="shared" si="9"/>
        <v>31848.313031219641</v>
      </c>
      <c r="U20" s="13">
        <f t="shared" si="9"/>
        <v>36342.522209096685</v>
      </c>
      <c r="V20" s="13">
        <f t="shared" si="9"/>
        <v>40856.852575168043</v>
      </c>
      <c r="W20" s="7"/>
      <c r="X20" s="13">
        <f>SUM(X14:X19)</f>
        <v>4122.3308901403016</v>
      </c>
      <c r="Y20" s="13">
        <f>SUM(Y14:Y19)</f>
        <v>6706.1535427972804</v>
      </c>
      <c r="Z20" s="13">
        <f>SUM(Z14:Z19)</f>
        <v>13245.702357231297</v>
      </c>
      <c r="AA20" s="13">
        <f>SUM(AA14:AA19)</f>
        <v>24333.767801742695</v>
      </c>
      <c r="AB20" s="13">
        <f>SUM(AB14:AB19)</f>
        <v>40856.852575168043</v>
      </c>
    </row>
    <row r="21" spans="2:28" x14ac:dyDescent="0.2">
      <c r="B21" s="19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2"/>
      <c r="X21" s="14"/>
      <c r="Y21" s="14"/>
      <c r="Z21" s="14"/>
      <c r="AA21" s="14"/>
      <c r="AB21" s="14"/>
    </row>
    <row r="22" spans="2:28" x14ac:dyDescent="0.2">
      <c r="B22" s="19" t="s">
        <v>18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2"/>
      <c r="X22" s="9"/>
      <c r="Y22" s="9"/>
      <c r="Z22" s="9"/>
      <c r="AA22" s="9"/>
      <c r="AB22" s="9"/>
    </row>
    <row r="23" spans="2:28" ht="5.0999999999999996" customHeight="1" x14ac:dyDescent="0.2">
      <c r="B23" s="2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2"/>
      <c r="X23" s="9"/>
      <c r="Y23" s="9"/>
      <c r="Z23" s="9"/>
      <c r="AA23" s="9"/>
      <c r="AB23" s="9"/>
    </row>
    <row r="24" spans="2:28" x14ac:dyDescent="0.2">
      <c r="B24" s="24" t="s">
        <v>33</v>
      </c>
      <c r="C24" s="10">
        <f>Calculations!C751</f>
        <v>1.0312500000000002</v>
      </c>
      <c r="D24" s="10">
        <f>Calculations!D751</f>
        <v>7.25</v>
      </c>
      <c r="E24" s="10">
        <f>Calculations!E751</f>
        <v>22.84375</v>
      </c>
      <c r="F24" s="10">
        <f>Calculations!F751</f>
        <v>45.921875</v>
      </c>
      <c r="G24" s="10">
        <f>Calculations!G751</f>
        <v>69.132799999999989</v>
      </c>
      <c r="H24" s="10">
        <f>Calculations!H751</f>
        <v>95.777899999999988</v>
      </c>
      <c r="I24" s="10">
        <f>Calculations!I751</f>
        <v>123.89299999999999</v>
      </c>
      <c r="J24" s="10">
        <f>Calculations!J751</f>
        <v>153.38735</v>
      </c>
      <c r="K24" s="10">
        <f>Calculations!K751</f>
        <v>176.63542300000003</v>
      </c>
      <c r="L24" s="10">
        <f>Calculations!L751</f>
        <v>208.066829125</v>
      </c>
      <c r="M24" s="10">
        <f>Calculations!M751</f>
        <v>241.19764775000004</v>
      </c>
      <c r="N24" s="10">
        <f>Calculations!N751</f>
        <v>275.90003481250005</v>
      </c>
      <c r="O24" s="10">
        <f>Calculations!O751</f>
        <v>298.97182084000002</v>
      </c>
      <c r="P24" s="10">
        <f>Calculations!P751</f>
        <v>336.63045039250005</v>
      </c>
      <c r="Q24" s="10">
        <f>Calculations!Q751</f>
        <v>375.62503148499997</v>
      </c>
      <c r="R24" s="10">
        <f>Calculations!R751</f>
        <v>415.46145474625001</v>
      </c>
      <c r="S24" s="10">
        <f>Calculations!S751</f>
        <v>435.6817483872</v>
      </c>
      <c r="T24" s="10">
        <f>Calculations!T751</f>
        <v>476.72887373107505</v>
      </c>
      <c r="U24" s="10">
        <f>Calculations!U751</f>
        <v>518.97481047195004</v>
      </c>
      <c r="V24" s="10">
        <f>Calculations!V751</f>
        <v>562.19396778063765</v>
      </c>
      <c r="W24" s="2"/>
      <c r="X24" s="9">
        <f t="shared" ref="X24:AB30" si="10">SUMIFS($B24:$W24, $B$4:$W$4, X$4)</f>
        <v>45.921875</v>
      </c>
      <c r="Y24" s="9">
        <f t="shared" si="10"/>
        <v>153.38735</v>
      </c>
      <c r="Z24" s="9">
        <f t="shared" si="10"/>
        <v>275.90003481250005</v>
      </c>
      <c r="AA24" s="9">
        <f t="shared" si="10"/>
        <v>415.46145474625001</v>
      </c>
      <c r="AB24" s="9">
        <f t="shared" si="10"/>
        <v>562.19396778063765</v>
      </c>
    </row>
    <row r="25" spans="2:28" x14ac:dyDescent="0.2">
      <c r="B25" s="24" t="s">
        <v>87</v>
      </c>
      <c r="C25" s="10">
        <f>Calculations!C752</f>
        <v>3.9420000000000002</v>
      </c>
      <c r="D25" s="10">
        <f>Calculations!D752</f>
        <v>21.167999999999999</v>
      </c>
      <c r="E25" s="10">
        <f>Calculations!E752</f>
        <v>54.593999999999994</v>
      </c>
      <c r="F25" s="10">
        <f>Calculations!F752</f>
        <v>96.992999999999995</v>
      </c>
      <c r="G25" s="10">
        <f>Calculations!G752</f>
        <v>143.16623999999999</v>
      </c>
      <c r="H25" s="10">
        <f>Calculations!H752</f>
        <v>191.86181999999999</v>
      </c>
      <c r="I25" s="10">
        <f>Calculations!I752</f>
        <v>243.20339999999999</v>
      </c>
      <c r="J25" s="10">
        <f>Calculations!J752</f>
        <v>297.02762999999999</v>
      </c>
      <c r="K25" s="10">
        <f>Calculations!K752</f>
        <v>353.49095519999997</v>
      </c>
      <c r="L25" s="10">
        <f>Calculations!L752</f>
        <v>413.27642339999994</v>
      </c>
      <c r="M25" s="10">
        <f>Calculations!M752</f>
        <v>476.25383160000001</v>
      </c>
      <c r="N25" s="10">
        <f>Calculations!N752</f>
        <v>542.18305529999998</v>
      </c>
      <c r="O25" s="10">
        <f>Calculations!O752</f>
        <v>612.286241184</v>
      </c>
      <c r="P25" s="10">
        <f>Calculations!P752</f>
        <v>686.61613045800004</v>
      </c>
      <c r="Q25" s="10">
        <f>Calculations!Q752</f>
        <v>763.18730787599986</v>
      </c>
      <c r="R25" s="10">
        <f>Calculations!R752</f>
        <v>841.41155718900006</v>
      </c>
      <c r="S25" s="10">
        <f>Calculations!S752</f>
        <v>922.36786038143987</v>
      </c>
      <c r="T25" s="10">
        <f>Calculations!T752</f>
        <v>1006.80766108884</v>
      </c>
      <c r="U25" s="10">
        <f>Calculations!U752</f>
        <v>1093.7135880986402</v>
      </c>
      <c r="V25" s="10">
        <f>Calculations!V752</f>
        <v>1182.6215688479404</v>
      </c>
      <c r="W25" s="2"/>
      <c r="X25" s="9">
        <f t="shared" si="10"/>
        <v>96.992999999999995</v>
      </c>
      <c r="Y25" s="9">
        <f t="shared" si="10"/>
        <v>297.02762999999999</v>
      </c>
      <c r="Z25" s="9">
        <f t="shared" si="10"/>
        <v>542.18305529999998</v>
      </c>
      <c r="AA25" s="9">
        <f t="shared" si="10"/>
        <v>841.41155718900006</v>
      </c>
      <c r="AB25" s="9">
        <f t="shared" si="10"/>
        <v>1182.6215688479404</v>
      </c>
    </row>
    <row r="26" spans="2:28" x14ac:dyDescent="0.2">
      <c r="B26" s="24" t="s">
        <v>218</v>
      </c>
      <c r="C26" s="10">
        <f>Calculations!C753</f>
        <v>165.15</v>
      </c>
      <c r="D26" s="10">
        <f>Calculations!D753</f>
        <v>780.75</v>
      </c>
      <c r="E26" s="10">
        <f>Calculations!E753</f>
        <v>1711.8</v>
      </c>
      <c r="F26" s="10">
        <f>Calculations!F753</f>
        <v>2520.5250000000001</v>
      </c>
      <c r="G26" s="10">
        <f>Calculations!G753</f>
        <v>3233.1329999999998</v>
      </c>
      <c r="H26" s="10">
        <f>Calculations!H753</f>
        <v>4174.2645000000002</v>
      </c>
      <c r="I26" s="10">
        <f>Calculations!I753</f>
        <v>5321.8694999999998</v>
      </c>
      <c r="J26" s="10">
        <f>Calculations!J753</f>
        <v>6308.759250000001</v>
      </c>
      <c r="K26" s="10">
        <f>Calculations!K753</f>
        <v>7226.3988900000004</v>
      </c>
      <c r="L26" s="10">
        <f>Calculations!L753</f>
        <v>8386.6666949999999</v>
      </c>
      <c r="M26" s="10">
        <f>Calculations!M753</f>
        <v>9762.9631649999992</v>
      </c>
      <c r="N26" s="10">
        <f>Calculations!N753</f>
        <v>10959.934837499999</v>
      </c>
      <c r="O26" s="10">
        <f>Calculations!O753</f>
        <v>12182.6416383</v>
      </c>
      <c r="P26" s="10">
        <f>Calculations!P753</f>
        <v>13621.664379149999</v>
      </c>
      <c r="Q26" s="10">
        <f>Calculations!Q753</f>
        <v>15223.305794849999</v>
      </c>
      <c r="R26" s="10">
        <f>Calculations!R753</f>
        <v>16569.667336275001</v>
      </c>
      <c r="S26" s="10">
        <f>Calculations!S753</f>
        <v>18002.996261523</v>
      </c>
      <c r="T26" s="10">
        <f>Calculations!T753</f>
        <v>19648.463046876001</v>
      </c>
      <c r="U26" s="10">
        <f>Calculations!U753</f>
        <v>21450.496775814001</v>
      </c>
      <c r="V26" s="10">
        <f>Calculations!V753</f>
        <v>22947.878422174501</v>
      </c>
      <c r="W26" s="2"/>
      <c r="X26" s="9">
        <f t="shared" si="10"/>
        <v>2520.5250000000001</v>
      </c>
      <c r="Y26" s="9">
        <f t="shared" si="10"/>
        <v>6308.759250000001</v>
      </c>
      <c r="Z26" s="9">
        <f t="shared" si="10"/>
        <v>10959.934837499999</v>
      </c>
      <c r="AA26" s="9">
        <f t="shared" si="10"/>
        <v>16569.667336275001</v>
      </c>
      <c r="AB26" s="9">
        <f t="shared" si="10"/>
        <v>22947.878422174501</v>
      </c>
    </row>
    <row r="27" spans="2:28" ht="5.0999999999999996" customHeight="1" x14ac:dyDescent="0.2">
      <c r="B27" s="24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X27" s="9"/>
      <c r="Y27" s="9"/>
      <c r="Z27" s="9"/>
      <c r="AA27" s="9"/>
      <c r="AB27" s="9"/>
    </row>
    <row r="28" spans="2:28" x14ac:dyDescent="0.2">
      <c r="B28" s="66" t="s">
        <v>478</v>
      </c>
      <c r="C28" s="67">
        <f>SUM(C23:C27)</f>
        <v>170.12325000000001</v>
      </c>
      <c r="D28" s="67">
        <f t="shared" ref="D28" si="11">SUM(D23:D27)</f>
        <v>809.16800000000001</v>
      </c>
      <c r="E28" s="67">
        <f t="shared" ref="E28" si="12">SUM(E23:E27)</f>
        <v>1789.23775</v>
      </c>
      <c r="F28" s="67">
        <f t="shared" ref="F28" si="13">SUM(F23:F27)</f>
        <v>2663.439875</v>
      </c>
      <c r="G28" s="67">
        <f t="shared" ref="G28" si="14">SUM(G23:G27)</f>
        <v>3445.4320399999997</v>
      </c>
      <c r="H28" s="67">
        <f t="shared" ref="H28" si="15">SUM(H23:H27)</f>
        <v>4461.9042200000004</v>
      </c>
      <c r="I28" s="67">
        <f t="shared" ref="I28" si="16">SUM(I23:I27)</f>
        <v>5688.9659000000001</v>
      </c>
      <c r="J28" s="67">
        <f t="shared" ref="J28" si="17">SUM(J23:J27)</f>
        <v>6759.1742300000005</v>
      </c>
      <c r="K28" s="67">
        <f t="shared" ref="K28" si="18">SUM(K23:K27)</f>
        <v>7756.5252682</v>
      </c>
      <c r="L28" s="67">
        <f t="shared" ref="L28" si="19">SUM(L23:L27)</f>
        <v>9008.009947524999</v>
      </c>
      <c r="M28" s="67">
        <f t="shared" ref="M28" si="20">SUM(M23:M27)</f>
        <v>10480.414644349999</v>
      </c>
      <c r="N28" s="67">
        <f t="shared" ref="N28" si="21">SUM(N23:N27)</f>
        <v>11778.017927612498</v>
      </c>
      <c r="O28" s="67">
        <f t="shared" ref="O28" si="22">SUM(O23:O27)</f>
        <v>13093.899700324</v>
      </c>
      <c r="P28" s="67">
        <f t="shared" ref="P28" si="23">SUM(P23:P27)</f>
        <v>14644.910960000499</v>
      </c>
      <c r="Q28" s="67">
        <f t="shared" ref="Q28" si="24">SUM(Q23:Q27)</f>
        <v>16362.118134210999</v>
      </c>
      <c r="R28" s="67">
        <f t="shared" ref="R28" si="25">SUM(R23:R27)</f>
        <v>17826.540348210252</v>
      </c>
      <c r="S28" s="67">
        <f t="shared" ref="S28" si="26">SUM(S23:S27)</f>
        <v>19361.04587029164</v>
      </c>
      <c r="T28" s="67">
        <f t="shared" ref="T28" si="27">SUM(T23:T27)</f>
        <v>21131.999581695916</v>
      </c>
      <c r="U28" s="67">
        <f t="shared" ref="U28" si="28">SUM(U23:U27)</f>
        <v>23063.185174384591</v>
      </c>
      <c r="V28" s="67">
        <f t="shared" ref="V28" si="29">SUM(V23:V27)</f>
        <v>24692.69395880308</v>
      </c>
      <c r="W28" s="11"/>
      <c r="X28" s="67">
        <f t="shared" ref="X28" si="30">SUM(X23:X27)</f>
        <v>2663.439875</v>
      </c>
      <c r="Y28" s="67">
        <f t="shared" ref="Y28" si="31">SUM(Y23:Y27)</f>
        <v>6759.1742300000005</v>
      </c>
      <c r="Z28" s="67">
        <f t="shared" ref="Z28" si="32">SUM(Z23:Z27)</f>
        <v>11778.017927612498</v>
      </c>
      <c r="AA28" s="67">
        <f t="shared" ref="AA28" si="33">SUM(AA23:AA27)</f>
        <v>17826.540348210252</v>
      </c>
      <c r="AB28" s="67">
        <f t="shared" ref="AB28" si="34">SUM(AB23:AB27)</f>
        <v>24692.69395880308</v>
      </c>
    </row>
    <row r="29" spans="2:28" ht="5.0999999999999996" customHeight="1" x14ac:dyDescent="0.2">
      <c r="B29" s="24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X29" s="9"/>
      <c r="Y29" s="9"/>
      <c r="Z29" s="9"/>
      <c r="AA29" s="9"/>
      <c r="AB29" s="9"/>
    </row>
    <row r="30" spans="2:28" x14ac:dyDescent="0.2">
      <c r="B30" s="24" t="s">
        <v>219</v>
      </c>
      <c r="C30" s="10">
        <f>Calculations!C757</f>
        <v>0</v>
      </c>
      <c r="D30" s="10">
        <f>Calculations!D757</f>
        <v>0</v>
      </c>
      <c r="E30" s="10">
        <f>Calculations!E757</f>
        <v>0</v>
      </c>
      <c r="F30" s="10">
        <f>Calculations!F757</f>
        <v>0</v>
      </c>
      <c r="G30" s="10">
        <f>Calculations!G757</f>
        <v>0</v>
      </c>
      <c r="H30" s="10">
        <f>Calculations!H757</f>
        <v>0</v>
      </c>
      <c r="I30" s="10">
        <f>Calculations!I757</f>
        <v>0</v>
      </c>
      <c r="J30" s="10">
        <f>Calculations!J757</f>
        <v>0</v>
      </c>
      <c r="K30" s="10">
        <f>Calculations!K757</f>
        <v>0</v>
      </c>
      <c r="L30" s="10">
        <f>Calculations!L757</f>
        <v>0</v>
      </c>
      <c r="M30" s="10">
        <f>Calculations!M757</f>
        <v>0</v>
      </c>
      <c r="N30" s="10">
        <f>Calculations!N757</f>
        <v>0</v>
      </c>
      <c r="O30" s="10">
        <f>Calculations!O757</f>
        <v>0</v>
      </c>
      <c r="P30" s="10">
        <f>Calculations!P757</f>
        <v>0</v>
      </c>
      <c r="Q30" s="10">
        <f>Calculations!Q757</f>
        <v>0</v>
      </c>
      <c r="R30" s="10">
        <f>Calculations!R757</f>
        <v>0</v>
      </c>
      <c r="S30" s="10">
        <f>Calculations!S757</f>
        <v>0</v>
      </c>
      <c r="T30" s="10">
        <f>Calculations!T757</f>
        <v>0</v>
      </c>
      <c r="U30" s="10">
        <f>Calculations!U757</f>
        <v>0</v>
      </c>
      <c r="V30" s="10">
        <f>Calculations!V757</f>
        <v>0</v>
      </c>
      <c r="W30" s="2"/>
      <c r="X30" s="9">
        <f t="shared" si="10"/>
        <v>0</v>
      </c>
      <c r="Y30" s="9">
        <f t="shared" si="10"/>
        <v>0</v>
      </c>
      <c r="Z30" s="9">
        <f t="shared" si="10"/>
        <v>0</v>
      </c>
      <c r="AA30" s="9">
        <f t="shared" si="10"/>
        <v>0</v>
      </c>
      <c r="AB30" s="9">
        <f t="shared" si="10"/>
        <v>0</v>
      </c>
    </row>
    <row r="31" spans="2:28" x14ac:dyDescent="0.2">
      <c r="B31" s="24" t="s">
        <v>283</v>
      </c>
      <c r="C31" s="10">
        <f>Calculations!C758</f>
        <v>101.29943005000001</v>
      </c>
      <c r="D31" s="10">
        <f>Calculations!D758</f>
        <v>291.38982300740003</v>
      </c>
      <c r="E31" s="10">
        <f>Calculations!E758</f>
        <v>450.4108227332095</v>
      </c>
      <c r="F31" s="10">
        <f>Calculations!F758</f>
        <v>514.62908880138093</v>
      </c>
      <c r="G31" s="10">
        <f>Calculations!G758</f>
        <v>477.84395889869677</v>
      </c>
      <c r="H31" s="10">
        <f>Calculations!H758</f>
        <v>368.07497882199743</v>
      </c>
      <c r="I31" s="10">
        <f>Calculations!I758</f>
        <v>216.27284962933055</v>
      </c>
      <c r="J31" s="10">
        <f>Calculations!J758</f>
        <v>8.940507426651866</v>
      </c>
      <c r="K31" s="10">
        <f>Calculations!K758</f>
        <v>0</v>
      </c>
      <c r="L31" s="10">
        <f>Calculations!L758</f>
        <v>0</v>
      </c>
      <c r="M31" s="10">
        <f>Calculations!M758</f>
        <v>0</v>
      </c>
      <c r="N31" s="10">
        <f>Calculations!N758</f>
        <v>0</v>
      </c>
      <c r="O31" s="10">
        <f>Calculations!O758</f>
        <v>0</v>
      </c>
      <c r="P31" s="10">
        <f>Calculations!P758</f>
        <v>0</v>
      </c>
      <c r="Q31" s="10">
        <f>Calculations!Q758</f>
        <v>0</v>
      </c>
      <c r="R31" s="10">
        <f>Calculations!R758</f>
        <v>0</v>
      </c>
      <c r="S31" s="10">
        <f>Calculations!S758</f>
        <v>0</v>
      </c>
      <c r="T31" s="10">
        <f>Calculations!T758</f>
        <v>0</v>
      </c>
      <c r="U31" s="10">
        <f>Calculations!U758</f>
        <v>0</v>
      </c>
      <c r="V31" s="10">
        <f>Calculations!V758</f>
        <v>0</v>
      </c>
      <c r="W31" s="2"/>
      <c r="X31" s="9">
        <f>SUMIFS($B31:$W31, $B$4:$W$4, X$4)</f>
        <v>514.62908880138093</v>
      </c>
      <c r="Y31" s="9">
        <f>SUMIFS($B31:$W31, $B$4:$W$4, Y$4)</f>
        <v>8.940507426651866</v>
      </c>
      <c r="Z31" s="9">
        <f>SUMIFS($B31:$W31, $B$4:$W$4, Z$4)</f>
        <v>0</v>
      </c>
      <c r="AA31" s="9">
        <f>SUMIFS($B31:$W31, $B$4:$W$4, AA$4)</f>
        <v>0</v>
      </c>
      <c r="AB31" s="9">
        <f>SUMIFS($B31:$W31, $B$4:$W$4, AB$4)</f>
        <v>0</v>
      </c>
    </row>
    <row r="32" spans="2:28" ht="5.0999999999999996" customHeight="1" x14ac:dyDescent="0.2">
      <c r="B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2"/>
      <c r="X32" s="9"/>
      <c r="Y32" s="9"/>
      <c r="Z32" s="9"/>
      <c r="AA32" s="9"/>
      <c r="AB32" s="9"/>
    </row>
    <row r="33" spans="2:28" x14ac:dyDescent="0.2">
      <c r="B33" s="66" t="s">
        <v>232</v>
      </c>
      <c r="C33" s="12">
        <f t="shared" ref="C33:V33" si="35">SUM(C28:C32)</f>
        <v>271.42268005000005</v>
      </c>
      <c r="D33" s="12">
        <f t="shared" si="35"/>
        <v>1100.5578230074</v>
      </c>
      <c r="E33" s="12">
        <f t="shared" si="35"/>
        <v>2239.6485727332097</v>
      </c>
      <c r="F33" s="12">
        <f t="shared" si="35"/>
        <v>3178.068963801381</v>
      </c>
      <c r="G33" s="12">
        <f t="shared" si="35"/>
        <v>3923.2759988986963</v>
      </c>
      <c r="H33" s="12">
        <f t="shared" si="35"/>
        <v>4829.9791988219977</v>
      </c>
      <c r="I33" s="12">
        <f t="shared" si="35"/>
        <v>5905.2387496293304</v>
      </c>
      <c r="J33" s="12">
        <f t="shared" si="35"/>
        <v>6768.114737426652</v>
      </c>
      <c r="K33" s="12">
        <f t="shared" si="35"/>
        <v>7756.5252682</v>
      </c>
      <c r="L33" s="12">
        <f t="shared" si="35"/>
        <v>9008.009947524999</v>
      </c>
      <c r="M33" s="12">
        <f t="shared" si="35"/>
        <v>10480.414644349999</v>
      </c>
      <c r="N33" s="12">
        <f t="shared" si="35"/>
        <v>11778.017927612498</v>
      </c>
      <c r="O33" s="12">
        <f t="shared" si="35"/>
        <v>13093.899700324</v>
      </c>
      <c r="P33" s="12">
        <f t="shared" si="35"/>
        <v>14644.910960000499</v>
      </c>
      <c r="Q33" s="12">
        <f t="shared" si="35"/>
        <v>16362.118134210999</v>
      </c>
      <c r="R33" s="12">
        <f t="shared" si="35"/>
        <v>17826.540348210252</v>
      </c>
      <c r="S33" s="12">
        <f t="shared" si="35"/>
        <v>19361.04587029164</v>
      </c>
      <c r="T33" s="12">
        <f t="shared" si="35"/>
        <v>21131.999581695916</v>
      </c>
      <c r="U33" s="12">
        <f t="shared" si="35"/>
        <v>23063.185174384591</v>
      </c>
      <c r="V33" s="12">
        <f t="shared" si="35"/>
        <v>24692.69395880308</v>
      </c>
      <c r="W33" s="11"/>
      <c r="X33" s="12">
        <f>SUM(X28:X32)</f>
        <v>3178.068963801381</v>
      </c>
      <c r="Y33" s="12">
        <f>SUM(Y28:Y32)</f>
        <v>6768.114737426652</v>
      </c>
      <c r="Z33" s="12">
        <f>SUM(Z28:Z32)</f>
        <v>11778.017927612498</v>
      </c>
      <c r="AA33" s="12">
        <f>SUM(AA28:AA32)</f>
        <v>17826.540348210252</v>
      </c>
      <c r="AB33" s="12">
        <f>SUM(AB28:AB32)</f>
        <v>24692.69395880308</v>
      </c>
    </row>
    <row r="34" spans="2:28" x14ac:dyDescent="0.2">
      <c r="B34" s="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X34" s="9"/>
      <c r="Y34" s="9"/>
      <c r="Z34" s="9"/>
      <c r="AA34" s="9"/>
      <c r="AB34" s="9"/>
    </row>
    <row r="35" spans="2:28" x14ac:dyDescent="0.2">
      <c r="B35" s="2" t="s">
        <v>19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X35" s="9"/>
      <c r="Y35" s="9"/>
      <c r="Z35" s="9"/>
      <c r="AA35" s="9"/>
      <c r="AB35" s="9"/>
    </row>
    <row r="36" spans="2:28" ht="5.0999999999999996" customHeight="1" x14ac:dyDescent="0.2"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X36" s="9"/>
      <c r="Y36" s="9"/>
      <c r="Z36" s="9"/>
      <c r="AA36" s="9"/>
      <c r="AB36" s="9"/>
    </row>
    <row r="37" spans="2:28" x14ac:dyDescent="0.2">
      <c r="B37" s="24" t="s">
        <v>89</v>
      </c>
      <c r="C37" s="10">
        <f>Calculations!C764</f>
        <v>-380.29380905000005</v>
      </c>
      <c r="D37" s="10">
        <f>Calculations!D764</f>
        <v>-1126.3075932400002</v>
      </c>
      <c r="E37" s="10">
        <f>Calculations!E764</f>
        <v>-1933.0151488046522</v>
      </c>
      <c r="F37" s="10">
        <f>Calculations!F764</f>
        <v>-2726.704645661081</v>
      </c>
      <c r="G37" s="10">
        <f>Calculations!G764</f>
        <v>-3490.5469247987976</v>
      </c>
      <c r="H37" s="10">
        <f>Calculations!H764</f>
        <v>-4221.7670467189246</v>
      </c>
      <c r="I37" s="10">
        <f>Calculations!I764</f>
        <v>-4952.1550378058073</v>
      </c>
      <c r="J37" s="10">
        <f>Calculations!J764</f>
        <v>-5629.3224616293737</v>
      </c>
      <c r="K37" s="10">
        <f>Calculations!K764</f>
        <v>-6290.0905872510994</v>
      </c>
      <c r="L37" s="10">
        <f>Calculations!L764</f>
        <v>-6889.2879103339401</v>
      </c>
      <c r="M37" s="10">
        <f>Calculations!M764</f>
        <v>-7450.6477811506556</v>
      </c>
      <c r="N37" s="10">
        <f>Calculations!N764</f>
        <v>-7967.6194126311993</v>
      </c>
      <c r="O37" s="10">
        <f>Calculations!O764</f>
        <v>-8408.0683017465253</v>
      </c>
      <c r="P37" s="10">
        <f>Calculations!P764</f>
        <v>-8768.5703050421398</v>
      </c>
      <c r="Q37" s="10">
        <f>Calculations!Q764</f>
        <v>-9041.3028304092204</v>
      </c>
      <c r="R37" s="10">
        <f>Calculations!R764</f>
        <v>-9218.9957349160541</v>
      </c>
      <c r="S37" s="10">
        <f>Calculations!S764</f>
        <v>-9261.3060836698041</v>
      </c>
      <c r="T37" s="10">
        <f>Calculations!T764</f>
        <v>-9189.7900354437134</v>
      </c>
      <c r="U37" s="10">
        <f>Calculations!U764</f>
        <v>-8996.479224469067</v>
      </c>
      <c r="V37" s="10">
        <f>Calculations!V764</f>
        <v>-8674.0043753200607</v>
      </c>
      <c r="X37" s="9">
        <f t="shared" ref="X37:AB37" si="36">SUMIFS($B37:$W37, $B$4:$W$4, X$4)</f>
        <v>-2726.704645661081</v>
      </c>
      <c r="Y37" s="9">
        <f t="shared" si="36"/>
        <v>-5629.3224616293737</v>
      </c>
      <c r="Z37" s="9">
        <f t="shared" si="36"/>
        <v>-7967.6194126311993</v>
      </c>
      <c r="AA37" s="9">
        <f t="shared" si="36"/>
        <v>-9218.9957349160541</v>
      </c>
      <c r="AB37" s="9">
        <f t="shared" si="36"/>
        <v>-8674.0043753200607</v>
      </c>
    </row>
    <row r="38" spans="2:28" x14ac:dyDescent="0.2">
      <c r="B38" s="24" t="s">
        <v>88</v>
      </c>
      <c r="C38" s="10">
        <f>Calculations!C765</f>
        <v>3296.6640720000009</v>
      </c>
      <c r="D38" s="10">
        <f>Calculations!D765</f>
        <v>3342.528072000001</v>
      </c>
      <c r="E38" s="10">
        <f>Calculations!E765</f>
        <v>3460.8150720000008</v>
      </c>
      <c r="F38" s="10">
        <f>Calculations!F765</f>
        <v>3670.9665720000007</v>
      </c>
      <c r="G38" s="10">
        <f>Calculations!G765</f>
        <v>3981.1600920000005</v>
      </c>
      <c r="H38" s="10">
        <f>Calculations!H765</f>
        <v>4396.8607020000009</v>
      </c>
      <c r="I38" s="10">
        <f>Calculations!I765</f>
        <v>4923.801402000001</v>
      </c>
      <c r="J38" s="10">
        <f>Calculations!J765</f>
        <v>5567.3612670000011</v>
      </c>
      <c r="K38" s="10">
        <f>Calculations!K765</f>
        <v>6333.2583366000008</v>
      </c>
      <c r="L38" s="10">
        <f>Calculations!L765</f>
        <v>7228.6905873000005</v>
      </c>
      <c r="M38" s="10">
        <f>Calculations!M765</f>
        <v>8260.5738891000001</v>
      </c>
      <c r="N38" s="10">
        <f>Calculations!N765</f>
        <v>9435.3038422499994</v>
      </c>
      <c r="O38" s="10">
        <f>Calculations!O765</f>
        <v>10761.924031482</v>
      </c>
      <c r="P38" s="10">
        <f>Calculations!P765</f>
        <v>12249.592314141</v>
      </c>
      <c r="Q38" s="10">
        <f>Calculations!Q765</f>
        <v>13903.164814538999</v>
      </c>
      <c r="R38" s="10">
        <f>Calculations!R765</f>
        <v>15726.223188448499</v>
      </c>
      <c r="S38" s="10">
        <f>Calculations!S765</f>
        <v>17724.686885941617</v>
      </c>
      <c r="T38" s="10">
        <f>Calculations!T765</f>
        <v>19906.103484967436</v>
      </c>
      <c r="U38" s="10">
        <f>Calculations!U765</f>
        <v>22275.816259181156</v>
      </c>
      <c r="V38" s="10">
        <f>Calculations!V765</f>
        <v>24838.162991685025</v>
      </c>
      <c r="X38" s="9">
        <f>SUMIFS($B38:$W38, $B$4:$W$4, X$4)</f>
        <v>3670.9665720000007</v>
      </c>
      <c r="Y38" s="9">
        <f>SUMIFS($B38:$W38, $B$4:$W$4, Y$4)</f>
        <v>5567.3612670000011</v>
      </c>
      <c r="Z38" s="9">
        <f>SUMIFS($B38:$W38, $B$4:$W$4, Z$4)</f>
        <v>9435.3038422499994</v>
      </c>
      <c r="AA38" s="9">
        <f>SUMIFS($B38:$W38, $B$4:$W$4, AA$4)</f>
        <v>15726.223188448499</v>
      </c>
      <c r="AB38" s="9">
        <f>SUMIFS($B38:$W38, $B$4:$W$4, AB$4)</f>
        <v>24838.162991685025</v>
      </c>
    </row>
    <row r="39" spans="2:28" ht="5.0999999999999996" customHeight="1" x14ac:dyDescent="0.2">
      <c r="B39" s="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X39" s="9"/>
      <c r="Y39" s="9"/>
      <c r="Z39" s="9"/>
      <c r="AA39" s="9"/>
      <c r="AB39" s="9"/>
    </row>
    <row r="40" spans="2:28" x14ac:dyDescent="0.2">
      <c r="B40" s="66" t="s">
        <v>233</v>
      </c>
      <c r="C40" s="12">
        <f t="shared" ref="C40:V40" si="37">SUM(C36:C39)</f>
        <v>2916.3702629500008</v>
      </c>
      <c r="D40" s="12">
        <f t="shared" si="37"/>
        <v>2216.2204787600008</v>
      </c>
      <c r="E40" s="12">
        <f t="shared" si="37"/>
        <v>1527.7999231953486</v>
      </c>
      <c r="F40" s="12">
        <f t="shared" si="37"/>
        <v>944.26192633891969</v>
      </c>
      <c r="G40" s="12">
        <f t="shared" si="37"/>
        <v>490.61316720120294</v>
      </c>
      <c r="H40" s="12">
        <f t="shared" si="37"/>
        <v>175.09365528107628</v>
      </c>
      <c r="I40" s="12">
        <f t="shared" si="37"/>
        <v>-28.353635805806334</v>
      </c>
      <c r="J40" s="12">
        <f t="shared" si="37"/>
        <v>-61.961194629372585</v>
      </c>
      <c r="K40" s="12">
        <f t="shared" si="37"/>
        <v>43.167749348901452</v>
      </c>
      <c r="L40" s="12">
        <f t="shared" si="37"/>
        <v>339.40267696606043</v>
      </c>
      <c r="M40" s="12">
        <f t="shared" si="37"/>
        <v>809.92610794934444</v>
      </c>
      <c r="N40" s="12">
        <f t="shared" si="37"/>
        <v>1467.6844296188001</v>
      </c>
      <c r="O40" s="12">
        <f t="shared" si="37"/>
        <v>2353.8557297354746</v>
      </c>
      <c r="P40" s="12">
        <f t="shared" si="37"/>
        <v>3481.0220090988605</v>
      </c>
      <c r="Q40" s="12">
        <f t="shared" si="37"/>
        <v>4861.8619841297786</v>
      </c>
      <c r="R40" s="12">
        <f t="shared" si="37"/>
        <v>6507.227453532445</v>
      </c>
      <c r="S40" s="12">
        <f t="shared" si="37"/>
        <v>8463.3808022718131</v>
      </c>
      <c r="T40" s="12">
        <f t="shared" si="37"/>
        <v>10716.313449523723</v>
      </c>
      <c r="U40" s="12">
        <f t="shared" si="37"/>
        <v>13279.337034712089</v>
      </c>
      <c r="V40" s="12">
        <f t="shared" si="37"/>
        <v>16164.158616364964</v>
      </c>
      <c r="W40" s="11"/>
      <c r="X40" s="12">
        <f>SUM(X36:X39)</f>
        <v>944.26192633891969</v>
      </c>
      <c r="Y40" s="12">
        <f>SUM(Y36:Y39)</f>
        <v>-61.961194629372585</v>
      </c>
      <c r="Z40" s="12">
        <f>SUM(Z36:Z39)</f>
        <v>1467.6844296188001</v>
      </c>
      <c r="AA40" s="12">
        <f>SUM(AA36:AA39)</f>
        <v>6507.227453532445</v>
      </c>
      <c r="AB40" s="12">
        <f>SUM(AB36:AB39)</f>
        <v>16164.158616364964</v>
      </c>
    </row>
    <row r="42" spans="2:28" x14ac:dyDescent="0.2">
      <c r="B42" s="7" t="s">
        <v>234</v>
      </c>
      <c r="C42" s="13">
        <f t="shared" ref="C42:V42" si="38">C33+C40</f>
        <v>3187.7929430000008</v>
      </c>
      <c r="D42" s="13">
        <f t="shared" si="38"/>
        <v>3316.778301767401</v>
      </c>
      <c r="E42" s="13">
        <f t="shared" si="38"/>
        <v>3767.4484959285583</v>
      </c>
      <c r="F42" s="13">
        <f t="shared" si="38"/>
        <v>4122.3308901403007</v>
      </c>
      <c r="G42" s="13">
        <f t="shared" si="38"/>
        <v>4413.8891660998997</v>
      </c>
      <c r="H42" s="13">
        <f t="shared" si="38"/>
        <v>5005.072854103074</v>
      </c>
      <c r="I42" s="13">
        <f t="shared" si="38"/>
        <v>5876.8851138235241</v>
      </c>
      <c r="J42" s="13">
        <f t="shared" si="38"/>
        <v>6706.1535427972794</v>
      </c>
      <c r="K42" s="13">
        <f t="shared" si="38"/>
        <v>7799.6930175489015</v>
      </c>
      <c r="L42" s="13">
        <f t="shared" si="38"/>
        <v>9347.4126244910585</v>
      </c>
      <c r="M42" s="13">
        <f t="shared" si="38"/>
        <v>11290.340752299344</v>
      </c>
      <c r="N42" s="13">
        <f t="shared" si="38"/>
        <v>13245.702357231297</v>
      </c>
      <c r="O42" s="13">
        <f t="shared" si="38"/>
        <v>15447.755430059475</v>
      </c>
      <c r="P42" s="13">
        <f t="shared" si="38"/>
        <v>18125.932969099362</v>
      </c>
      <c r="Q42" s="13">
        <f t="shared" si="38"/>
        <v>21223.980118340776</v>
      </c>
      <c r="R42" s="13">
        <f t="shared" si="38"/>
        <v>24333.767801742695</v>
      </c>
      <c r="S42" s="13">
        <f t="shared" si="38"/>
        <v>27824.426672563452</v>
      </c>
      <c r="T42" s="13">
        <f t="shared" si="38"/>
        <v>31848.313031219637</v>
      </c>
      <c r="U42" s="13">
        <f t="shared" si="38"/>
        <v>36342.522209096678</v>
      </c>
      <c r="V42" s="13">
        <f t="shared" si="38"/>
        <v>40856.852575168043</v>
      </c>
      <c r="W42" s="6"/>
      <c r="X42" s="13">
        <f>X33+X40</f>
        <v>4122.3308901403007</v>
      </c>
      <c r="Y42" s="13">
        <f>Y33+Y40</f>
        <v>6706.1535427972794</v>
      </c>
      <c r="Z42" s="13">
        <f>Z33+Z40</f>
        <v>13245.702357231297</v>
      </c>
      <c r="AA42" s="13">
        <f>AA33+AA40</f>
        <v>24333.767801742695</v>
      </c>
      <c r="AB42" s="13">
        <f>AB33+AB40</f>
        <v>40856.852575168043</v>
      </c>
    </row>
    <row r="44" spans="2:28" x14ac:dyDescent="0.2">
      <c r="B44" s="1" t="s">
        <v>37</v>
      </c>
      <c r="C44" s="28">
        <f t="shared" ref="C44:V44" si="39">C20-C42</f>
        <v>0</v>
      </c>
      <c r="D44" s="28">
        <f t="shared" si="39"/>
        <v>0</v>
      </c>
      <c r="E44" s="28">
        <f t="shared" si="39"/>
        <v>0</v>
      </c>
      <c r="F44" s="28">
        <f t="shared" si="39"/>
        <v>0</v>
      </c>
      <c r="G44" s="28">
        <f t="shared" si="39"/>
        <v>0</v>
      </c>
      <c r="H44" s="28">
        <f t="shared" si="39"/>
        <v>0</v>
      </c>
      <c r="I44" s="28">
        <f t="shared" si="39"/>
        <v>0</v>
      </c>
      <c r="J44" s="28">
        <f t="shared" si="39"/>
        <v>0</v>
      </c>
      <c r="K44" s="28">
        <f t="shared" si="39"/>
        <v>0</v>
      </c>
      <c r="L44" s="28">
        <f t="shared" si="39"/>
        <v>0</v>
      </c>
      <c r="M44" s="28">
        <f t="shared" si="39"/>
        <v>0</v>
      </c>
      <c r="N44" s="28">
        <f t="shared" si="39"/>
        <v>0</v>
      </c>
      <c r="O44" s="28">
        <f t="shared" si="39"/>
        <v>0</v>
      </c>
      <c r="P44" s="28">
        <f t="shared" si="39"/>
        <v>0</v>
      </c>
      <c r="Q44" s="28">
        <f t="shared" si="39"/>
        <v>0</v>
      </c>
      <c r="R44" s="28">
        <f t="shared" si="39"/>
        <v>0</v>
      </c>
      <c r="S44" s="28">
        <f t="shared" si="39"/>
        <v>0</v>
      </c>
      <c r="T44" s="28">
        <f t="shared" si="39"/>
        <v>0</v>
      </c>
      <c r="U44" s="28">
        <f t="shared" si="39"/>
        <v>0</v>
      </c>
      <c r="V44" s="28">
        <f t="shared" si="39"/>
        <v>0</v>
      </c>
      <c r="X44" s="28">
        <f>X20-X42</f>
        <v>0</v>
      </c>
      <c r="Y44" s="28">
        <f>Y20-Y42</f>
        <v>0</v>
      </c>
      <c r="Z44" s="28">
        <f>Z20-Z42</f>
        <v>0</v>
      </c>
      <c r="AA44" s="28">
        <f>AA20-AA42</f>
        <v>0</v>
      </c>
      <c r="AB44" s="28">
        <f>AB20-AB42</f>
        <v>0</v>
      </c>
    </row>
    <row r="46" spans="2:28" x14ac:dyDescent="0.2">
      <c r="B46" s="1" t="s">
        <v>290</v>
      </c>
      <c r="C46" s="28">
        <f>C42-Calculations!C769</f>
        <v>0</v>
      </c>
      <c r="D46" s="28">
        <f>D42-Calculations!D769</f>
        <v>0</v>
      </c>
      <c r="E46" s="28">
        <f>E42-Calculations!E769</f>
        <v>0</v>
      </c>
      <c r="F46" s="28">
        <f>F42-Calculations!F769</f>
        <v>0</v>
      </c>
      <c r="G46" s="28">
        <f>G42-Calculations!G769</f>
        <v>0</v>
      </c>
      <c r="H46" s="28">
        <f>H42-Calculations!H769</f>
        <v>0</v>
      </c>
      <c r="I46" s="28">
        <f>I42-Calculations!I769</f>
        <v>0</v>
      </c>
      <c r="J46" s="28">
        <f>J42-Calculations!J769</f>
        <v>0</v>
      </c>
      <c r="K46" s="28">
        <f>K42-Calculations!K769</f>
        <v>0</v>
      </c>
      <c r="L46" s="28">
        <f>L42-Calculations!L769</f>
        <v>0</v>
      </c>
      <c r="M46" s="28">
        <f>M42-Calculations!M769</f>
        <v>0</v>
      </c>
      <c r="N46" s="28">
        <f>N42-Calculations!N769</f>
        <v>0</v>
      </c>
      <c r="O46" s="28">
        <f>O42-Calculations!O769</f>
        <v>0</v>
      </c>
      <c r="P46" s="28">
        <f>P42-Calculations!P769</f>
        <v>0</v>
      </c>
      <c r="Q46" s="28">
        <f>Q42-Calculations!Q769</f>
        <v>0</v>
      </c>
      <c r="R46" s="28">
        <f>R42-Calculations!R769</f>
        <v>0</v>
      </c>
      <c r="S46" s="28">
        <f>S42-Calculations!S769</f>
        <v>0</v>
      </c>
      <c r="T46" s="28">
        <f>T42-Calculations!T769</f>
        <v>0</v>
      </c>
      <c r="U46" s="28">
        <f>U42-Calculations!U769</f>
        <v>0</v>
      </c>
      <c r="V46" s="28">
        <f>V42-Calculations!V769</f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4BF58-9492-4DEE-B9C2-5332DFF3F5C8}">
  <sheetPr>
    <tabColor theme="3" tint="0.249977111117893"/>
  </sheetPr>
  <dimension ref="A1:AB47"/>
  <sheetViews>
    <sheetView showGridLines="0" zoomScale="85" zoomScaleNormal="85"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2.75" outlineLevelRow="1" x14ac:dyDescent="0.2"/>
  <cols>
    <col min="1" max="1" width="3.28515625" style="1" customWidth="1"/>
    <col min="2" max="2" width="46.28515625" style="1" customWidth="1"/>
    <col min="3" max="22" width="10.85546875" style="1" customWidth="1"/>
    <col min="23" max="23" width="3.28515625" style="1" customWidth="1"/>
    <col min="24" max="28" width="10.85546875" style="1" customWidth="1"/>
    <col min="29" max="16384" width="9.140625" style="1"/>
  </cols>
  <sheetData>
    <row r="1" spans="1:28" ht="23.25" x14ac:dyDescent="0.35">
      <c r="A1" s="31" t="str">
        <f>Drivers!$A$1</f>
        <v>XYZ Company</v>
      </c>
    </row>
    <row r="2" spans="1:28" x14ac:dyDescent="0.2">
      <c r="B2" s="1" t="s">
        <v>186</v>
      </c>
    </row>
    <row r="4" spans="1:28" hidden="1" outlineLevel="1" x14ac:dyDescent="0.2">
      <c r="B4" s="1" t="s">
        <v>455</v>
      </c>
      <c r="C4" s="3" t="str">
        <f>Drivers!C14</f>
        <v>FY26E</v>
      </c>
      <c r="D4" s="3" t="str">
        <f>Drivers!D14</f>
        <v>FY26E</v>
      </c>
      <c r="E4" s="3" t="str">
        <f>Drivers!E14</f>
        <v>FY26E</v>
      </c>
      <c r="F4" s="3" t="str">
        <f>Drivers!F14</f>
        <v>FY26E</v>
      </c>
      <c r="G4" s="3" t="str">
        <f>Drivers!G14</f>
        <v>FY27E</v>
      </c>
      <c r="H4" s="3" t="str">
        <f>Drivers!H14</f>
        <v>FY27E</v>
      </c>
      <c r="I4" s="3" t="str">
        <f>Drivers!I14</f>
        <v>FY27E</v>
      </c>
      <c r="J4" s="3" t="str">
        <f>Drivers!J14</f>
        <v>FY27E</v>
      </c>
      <c r="K4" s="3" t="str">
        <f>Drivers!K14</f>
        <v>FY28E</v>
      </c>
      <c r="L4" s="3" t="str">
        <f>Drivers!L14</f>
        <v>FY28E</v>
      </c>
      <c r="M4" s="3" t="str">
        <f>Drivers!M14</f>
        <v>FY28E</v>
      </c>
      <c r="N4" s="3" t="str">
        <f>Drivers!N14</f>
        <v>FY28E</v>
      </c>
      <c r="O4" s="3" t="str">
        <f>Drivers!O14</f>
        <v>FY29E</v>
      </c>
      <c r="P4" s="3" t="str">
        <f>Drivers!P14</f>
        <v>FY29E</v>
      </c>
      <c r="Q4" s="3" t="str">
        <f>Drivers!Q14</f>
        <v>FY29E</v>
      </c>
      <c r="R4" s="3" t="str">
        <f>Drivers!R14</f>
        <v>FY29E</v>
      </c>
      <c r="S4" s="3" t="str">
        <f>Drivers!S14</f>
        <v>FY30E</v>
      </c>
      <c r="T4" s="3" t="str">
        <f>Drivers!T14</f>
        <v>FY30E</v>
      </c>
      <c r="U4" s="3" t="str">
        <f>Drivers!U14</f>
        <v>FY30E</v>
      </c>
      <c r="V4" s="3" t="str">
        <f>Drivers!V14</f>
        <v>FY30E</v>
      </c>
      <c r="X4" s="3" t="str">
        <f>F4</f>
        <v>FY26E</v>
      </c>
      <c r="Y4" s="3" t="str">
        <f>J4</f>
        <v>FY27E</v>
      </c>
      <c r="Z4" s="3" t="str">
        <f>N4</f>
        <v>FY28E</v>
      </c>
      <c r="AA4" s="3" t="str">
        <f>R4</f>
        <v>FY29E</v>
      </c>
      <c r="AB4" s="3" t="str">
        <f>V4</f>
        <v>FY30E</v>
      </c>
    </row>
    <row r="5" spans="1:28" collapsed="1" x14ac:dyDescent="0.2">
      <c r="B5" s="32"/>
      <c r="C5" s="33" t="str">
        <f>Drivers!C15</f>
        <v>FQ1'26E</v>
      </c>
      <c r="D5" s="33" t="str">
        <f>Drivers!D15</f>
        <v>FQ2'26E</v>
      </c>
      <c r="E5" s="33" t="str">
        <f>Drivers!E15</f>
        <v>FQ3'26E</v>
      </c>
      <c r="F5" s="33" t="str">
        <f>Drivers!F15</f>
        <v>FQ4'26E</v>
      </c>
      <c r="G5" s="33" t="str">
        <f>Drivers!G15</f>
        <v>FQ1'27E</v>
      </c>
      <c r="H5" s="33" t="str">
        <f>Drivers!H15</f>
        <v>FQ2'27E</v>
      </c>
      <c r="I5" s="33" t="str">
        <f>Drivers!I15</f>
        <v>FQ3'27E</v>
      </c>
      <c r="J5" s="33" t="str">
        <f>Drivers!J15</f>
        <v>FQ4'27E</v>
      </c>
      <c r="K5" s="33" t="str">
        <f>Drivers!K15</f>
        <v>FQ1'28E</v>
      </c>
      <c r="L5" s="33" t="str">
        <f>Drivers!L15</f>
        <v>FQ2'28E</v>
      </c>
      <c r="M5" s="33" t="str">
        <f>Drivers!M15</f>
        <v>FQ3'28E</v>
      </c>
      <c r="N5" s="33" t="str">
        <f>Drivers!N15</f>
        <v>FQ4'28E</v>
      </c>
      <c r="O5" s="33" t="str">
        <f>Drivers!O15</f>
        <v>FQ1'29E</v>
      </c>
      <c r="P5" s="33" t="str">
        <f>Drivers!P15</f>
        <v>FQ2'29E</v>
      </c>
      <c r="Q5" s="33" t="str">
        <f>Drivers!Q15</f>
        <v>FQ3'29E</v>
      </c>
      <c r="R5" s="33" t="str">
        <f>Drivers!R15</f>
        <v>FQ4'29E</v>
      </c>
      <c r="S5" s="33" t="str">
        <f>Drivers!S15</f>
        <v>FQ1'30E</v>
      </c>
      <c r="T5" s="33" t="str">
        <f>Drivers!T15</f>
        <v>FQ2'30E</v>
      </c>
      <c r="U5" s="33" t="str">
        <f>Drivers!U15</f>
        <v>FQ3'30E</v>
      </c>
      <c r="V5" s="33" t="str">
        <f>Drivers!V15</f>
        <v>FQ4'30E</v>
      </c>
      <c r="W5" s="27"/>
      <c r="X5" s="33" t="str">
        <f>X4</f>
        <v>FY26E</v>
      </c>
      <c r="Y5" s="33" t="str">
        <f t="shared" ref="Y5:AB5" si="0">Y4</f>
        <v>FY27E</v>
      </c>
      <c r="Z5" s="33" t="str">
        <f t="shared" si="0"/>
        <v>FY28E</v>
      </c>
      <c r="AA5" s="33" t="str">
        <f t="shared" si="0"/>
        <v>FY29E</v>
      </c>
      <c r="AB5" s="33" t="str">
        <f t="shared" si="0"/>
        <v>FY30E</v>
      </c>
    </row>
    <row r="7" spans="1:28" x14ac:dyDescent="0.2">
      <c r="B7" s="2" t="s">
        <v>26</v>
      </c>
    </row>
    <row r="8" spans="1:28" ht="5.0999999999999996" customHeight="1" x14ac:dyDescent="0.2"/>
    <row r="9" spans="1:28" x14ac:dyDescent="0.2">
      <c r="B9" s="24" t="s">
        <v>24</v>
      </c>
      <c r="C9" s="9">
        <f>Calculations!C683</f>
        <v>-380.29380905000005</v>
      </c>
      <c r="D9" s="9">
        <f>Calculations!D683</f>
        <v>-746.01378419000002</v>
      </c>
      <c r="E9" s="9">
        <f>Calculations!E683</f>
        <v>-806.7075555646519</v>
      </c>
      <c r="F9" s="9">
        <f>Calculations!F683</f>
        <v>-793.68949685642872</v>
      </c>
      <c r="G9" s="9">
        <f>Calculations!G683</f>
        <v>-763.84227913771667</v>
      </c>
      <c r="H9" s="9">
        <f>Calculations!H683</f>
        <v>-731.22012192012676</v>
      </c>
      <c r="I9" s="9">
        <f>Calculations!I683</f>
        <v>-730.38799108688318</v>
      </c>
      <c r="J9" s="9">
        <f>Calculations!J683</f>
        <v>-677.16742382356642</v>
      </c>
      <c r="K9" s="9">
        <f>Calculations!K683</f>
        <v>-660.76812562172586</v>
      </c>
      <c r="L9" s="9">
        <f>Calculations!L683</f>
        <v>-599.19732308284119</v>
      </c>
      <c r="M9" s="9">
        <f>Calculations!M683</f>
        <v>-561.3598708167159</v>
      </c>
      <c r="N9" s="9">
        <f>Calculations!N683</f>
        <v>-516.97163148054369</v>
      </c>
      <c r="O9" s="9">
        <f>Calculations!O683</f>
        <v>-440.44888911532678</v>
      </c>
      <c r="P9" s="9">
        <f>Calculations!P683</f>
        <v>-360.50200329561409</v>
      </c>
      <c r="Q9" s="9">
        <f>Calculations!Q683</f>
        <v>-272.73252536708077</v>
      </c>
      <c r="R9" s="9">
        <f>Calculations!R683</f>
        <v>-177.69290450683332</v>
      </c>
      <c r="S9" s="9">
        <f>Calculations!S683</f>
        <v>-42.310348753749395</v>
      </c>
      <c r="T9" s="9">
        <f>Calculations!T683</f>
        <v>71.516048226091584</v>
      </c>
      <c r="U9" s="9">
        <f>Calculations!U683</f>
        <v>193.31081097464562</v>
      </c>
      <c r="V9" s="9">
        <f>Calculations!V683</f>
        <v>322.47484914900622</v>
      </c>
      <c r="X9" s="9">
        <f>SUMIFS($B9:$W9, $B$4:$W$4, X$4)</f>
        <v>-2726.704645661081</v>
      </c>
      <c r="Y9" s="9">
        <f t="shared" ref="Y9:AB9" si="1">SUMIFS($B9:$W9, $B$4:$W$4, Y$4)</f>
        <v>-2902.6178159682931</v>
      </c>
      <c r="Z9" s="9">
        <f t="shared" si="1"/>
        <v>-2338.2969510018265</v>
      </c>
      <c r="AA9" s="9">
        <f t="shared" si="1"/>
        <v>-1251.3763222848552</v>
      </c>
      <c r="AB9" s="9">
        <f t="shared" si="1"/>
        <v>544.99135959599403</v>
      </c>
    </row>
    <row r="10" spans="1:28" x14ac:dyDescent="0.2">
      <c r="B10" s="24" t="s">
        <v>25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X10" s="9"/>
      <c r="Y10" s="9"/>
      <c r="Z10" s="9"/>
      <c r="AA10" s="9"/>
      <c r="AB10" s="9"/>
    </row>
    <row r="11" spans="1:28" x14ac:dyDescent="0.2">
      <c r="B11" s="4" t="s">
        <v>27</v>
      </c>
      <c r="C11" s="9">
        <f>Calculations!C685</f>
        <v>4.9274999999999999E-2</v>
      </c>
      <c r="D11" s="9">
        <f>Calculations!D685</f>
        <v>0.36314999999999997</v>
      </c>
      <c r="E11" s="9">
        <f>Calculations!E685</f>
        <v>1.3101750000000001</v>
      </c>
      <c r="F11" s="9">
        <f>Calculations!F685</f>
        <v>3.2050124999999996</v>
      </c>
      <c r="G11" s="9">
        <f>Calculations!G685</f>
        <v>6.2070029999999994</v>
      </c>
      <c r="H11" s="9">
        <f>Calculations!H685</f>
        <v>10.394853749999999</v>
      </c>
      <c r="I11" s="9">
        <f>Calculations!I685</f>
        <v>15.833169</v>
      </c>
      <c r="J11" s="9">
        <f>Calculations!J685</f>
        <v>22.586056875000001</v>
      </c>
      <c r="K11" s="9">
        <f>Calculations!K685</f>
        <v>30.717539189999997</v>
      </c>
      <c r="L11" s="9">
        <f>Calculations!L685</f>
        <v>40.302131422499997</v>
      </c>
      <c r="M11" s="9">
        <f>Calculations!M685</f>
        <v>51.42125961</v>
      </c>
      <c r="N11" s="9">
        <f>Calculations!N685</f>
        <v>64.151720696249996</v>
      </c>
      <c r="O11" s="9">
        <f>Calculations!O685</f>
        <v>78.582586902300008</v>
      </c>
      <c r="P11" s="9">
        <f>Calculations!P685</f>
        <v>94.818866547824996</v>
      </c>
      <c r="Q11" s="9">
        <f>Calculations!Q685</f>
        <v>112.941409527</v>
      </c>
      <c r="R11" s="9">
        <f>Calculations!R685</f>
        <v>132.99889534031252</v>
      </c>
      <c r="S11" s="9">
        <f>Calculations!S685</f>
        <v>155.04613805994299</v>
      </c>
      <c r="T11" s="9">
        <f>Calculations!T685</f>
        <v>179.1608320783215</v>
      </c>
      <c r="U11" s="9">
        <f>Calculations!U685</f>
        <v>205.417347693165</v>
      </c>
      <c r="V11" s="9">
        <f>Calculations!V685</f>
        <v>233.87153715499724</v>
      </c>
      <c r="X11" s="9">
        <f>SUMIFS($B11:$W11, $B$4:$W$4, X$4)</f>
        <v>4.9276124999999995</v>
      </c>
      <c r="Y11" s="9">
        <f t="shared" ref="Y11:AB14" si="2">SUMIFS($B11:$W11, $B$4:$W$4, Y$4)</f>
        <v>55.021082625000005</v>
      </c>
      <c r="Z11" s="9">
        <f t="shared" si="2"/>
        <v>186.59265091875</v>
      </c>
      <c r="AA11" s="9">
        <f t="shared" si="2"/>
        <v>419.34175831743755</v>
      </c>
      <c r="AB11" s="9">
        <f t="shared" si="2"/>
        <v>773.49585498642671</v>
      </c>
    </row>
    <row r="12" spans="1:28" x14ac:dyDescent="0.2">
      <c r="B12" s="4" t="s">
        <v>28</v>
      </c>
      <c r="C12" s="9">
        <f>Calculations!C686</f>
        <v>8.5410000000000004</v>
      </c>
      <c r="D12" s="9">
        <f>Calculations!D686</f>
        <v>45.864000000000004</v>
      </c>
      <c r="E12" s="9">
        <f>Calculations!E686</f>
        <v>118.28699999999999</v>
      </c>
      <c r="F12" s="9">
        <f>Calculations!F686</f>
        <v>210.1515</v>
      </c>
      <c r="G12" s="9">
        <f>Calculations!G686</f>
        <v>310.19351999999998</v>
      </c>
      <c r="H12" s="9">
        <f>Calculations!H686</f>
        <v>415.70060999999998</v>
      </c>
      <c r="I12" s="9">
        <f>Calculations!I686</f>
        <v>526.94069999999999</v>
      </c>
      <c r="J12" s="9">
        <f>Calculations!J686</f>
        <v>643.55986499999995</v>
      </c>
      <c r="K12" s="9">
        <f>Calculations!K686</f>
        <v>765.89706960000001</v>
      </c>
      <c r="L12" s="9">
        <f>Calculations!L686</f>
        <v>895.43225069999994</v>
      </c>
      <c r="M12" s="9">
        <f>Calculations!M686</f>
        <v>1031.8833018</v>
      </c>
      <c r="N12" s="9">
        <f>Calculations!N686</f>
        <v>1174.72995315</v>
      </c>
      <c r="O12" s="9">
        <f>Calculations!O686</f>
        <v>1326.620189232</v>
      </c>
      <c r="P12" s="9">
        <f>Calculations!P686</f>
        <v>1487.6682826590002</v>
      </c>
      <c r="Q12" s="9">
        <f>Calculations!Q686</f>
        <v>1653.5725003979996</v>
      </c>
      <c r="R12" s="9">
        <f>Calculations!R686</f>
        <v>1823.0583739095</v>
      </c>
      <c r="S12" s="9">
        <f>Calculations!S686</f>
        <v>1998.4636974931198</v>
      </c>
      <c r="T12" s="9">
        <f>Calculations!T686</f>
        <v>2181.4165990258198</v>
      </c>
      <c r="U12" s="9">
        <f>Calculations!U686</f>
        <v>2369.7127742137209</v>
      </c>
      <c r="V12" s="9">
        <f>Calculations!V686</f>
        <v>2562.3467325038705</v>
      </c>
      <c r="X12" s="9">
        <f>SUMIFS($B12:$W12, $B$4:$W$4, X$4)</f>
        <v>382.84350000000001</v>
      </c>
      <c r="Y12" s="9">
        <f t="shared" si="2"/>
        <v>1896.3946949999997</v>
      </c>
      <c r="Z12" s="9">
        <f t="shared" si="2"/>
        <v>3867.9425752500001</v>
      </c>
      <c r="AA12" s="9">
        <f t="shared" si="2"/>
        <v>6290.9193461984996</v>
      </c>
      <c r="AB12" s="9">
        <f t="shared" si="2"/>
        <v>9111.9398032365316</v>
      </c>
    </row>
    <row r="13" spans="1:28" x14ac:dyDescent="0.2">
      <c r="B13" s="4" t="s">
        <v>29</v>
      </c>
      <c r="C13" s="9">
        <f>Calculations!C687</f>
        <v>101.29943005000001</v>
      </c>
      <c r="D13" s="9">
        <f>Calculations!D687</f>
        <v>190.09039295740001</v>
      </c>
      <c r="E13" s="9">
        <f>Calculations!E687</f>
        <v>159.02099972580947</v>
      </c>
      <c r="F13" s="9">
        <f>Calculations!F687</f>
        <v>64.218266068171431</v>
      </c>
      <c r="G13" s="9">
        <f>Calculations!G687</f>
        <v>-36.785129902684162</v>
      </c>
      <c r="H13" s="9">
        <f>Calculations!H687</f>
        <v>-109.76898007669934</v>
      </c>
      <c r="I13" s="9">
        <f>Calculations!I687</f>
        <v>-151.80212919266688</v>
      </c>
      <c r="J13" s="9">
        <f>Calculations!J687</f>
        <v>-207.33234220267869</v>
      </c>
      <c r="K13" s="9">
        <f>Calculations!K687</f>
        <v>-166.53363417301247</v>
      </c>
      <c r="L13" s="9">
        <f>Calculations!L687</f>
        <v>-221.79737602261389</v>
      </c>
      <c r="M13" s="9">
        <f>Calculations!M687</f>
        <v>-275.13631466966223</v>
      </c>
      <c r="N13" s="9">
        <f>Calculations!N687</f>
        <v>-337.89423562931597</v>
      </c>
      <c r="O13" s="9">
        <f>Calculations!O687</f>
        <v>-404.52843403480119</v>
      </c>
      <c r="P13" s="9">
        <f>Calculations!P687</f>
        <v>-476.7159526066655</v>
      </c>
      <c r="Q13" s="9">
        <f>Calculations!Q687</f>
        <v>-551.93254744236765</v>
      </c>
      <c r="R13" s="9">
        <f>Calculations!R687</f>
        <v>-633.4249261349546</v>
      </c>
      <c r="S13" s="9">
        <f>Calculations!S687</f>
        <v>-445.32077800419711</v>
      </c>
      <c r="T13" s="9">
        <f>Calculations!T687</f>
        <v>-428.4617593512844</v>
      </c>
      <c r="U13" s="9">
        <f>Calculations!U687</f>
        <v>-451.3856262689942</v>
      </c>
      <c r="V13" s="9">
        <f>Calculations!V687</f>
        <v>-477.1981990172726</v>
      </c>
      <c r="X13" s="9">
        <f>SUMIFS($B13:$W13, $B$4:$W$4, X$4)</f>
        <v>514.62908880138093</v>
      </c>
      <c r="Y13" s="9">
        <f t="shared" si="2"/>
        <v>-505.6885813747291</v>
      </c>
      <c r="Z13" s="9">
        <f t="shared" si="2"/>
        <v>-1001.3615604946046</v>
      </c>
      <c r="AA13" s="9">
        <f t="shared" si="2"/>
        <v>-2066.6018602187887</v>
      </c>
      <c r="AB13" s="9">
        <f t="shared" si="2"/>
        <v>-1802.3663626417483</v>
      </c>
    </row>
    <row r="14" spans="1:28" x14ac:dyDescent="0.2">
      <c r="B14" s="4" t="s">
        <v>30</v>
      </c>
      <c r="C14" s="9">
        <f>Calculations!C688</f>
        <v>0</v>
      </c>
      <c r="D14" s="9">
        <f>Calculations!D688</f>
        <v>0</v>
      </c>
      <c r="E14" s="9">
        <f>Calculations!E688</f>
        <v>0</v>
      </c>
      <c r="F14" s="9">
        <f>Calculations!F688</f>
        <v>0</v>
      </c>
      <c r="G14" s="9">
        <f>Calculations!G688</f>
        <v>0</v>
      </c>
      <c r="H14" s="9">
        <f>Calculations!H688</f>
        <v>0</v>
      </c>
      <c r="I14" s="9">
        <f>Calculations!I688</f>
        <v>0</v>
      </c>
      <c r="J14" s="9">
        <f>Calculations!J688</f>
        <v>0</v>
      </c>
      <c r="K14" s="9">
        <f>Calculations!K688</f>
        <v>0</v>
      </c>
      <c r="L14" s="9">
        <f>Calculations!L688</f>
        <v>0</v>
      </c>
      <c r="M14" s="9">
        <f>Calculations!M688</f>
        <v>0</v>
      </c>
      <c r="N14" s="9">
        <f>Calculations!N688</f>
        <v>0</v>
      </c>
      <c r="O14" s="9">
        <f>Calculations!O688</f>
        <v>0</v>
      </c>
      <c r="P14" s="9">
        <f>Calculations!P688</f>
        <v>0</v>
      </c>
      <c r="Q14" s="9">
        <f>Calculations!Q688</f>
        <v>0</v>
      </c>
      <c r="R14" s="9">
        <f>Calculations!R688</f>
        <v>0</v>
      </c>
      <c r="S14" s="9">
        <f>Calculations!S688</f>
        <v>0</v>
      </c>
      <c r="T14" s="9">
        <f>Calculations!T688</f>
        <v>0</v>
      </c>
      <c r="U14" s="9">
        <f>Calculations!U688</f>
        <v>0</v>
      </c>
      <c r="V14" s="9">
        <f>Calculations!V688</f>
        <v>0</v>
      </c>
      <c r="X14" s="9">
        <f>SUMIFS($B14:$W14, $B$4:$W$4, X$4)</f>
        <v>0</v>
      </c>
      <c r="Y14" s="9">
        <f t="shared" si="2"/>
        <v>0</v>
      </c>
      <c r="Z14" s="9">
        <f t="shared" si="2"/>
        <v>0</v>
      </c>
      <c r="AA14" s="9">
        <f t="shared" si="2"/>
        <v>0</v>
      </c>
      <c r="AB14" s="9">
        <f t="shared" si="2"/>
        <v>0</v>
      </c>
    </row>
    <row r="15" spans="1:28" x14ac:dyDescent="0.2">
      <c r="B15" s="24" t="s">
        <v>31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X15" s="9"/>
      <c r="Y15" s="9"/>
      <c r="Z15" s="9"/>
      <c r="AA15" s="9"/>
      <c r="AB15" s="9"/>
    </row>
    <row r="16" spans="1:28" x14ac:dyDescent="0.2">
      <c r="B16" s="4" t="s">
        <v>32</v>
      </c>
      <c r="C16" s="9">
        <f>Calculations!C690</f>
        <v>-132.66</v>
      </c>
      <c r="D16" s="9">
        <f>Calculations!D690</f>
        <v>-397.98</v>
      </c>
      <c r="E16" s="9">
        <f>Calculations!E690</f>
        <v>-397.97999999999979</v>
      </c>
      <c r="F16" s="9">
        <f>Calculations!F690</f>
        <v>-154.7700000000001</v>
      </c>
      <c r="G16" s="9">
        <f>Calculations!G690</f>
        <v>-193.40220000000045</v>
      </c>
      <c r="H16" s="9">
        <f>Calculations!H690</f>
        <v>-424.99440000000004</v>
      </c>
      <c r="I16" s="9">
        <f>Calculations!I690</f>
        <v>-424.99440000000004</v>
      </c>
      <c r="J16" s="9">
        <f>Calculations!J690</f>
        <v>-192.83939999999939</v>
      </c>
      <c r="K16" s="9">
        <f>Calculations!K690</f>
        <v>-268.8559920000007</v>
      </c>
      <c r="L16" s="9">
        <f>Calculations!L690</f>
        <v>-496.36306800000011</v>
      </c>
      <c r="M16" s="9">
        <f>Calculations!M690</f>
        <v>-496.36306800000057</v>
      </c>
      <c r="N16" s="9">
        <f>Calculations!N690</f>
        <v>-247.9572179999991</v>
      </c>
      <c r="O16" s="9">
        <f>Calculations!O690</f>
        <v>-408.65199047999977</v>
      </c>
      <c r="P16" s="9">
        <f>Calculations!P690</f>
        <v>-559.94022828000016</v>
      </c>
      <c r="Q16" s="9">
        <f>Calculations!Q690</f>
        <v>-536.47691940000004</v>
      </c>
      <c r="R16" s="9">
        <f>Calculations!R690</f>
        <v>-265.71454289999929</v>
      </c>
      <c r="S16" s="9">
        <f>Calculations!S690</f>
        <v>-510.2741733192006</v>
      </c>
      <c r="T16" s="9">
        <f>Calculations!T690</f>
        <v>-613.58792022000398</v>
      </c>
      <c r="U16" s="9">
        <f>Calculations!U690</f>
        <v>-590.12461134000023</v>
      </c>
      <c r="V16" s="9">
        <f>Calculations!V690</f>
        <v>-292.2859971900034</v>
      </c>
      <c r="X16" s="9">
        <f t="shared" ref="X16:X21" si="3">SUMIFS($B16:$W16, $B$4:$W$4, X$4)</f>
        <v>-1083.3899999999999</v>
      </c>
      <c r="Y16" s="9">
        <f t="shared" ref="Y16:AB21" si="4">SUMIFS($B16:$W16, $B$4:$W$4, Y$4)</f>
        <v>-1236.2303999999999</v>
      </c>
      <c r="Z16" s="9">
        <f t="shared" si="4"/>
        <v>-1509.5393460000005</v>
      </c>
      <c r="AA16" s="9">
        <f t="shared" si="4"/>
        <v>-1770.7836810599993</v>
      </c>
      <c r="AB16" s="9">
        <f t="shared" si="4"/>
        <v>-2006.2727020692082</v>
      </c>
    </row>
    <row r="17" spans="2:28" x14ac:dyDescent="0.2">
      <c r="B17" s="4" t="s">
        <v>147</v>
      </c>
      <c r="C17" s="9">
        <f>Calculations!C691</f>
        <v>-1.6425000000000001</v>
      </c>
      <c r="D17" s="9">
        <f>Calculations!D691</f>
        <v>-7.1775000000000002</v>
      </c>
      <c r="E17" s="9">
        <f>Calculations!E691</f>
        <v>-13.927500000000002</v>
      </c>
      <c r="F17" s="9">
        <f>Calculations!F691</f>
        <v>-17.666249999999998</v>
      </c>
      <c r="G17" s="9">
        <f>Calculations!G691</f>
        <v>-19.238849999999999</v>
      </c>
      <c r="H17" s="9">
        <f>Calculations!H691</f>
        <v>-20.289825000000015</v>
      </c>
      <c r="I17" s="9">
        <f>Calculations!I691</f>
        <v>-21.392324999999985</v>
      </c>
      <c r="J17" s="9">
        <f>Calculations!J691</f>
        <v>-22.426762500000009</v>
      </c>
      <c r="K17" s="9">
        <f>Calculations!K691</f>
        <v>-23.526385500000004</v>
      </c>
      <c r="L17" s="9">
        <f>Calculations!L691</f>
        <v>-24.910611749999987</v>
      </c>
      <c r="M17" s="9">
        <f>Calculations!M691</f>
        <v>-26.240586750000006</v>
      </c>
      <c r="N17" s="9">
        <f>Calculations!N691</f>
        <v>-27.470509875000033</v>
      </c>
      <c r="O17" s="9">
        <f>Calculations!O691</f>
        <v>-29.209660785000011</v>
      </c>
      <c r="P17" s="9">
        <f>Calculations!P691</f>
        <v>-30.970787197499988</v>
      </c>
      <c r="Q17" s="9">
        <f>Calculations!Q691</f>
        <v>-31.904657257499935</v>
      </c>
      <c r="R17" s="9">
        <f>Calculations!R691</f>
        <v>-32.593437213750065</v>
      </c>
      <c r="S17" s="9">
        <f>Calculations!S691</f>
        <v>-33.731792996849947</v>
      </c>
      <c r="T17" s="9">
        <f>Calculations!T691</f>
        <v>-35.183250294750053</v>
      </c>
      <c r="U17" s="9">
        <f>Calculations!U691</f>
        <v>-36.210802920750098</v>
      </c>
      <c r="V17" s="9">
        <f>Calculations!V691</f>
        <v>-37.044991978875032</v>
      </c>
      <c r="X17" s="9">
        <f t="shared" si="3"/>
        <v>-40.41375</v>
      </c>
      <c r="Y17" s="9">
        <f t="shared" si="4"/>
        <v>-83.347762500000016</v>
      </c>
      <c r="Z17" s="9">
        <f t="shared" si="4"/>
        <v>-102.14809387500003</v>
      </c>
      <c r="AA17" s="9">
        <f t="shared" si="4"/>
        <v>-124.67854245375</v>
      </c>
      <c r="AB17" s="9">
        <f t="shared" si="4"/>
        <v>-142.17083819122513</v>
      </c>
    </row>
    <row r="18" spans="2:28" x14ac:dyDescent="0.2">
      <c r="B18" s="4" t="s">
        <v>224</v>
      </c>
      <c r="C18" s="9">
        <f>Calculations!C692</f>
        <v>-22.8650175</v>
      </c>
      <c r="D18" s="9">
        <f>Calculations!D692</f>
        <v>-85.229819999999989</v>
      </c>
      <c r="E18" s="9">
        <f>Calculations!E692</f>
        <v>-128.90387250000003</v>
      </c>
      <c r="F18" s="9">
        <f>Calculations!F692</f>
        <v>-111.96797624999994</v>
      </c>
      <c r="G18" s="9">
        <f>Calculations!G692</f>
        <v>-80.280621225000004</v>
      </c>
      <c r="H18" s="9">
        <f>Calculations!H692</f>
        <v>-61.787993175000054</v>
      </c>
      <c r="I18" s="9">
        <f>Calculations!I692</f>
        <v>-55.267030124999962</v>
      </c>
      <c r="J18" s="9">
        <f>Calculations!J692</f>
        <v>-46.629858825000042</v>
      </c>
      <c r="K18" s="9">
        <f>Calculations!K692</f>
        <v>-46.029682547999982</v>
      </c>
      <c r="L18" s="9">
        <f>Calculations!L692</f>
        <v>-54.040593590999947</v>
      </c>
      <c r="M18" s="9">
        <f>Calculations!M692</f>
        <v>-60.990061734000165</v>
      </c>
      <c r="N18" s="9">
        <f>Calculations!N692</f>
        <v>-54.574033347000068</v>
      </c>
      <c r="O18" s="9">
        <f>Calculations!O692</f>
        <v>-62.581880857859801</v>
      </c>
      <c r="P18" s="9">
        <f>Calculations!P692</f>
        <v>-65.532355935569967</v>
      </c>
      <c r="Q18" s="9">
        <f>Calculations!Q692</f>
        <v>-64.232684685090021</v>
      </c>
      <c r="R18" s="9">
        <f>Calculations!R692</f>
        <v>-50.053751302409864</v>
      </c>
      <c r="S18" s="9">
        <f>Calculations!S692</f>
        <v>-56.774342891496872</v>
      </c>
      <c r="T18" s="9">
        <f>Calculations!T692</f>
        <v>-62.017033723023815</v>
      </c>
      <c r="U18" s="9">
        <f>Calculations!U692</f>
        <v>-65.782796376972328</v>
      </c>
      <c r="V18" s="9">
        <f>Calculations!V692</f>
        <v>-53.395919652419252</v>
      </c>
      <c r="X18" s="9">
        <f t="shared" si="3"/>
        <v>-348.96668624999995</v>
      </c>
      <c r="Y18" s="9">
        <f t="shared" si="4"/>
        <v>-243.96550335000006</v>
      </c>
      <c r="Z18" s="9">
        <f t="shared" si="4"/>
        <v>-215.63437122000016</v>
      </c>
      <c r="AA18" s="9">
        <f t="shared" si="4"/>
        <v>-242.40067278092965</v>
      </c>
      <c r="AB18" s="9">
        <f t="shared" si="4"/>
        <v>-237.97009264391227</v>
      </c>
    </row>
    <row r="19" spans="2:28" x14ac:dyDescent="0.2">
      <c r="B19" s="4" t="s">
        <v>33</v>
      </c>
      <c r="C19" s="9">
        <f>Calculations!C693</f>
        <v>1.0312500000000002</v>
      </c>
      <c r="D19" s="9">
        <f>Calculations!D693</f>
        <v>6.21875</v>
      </c>
      <c r="E19" s="9">
        <f>Calculations!E693</f>
        <v>15.59375</v>
      </c>
      <c r="F19" s="9">
        <f>Calculations!F693</f>
        <v>23.078125</v>
      </c>
      <c r="G19" s="9">
        <f>Calculations!G693</f>
        <v>23.210924999999989</v>
      </c>
      <c r="H19" s="9">
        <f>Calculations!H693</f>
        <v>26.645099999999999</v>
      </c>
      <c r="I19" s="9">
        <f>Calculations!I693</f>
        <v>28.115099999999998</v>
      </c>
      <c r="J19" s="9">
        <f>Calculations!J693</f>
        <v>29.494350000000011</v>
      </c>
      <c r="K19" s="9">
        <f>Calculations!K693</f>
        <v>23.248073000000034</v>
      </c>
      <c r="L19" s="9">
        <f>Calculations!L693</f>
        <v>31.431406124999967</v>
      </c>
      <c r="M19" s="9">
        <f>Calculations!M693</f>
        <v>33.130818625000046</v>
      </c>
      <c r="N19" s="9">
        <f>Calculations!N693</f>
        <v>34.702387062500009</v>
      </c>
      <c r="O19" s="9">
        <f>Calculations!O693</f>
        <v>23.071786027499968</v>
      </c>
      <c r="P19" s="9">
        <f>Calculations!P693</f>
        <v>37.658629552500031</v>
      </c>
      <c r="Q19" s="9">
        <f>Calculations!Q693</f>
        <v>38.994581092499914</v>
      </c>
      <c r="R19" s="9">
        <f>Calculations!R693</f>
        <v>39.836423261250047</v>
      </c>
      <c r="S19" s="9">
        <f>Calculations!S693</f>
        <v>20.22029364094999</v>
      </c>
      <c r="T19" s="9">
        <f>Calculations!T693</f>
        <v>41.047125343875052</v>
      </c>
      <c r="U19" s="9">
        <f>Calculations!U693</f>
        <v>42.245936740874981</v>
      </c>
      <c r="V19" s="9">
        <f>Calculations!V693</f>
        <v>43.219157308687613</v>
      </c>
      <c r="X19" s="9">
        <f t="shared" si="3"/>
        <v>45.921875</v>
      </c>
      <c r="Y19" s="9">
        <f t="shared" si="4"/>
        <v>107.465475</v>
      </c>
      <c r="Z19" s="9">
        <f t="shared" si="4"/>
        <v>122.51268481250005</v>
      </c>
      <c r="AA19" s="9">
        <f t="shared" si="4"/>
        <v>139.56141993374996</v>
      </c>
      <c r="AB19" s="9">
        <f t="shared" si="4"/>
        <v>146.73251303438764</v>
      </c>
    </row>
    <row r="20" spans="2:28" x14ac:dyDescent="0.2">
      <c r="B20" s="4" t="s">
        <v>34</v>
      </c>
      <c r="C20" s="9">
        <f>Calculations!C694</f>
        <v>165.15</v>
      </c>
      <c r="D20" s="9">
        <f>Calculations!D694</f>
        <v>615.6</v>
      </c>
      <c r="E20" s="9">
        <f>Calculations!E694</f>
        <v>931.05</v>
      </c>
      <c r="F20" s="9">
        <f>Calculations!F694</f>
        <v>808.72500000000014</v>
      </c>
      <c r="G20" s="9">
        <f>Calculations!G694</f>
        <v>712.60799999999972</v>
      </c>
      <c r="H20" s="9">
        <f>Calculations!H694</f>
        <v>941.13150000000041</v>
      </c>
      <c r="I20" s="9">
        <f>Calculations!I694</f>
        <v>1147.6049999999996</v>
      </c>
      <c r="J20" s="9">
        <f>Calculations!J694</f>
        <v>986.88975000000119</v>
      </c>
      <c r="K20" s="9">
        <f>Calculations!K694</f>
        <v>917.63963999999942</v>
      </c>
      <c r="L20" s="9">
        <f>Calculations!L694</f>
        <v>1160.2678049999995</v>
      </c>
      <c r="M20" s="9">
        <f>Calculations!M694</f>
        <v>1376.2964699999993</v>
      </c>
      <c r="N20" s="9">
        <f>Calculations!N694</f>
        <v>1196.9716724999998</v>
      </c>
      <c r="O20" s="9">
        <f>Calculations!O694</f>
        <v>1222.7068008000006</v>
      </c>
      <c r="P20" s="9">
        <f>Calculations!P694</f>
        <v>1439.0227408499995</v>
      </c>
      <c r="Q20" s="9">
        <f>Calculations!Q694</f>
        <v>1601.6414156999999</v>
      </c>
      <c r="R20" s="9">
        <f>Calculations!R694</f>
        <v>1346.3615414250016</v>
      </c>
      <c r="S20" s="9">
        <f>Calculations!S694</f>
        <v>1433.328925247999</v>
      </c>
      <c r="T20" s="9">
        <f>Calculations!T694</f>
        <v>1645.4667853530009</v>
      </c>
      <c r="U20" s="9">
        <f>Calculations!U694</f>
        <v>1802.0337289380004</v>
      </c>
      <c r="V20" s="9">
        <f>Calculations!V694</f>
        <v>1497.3816463604999</v>
      </c>
      <c r="X20" s="9">
        <f t="shared" si="3"/>
        <v>2520.5250000000001</v>
      </c>
      <c r="Y20" s="9">
        <f t="shared" si="4"/>
        <v>3788.2342500000009</v>
      </c>
      <c r="Z20" s="9">
        <f t="shared" si="4"/>
        <v>4651.1755874999981</v>
      </c>
      <c r="AA20" s="9">
        <f t="shared" si="4"/>
        <v>5609.7324987750017</v>
      </c>
      <c r="AB20" s="9">
        <f t="shared" si="4"/>
        <v>6378.2110858995002</v>
      </c>
    </row>
    <row r="21" spans="2:28" x14ac:dyDescent="0.2">
      <c r="B21" s="4" t="s">
        <v>146</v>
      </c>
      <c r="C21" s="9">
        <f>Calculations!C695</f>
        <v>3.9420000000000002</v>
      </c>
      <c r="D21" s="9">
        <f>Calculations!D695</f>
        <v>17.225999999999999</v>
      </c>
      <c r="E21" s="9">
        <f>Calculations!E695</f>
        <v>33.425999999999995</v>
      </c>
      <c r="F21" s="9">
        <f>Calculations!F695</f>
        <v>42.399000000000001</v>
      </c>
      <c r="G21" s="9">
        <f>Calculations!G695</f>
        <v>46.173239999999993</v>
      </c>
      <c r="H21" s="9">
        <f>Calculations!H695</f>
        <v>48.695580000000007</v>
      </c>
      <c r="I21" s="9">
        <f>Calculations!I695</f>
        <v>51.341579999999993</v>
      </c>
      <c r="J21" s="9">
        <f>Calculations!J695</f>
        <v>53.82423</v>
      </c>
      <c r="K21" s="9">
        <f>Calculations!K695</f>
        <v>56.463325199999986</v>
      </c>
      <c r="L21" s="9">
        <f>Calculations!L695</f>
        <v>59.785468199999968</v>
      </c>
      <c r="M21" s="9">
        <f>Calculations!M695</f>
        <v>62.97740820000007</v>
      </c>
      <c r="N21" s="9">
        <f>Calculations!N695</f>
        <v>65.929223699999966</v>
      </c>
      <c r="O21" s="9">
        <f>Calculations!O695</f>
        <v>70.103185884000027</v>
      </c>
      <c r="P21" s="9">
        <f>Calculations!P695</f>
        <v>74.329889274000038</v>
      </c>
      <c r="Q21" s="9">
        <f>Calculations!Q695</f>
        <v>76.57117741799982</v>
      </c>
      <c r="R21" s="9">
        <f>Calculations!R695</f>
        <v>78.2242493130002</v>
      </c>
      <c r="S21" s="9">
        <f>Calculations!S695</f>
        <v>80.956303192439805</v>
      </c>
      <c r="T21" s="9">
        <f>Calculations!T695</f>
        <v>84.439800707400082</v>
      </c>
      <c r="U21" s="9">
        <f>Calculations!U695</f>
        <v>86.90592700980028</v>
      </c>
      <c r="V21" s="9">
        <f>Calculations!V695</f>
        <v>88.907980749300123</v>
      </c>
      <c r="X21" s="9">
        <f t="shared" si="3"/>
        <v>96.992999999999995</v>
      </c>
      <c r="Y21" s="9">
        <f t="shared" si="4"/>
        <v>200.03462999999999</v>
      </c>
      <c r="Z21" s="9">
        <f t="shared" si="4"/>
        <v>245.15542529999999</v>
      </c>
      <c r="AA21" s="9">
        <f t="shared" si="4"/>
        <v>299.22850188900009</v>
      </c>
      <c r="AB21" s="9">
        <f t="shared" si="4"/>
        <v>341.21001165894029</v>
      </c>
    </row>
    <row r="22" spans="2:28" ht="5.0999999999999996" customHeight="1" x14ac:dyDescent="0.2">
      <c r="B22" s="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X22" s="9"/>
      <c r="Y22" s="9"/>
      <c r="Z22" s="9"/>
      <c r="AA22" s="9"/>
      <c r="AB22" s="9"/>
    </row>
    <row r="23" spans="2:28" x14ac:dyDescent="0.2">
      <c r="B23" s="21" t="s">
        <v>39</v>
      </c>
      <c r="C23" s="12">
        <f t="shared" ref="C23:V23" si="5">SUM(C8:C22)</f>
        <v>-257.44837150000001</v>
      </c>
      <c r="D23" s="12">
        <f t="shared" si="5"/>
        <v>-361.03881123259998</v>
      </c>
      <c r="E23" s="12">
        <f t="shared" si="5"/>
        <v>-88.831003338842208</v>
      </c>
      <c r="F23" s="12">
        <f t="shared" si="5"/>
        <v>73.683180461742836</v>
      </c>
      <c r="G23" s="12">
        <f t="shared" si="5"/>
        <v>4.8436077345984643</v>
      </c>
      <c r="H23" s="12">
        <f t="shared" si="5"/>
        <v>94.506323578174204</v>
      </c>
      <c r="I23" s="12">
        <f t="shared" si="5"/>
        <v>385.99167359544936</v>
      </c>
      <c r="J23" s="12">
        <f t="shared" si="5"/>
        <v>589.95846452375667</v>
      </c>
      <c r="K23" s="12">
        <f t="shared" si="5"/>
        <v>628.25182714726043</v>
      </c>
      <c r="L23" s="12">
        <f t="shared" si="5"/>
        <v>790.9100890010443</v>
      </c>
      <c r="M23" s="12">
        <f t="shared" si="5"/>
        <v>1135.6193562646206</v>
      </c>
      <c r="N23" s="12">
        <f t="shared" si="5"/>
        <v>1351.6173287768909</v>
      </c>
      <c r="O23" s="12">
        <f t="shared" si="5"/>
        <v>1375.6636935728129</v>
      </c>
      <c r="P23" s="12">
        <f t="shared" si="5"/>
        <v>1639.837081567975</v>
      </c>
      <c r="Q23" s="12">
        <f t="shared" si="5"/>
        <v>2026.4417499834608</v>
      </c>
      <c r="R23" s="12">
        <f t="shared" si="5"/>
        <v>2260.9999211911172</v>
      </c>
      <c r="S23" s="12">
        <f t="shared" si="5"/>
        <v>2599.6039216689578</v>
      </c>
      <c r="T23" s="12">
        <f t="shared" si="5"/>
        <v>3063.7972271454469</v>
      </c>
      <c r="U23" s="12">
        <f t="shared" si="5"/>
        <v>3556.1226886634904</v>
      </c>
      <c r="V23" s="12">
        <f t="shared" si="5"/>
        <v>3888.276795387791</v>
      </c>
      <c r="W23" s="11"/>
      <c r="X23" s="12">
        <f>SUM(X9:X22)</f>
        <v>-633.63500560969987</v>
      </c>
      <c r="Y23" s="12">
        <f>SUM(Y9:Y22)</f>
        <v>1075.3000694319785</v>
      </c>
      <c r="Z23" s="12">
        <f>SUM(Z9:Z22)</f>
        <v>3906.3986011898164</v>
      </c>
      <c r="AA23" s="12">
        <f t="shared" ref="AA23:AB23" si="6">SUM(AA9:AA22)</f>
        <v>7302.9424463153655</v>
      </c>
      <c r="AB23" s="12">
        <f t="shared" si="6"/>
        <v>13107.800632865687</v>
      </c>
    </row>
    <row r="24" spans="2:28" x14ac:dyDescent="0.2">
      <c r="B24" s="19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2"/>
      <c r="X24" s="14"/>
      <c r="Y24" s="14"/>
      <c r="Z24" s="14"/>
      <c r="AA24" s="14"/>
      <c r="AB24" s="14"/>
    </row>
    <row r="25" spans="2:28" x14ac:dyDescent="0.2">
      <c r="B25" s="19" t="s">
        <v>38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2"/>
      <c r="X25" s="14"/>
      <c r="Y25" s="14"/>
      <c r="Z25" s="14"/>
      <c r="AA25" s="14"/>
      <c r="AB25" s="14"/>
    </row>
    <row r="26" spans="2:28" ht="5.0999999999999996" customHeight="1" x14ac:dyDescent="0.2">
      <c r="B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2"/>
      <c r="X26" s="9"/>
      <c r="Y26" s="9"/>
      <c r="Z26" s="9"/>
      <c r="AA26" s="9"/>
      <c r="AB26" s="9"/>
    </row>
    <row r="27" spans="2:28" x14ac:dyDescent="0.2">
      <c r="B27" s="4" t="s">
        <v>71</v>
      </c>
      <c r="C27" s="9">
        <f>Calculations!C701</f>
        <v>-1.9710000000000001</v>
      </c>
      <c r="D27" s="9">
        <f>Calculations!D701</f>
        <v>-10.584</v>
      </c>
      <c r="E27" s="9">
        <f>Calculations!E701</f>
        <v>-27.296999999999997</v>
      </c>
      <c r="F27" s="9">
        <f>Calculations!F701</f>
        <v>-48.496499999999997</v>
      </c>
      <c r="G27" s="9">
        <f>Calculations!G701</f>
        <v>-71.583119999999994</v>
      </c>
      <c r="H27" s="9">
        <f>Calculations!H701</f>
        <v>-95.930909999999997</v>
      </c>
      <c r="I27" s="9">
        <f>Calculations!I701</f>
        <v>-121.60169999999999</v>
      </c>
      <c r="J27" s="9">
        <f>Calculations!J701</f>
        <v>-148.51381499999999</v>
      </c>
      <c r="K27" s="9">
        <f>Calculations!K701</f>
        <v>-176.74547759999999</v>
      </c>
      <c r="L27" s="9">
        <f>Calculations!L701</f>
        <v>-206.63821169999997</v>
      </c>
      <c r="M27" s="9">
        <f>Calculations!M701</f>
        <v>-238.12691580000001</v>
      </c>
      <c r="N27" s="9">
        <f>Calculations!N701</f>
        <v>-271.09152764999999</v>
      </c>
      <c r="O27" s="9">
        <f>Calculations!O701</f>
        <v>-306.143120592</v>
      </c>
      <c r="P27" s="9">
        <f>Calculations!P701</f>
        <v>-343.30806522900002</v>
      </c>
      <c r="Q27" s="9">
        <f>Calculations!Q701</f>
        <v>-381.59365393799993</v>
      </c>
      <c r="R27" s="9">
        <f>Calculations!R701</f>
        <v>-420.70577859450003</v>
      </c>
      <c r="S27" s="9">
        <f>Calculations!S701</f>
        <v>-461.18393019071993</v>
      </c>
      <c r="T27" s="9">
        <f>Calculations!T701</f>
        <v>-503.40383054441998</v>
      </c>
      <c r="U27" s="9">
        <f>Calculations!U701</f>
        <v>-546.85679404932011</v>
      </c>
      <c r="V27" s="9">
        <f>Calculations!V701</f>
        <v>-591.31078442397018</v>
      </c>
      <c r="W27" s="2"/>
      <c r="X27" s="9">
        <f>SUMIFS($B27:$W27, $B$4:$W$4, X$4)</f>
        <v>-88.348500000000001</v>
      </c>
      <c r="Y27" s="9">
        <f t="shared" ref="Y27:AB27" si="7">SUMIFS($B27:$W27, $B$4:$W$4, Y$4)</f>
        <v>-437.62954500000001</v>
      </c>
      <c r="Z27" s="9">
        <f t="shared" si="7"/>
        <v>-892.60213275000001</v>
      </c>
      <c r="AA27" s="9">
        <f t="shared" si="7"/>
        <v>-1451.7506183535002</v>
      </c>
      <c r="AB27" s="9">
        <f t="shared" si="7"/>
        <v>-2102.7553392084301</v>
      </c>
    </row>
    <row r="28" spans="2:28" ht="5.0999999999999996" customHeight="1" x14ac:dyDescent="0.2">
      <c r="B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2"/>
      <c r="X28" s="9"/>
      <c r="Y28" s="9"/>
      <c r="Z28" s="9"/>
      <c r="AA28" s="9"/>
      <c r="AB28" s="9"/>
    </row>
    <row r="29" spans="2:28" x14ac:dyDescent="0.2">
      <c r="B29" s="21" t="s">
        <v>40</v>
      </c>
      <c r="C29" s="12">
        <f t="shared" ref="C29:J29" si="8">SUM(C26:C28)</f>
        <v>-1.9710000000000001</v>
      </c>
      <c r="D29" s="12">
        <f t="shared" si="8"/>
        <v>-10.584</v>
      </c>
      <c r="E29" s="12">
        <f t="shared" si="8"/>
        <v>-27.296999999999997</v>
      </c>
      <c r="F29" s="12">
        <f t="shared" si="8"/>
        <v>-48.496499999999997</v>
      </c>
      <c r="G29" s="12">
        <f t="shared" si="8"/>
        <v>-71.583119999999994</v>
      </c>
      <c r="H29" s="12">
        <f t="shared" si="8"/>
        <v>-95.930909999999997</v>
      </c>
      <c r="I29" s="12">
        <f t="shared" si="8"/>
        <v>-121.60169999999999</v>
      </c>
      <c r="J29" s="12">
        <f t="shared" si="8"/>
        <v>-148.51381499999999</v>
      </c>
      <c r="K29" s="12">
        <f>SUM(K26:K28)</f>
        <v>-176.74547759999999</v>
      </c>
      <c r="L29" s="12">
        <f t="shared" ref="L29:V29" si="9">SUM(L26:L28)</f>
        <v>-206.63821169999997</v>
      </c>
      <c r="M29" s="12">
        <f t="shared" si="9"/>
        <v>-238.12691580000001</v>
      </c>
      <c r="N29" s="12">
        <f t="shared" si="9"/>
        <v>-271.09152764999999</v>
      </c>
      <c r="O29" s="12">
        <f t="shared" si="9"/>
        <v>-306.143120592</v>
      </c>
      <c r="P29" s="12">
        <f t="shared" si="9"/>
        <v>-343.30806522900002</v>
      </c>
      <c r="Q29" s="12">
        <f t="shared" si="9"/>
        <v>-381.59365393799993</v>
      </c>
      <c r="R29" s="12">
        <f t="shared" si="9"/>
        <v>-420.70577859450003</v>
      </c>
      <c r="S29" s="12">
        <f t="shared" si="9"/>
        <v>-461.18393019071993</v>
      </c>
      <c r="T29" s="12">
        <f t="shared" si="9"/>
        <v>-503.40383054441998</v>
      </c>
      <c r="U29" s="12">
        <f t="shared" si="9"/>
        <v>-546.85679404932011</v>
      </c>
      <c r="V29" s="12">
        <f t="shared" si="9"/>
        <v>-591.31078442397018</v>
      </c>
      <c r="W29" s="11"/>
      <c r="X29" s="12">
        <f t="shared" ref="X29" si="10">SUM(X26:X28)</f>
        <v>-88.348500000000001</v>
      </c>
      <c r="Y29" s="12">
        <f t="shared" ref="Y29" si="11">SUM(Y26:Y28)</f>
        <v>-437.62954500000001</v>
      </c>
      <c r="Z29" s="12">
        <f t="shared" ref="Z29:AB29" si="12">SUM(Z26:Z28)</f>
        <v>-892.60213275000001</v>
      </c>
      <c r="AA29" s="12">
        <f t="shared" si="12"/>
        <v>-1451.7506183535002</v>
      </c>
      <c r="AB29" s="12">
        <f t="shared" si="12"/>
        <v>-2102.7553392084301</v>
      </c>
    </row>
    <row r="30" spans="2:28" x14ac:dyDescent="0.2">
      <c r="B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</row>
    <row r="31" spans="2:28" x14ac:dyDescent="0.2">
      <c r="B31" s="2" t="s">
        <v>184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</row>
    <row r="32" spans="2:28" ht="5.0999999999999996" customHeight="1" x14ac:dyDescent="0.2"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</row>
    <row r="33" spans="2:28" x14ac:dyDescent="0.2">
      <c r="B33" s="4" t="s">
        <v>148</v>
      </c>
      <c r="C33" s="9">
        <f>Calculations!C708</f>
        <v>3288.1230720000008</v>
      </c>
      <c r="D33" s="9">
        <f>Calculations!D708</f>
        <v>0</v>
      </c>
      <c r="E33" s="9">
        <f>Calculations!E708</f>
        <v>0</v>
      </c>
      <c r="F33" s="9">
        <f>Calculations!F708</f>
        <v>0</v>
      </c>
      <c r="G33" s="9">
        <f>Calculations!G708</f>
        <v>0</v>
      </c>
      <c r="H33" s="9">
        <f>Calculations!H708</f>
        <v>0</v>
      </c>
      <c r="I33" s="9">
        <f>Calculations!I708</f>
        <v>0</v>
      </c>
      <c r="J33" s="9">
        <f>Calculations!J708</f>
        <v>0</v>
      </c>
      <c r="K33" s="9">
        <f>Calculations!K708</f>
        <v>0</v>
      </c>
      <c r="L33" s="9">
        <f>Calculations!L708</f>
        <v>0</v>
      </c>
      <c r="M33" s="9">
        <f>Calculations!M708</f>
        <v>0</v>
      </c>
      <c r="N33" s="9">
        <f>Calculations!N708</f>
        <v>0</v>
      </c>
      <c r="O33" s="9">
        <f>Calculations!O708</f>
        <v>0</v>
      </c>
      <c r="P33" s="9">
        <f>Calculations!P708</f>
        <v>0</v>
      </c>
      <c r="Q33" s="9">
        <f>Calculations!Q708</f>
        <v>0</v>
      </c>
      <c r="R33" s="9">
        <f>Calculations!R708</f>
        <v>0</v>
      </c>
      <c r="S33" s="9">
        <f>Calculations!S708</f>
        <v>0</v>
      </c>
      <c r="T33" s="9">
        <f>Calculations!T708</f>
        <v>0</v>
      </c>
      <c r="U33" s="9">
        <f>Calculations!U708</f>
        <v>0</v>
      </c>
      <c r="V33" s="9">
        <f>Calculations!V708</f>
        <v>0</v>
      </c>
      <c r="X33" s="9">
        <f>SUMIFS($B33:$W33, $B$4:$W$4, X$4)</f>
        <v>3288.1230720000008</v>
      </c>
      <c r="Y33" s="9">
        <f t="shared" ref="Y33:AB33" si="13">SUMIFS($B33:$W33, $B$4:$W$4, Y$4)</f>
        <v>0</v>
      </c>
      <c r="Z33" s="9">
        <f t="shared" si="13"/>
        <v>0</v>
      </c>
      <c r="AA33" s="9">
        <f t="shared" si="13"/>
        <v>0</v>
      </c>
      <c r="AB33" s="9">
        <f t="shared" si="13"/>
        <v>0</v>
      </c>
    </row>
    <row r="34" spans="2:28" ht="5.0999999999999996" customHeight="1" x14ac:dyDescent="0.2">
      <c r="B34" s="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X34" s="9"/>
      <c r="Y34" s="9"/>
      <c r="Z34" s="9"/>
      <c r="AA34" s="9"/>
      <c r="AB34" s="9"/>
    </row>
    <row r="35" spans="2:28" x14ac:dyDescent="0.2">
      <c r="B35" s="21" t="s">
        <v>41</v>
      </c>
      <c r="C35" s="12">
        <f t="shared" ref="C35:V35" si="14">SUM(C33:C34)</f>
        <v>3288.1230720000008</v>
      </c>
      <c r="D35" s="12">
        <f t="shared" si="14"/>
        <v>0</v>
      </c>
      <c r="E35" s="12">
        <f t="shared" si="14"/>
        <v>0</v>
      </c>
      <c r="F35" s="12">
        <f t="shared" si="14"/>
        <v>0</v>
      </c>
      <c r="G35" s="12">
        <f t="shared" si="14"/>
        <v>0</v>
      </c>
      <c r="H35" s="12">
        <f t="shared" si="14"/>
        <v>0</v>
      </c>
      <c r="I35" s="12">
        <f t="shared" si="14"/>
        <v>0</v>
      </c>
      <c r="J35" s="12">
        <f t="shared" si="14"/>
        <v>0</v>
      </c>
      <c r="K35" s="12">
        <f t="shared" si="14"/>
        <v>0</v>
      </c>
      <c r="L35" s="12">
        <f t="shared" si="14"/>
        <v>0</v>
      </c>
      <c r="M35" s="12">
        <f t="shared" si="14"/>
        <v>0</v>
      </c>
      <c r="N35" s="12">
        <f t="shared" si="14"/>
        <v>0</v>
      </c>
      <c r="O35" s="12">
        <f t="shared" si="14"/>
        <v>0</v>
      </c>
      <c r="P35" s="12">
        <f t="shared" si="14"/>
        <v>0</v>
      </c>
      <c r="Q35" s="12">
        <f t="shared" si="14"/>
        <v>0</v>
      </c>
      <c r="R35" s="12">
        <f t="shared" si="14"/>
        <v>0</v>
      </c>
      <c r="S35" s="12">
        <f t="shared" si="14"/>
        <v>0</v>
      </c>
      <c r="T35" s="12">
        <f t="shared" si="14"/>
        <v>0</v>
      </c>
      <c r="U35" s="12">
        <f t="shared" si="14"/>
        <v>0</v>
      </c>
      <c r="V35" s="12">
        <f t="shared" si="14"/>
        <v>0</v>
      </c>
      <c r="W35" s="11"/>
      <c r="X35" s="12">
        <f>SUM(X33:X34)</f>
        <v>3288.1230720000008</v>
      </c>
      <c r="Y35" s="12">
        <f>SUM(Y33:Y34)</f>
        <v>0</v>
      </c>
      <c r="Z35" s="12">
        <f>SUM(Z33:Z34)</f>
        <v>0</v>
      </c>
      <c r="AA35" s="12">
        <f t="shared" ref="AA35:AB35" si="15">SUM(AA33:AA34)</f>
        <v>0</v>
      </c>
      <c r="AB35" s="12">
        <f t="shared" si="15"/>
        <v>0</v>
      </c>
    </row>
    <row r="37" spans="2:28" x14ac:dyDescent="0.2">
      <c r="B37" s="7" t="s">
        <v>185</v>
      </c>
      <c r="C37" s="13">
        <f t="shared" ref="C37:V37" si="16">SUM(C23, C29, C35)</f>
        <v>3028.7037005000007</v>
      </c>
      <c r="D37" s="13">
        <f t="shared" si="16"/>
        <v>-371.62281123259999</v>
      </c>
      <c r="E37" s="13">
        <f t="shared" si="16"/>
        <v>-116.12800333884221</v>
      </c>
      <c r="F37" s="13">
        <f t="shared" si="16"/>
        <v>25.186680461742839</v>
      </c>
      <c r="G37" s="13">
        <f t="shared" si="16"/>
        <v>-66.73951226540153</v>
      </c>
      <c r="H37" s="13">
        <f t="shared" si="16"/>
        <v>-1.4245864218257935</v>
      </c>
      <c r="I37" s="13">
        <f t="shared" si="16"/>
        <v>264.38997359544936</v>
      </c>
      <c r="J37" s="13">
        <f t="shared" si="16"/>
        <v>441.44464952375665</v>
      </c>
      <c r="K37" s="13">
        <f t="shared" si="16"/>
        <v>451.50634954726047</v>
      </c>
      <c r="L37" s="13">
        <f t="shared" si="16"/>
        <v>584.27187730104436</v>
      </c>
      <c r="M37" s="13">
        <f t="shared" si="16"/>
        <v>897.49244046462059</v>
      </c>
      <c r="N37" s="13">
        <f t="shared" si="16"/>
        <v>1080.5258011268909</v>
      </c>
      <c r="O37" s="13">
        <f t="shared" si="16"/>
        <v>1069.5205729808129</v>
      </c>
      <c r="P37" s="13">
        <f t="shared" si="16"/>
        <v>1296.529016338975</v>
      </c>
      <c r="Q37" s="13">
        <f t="shared" si="16"/>
        <v>1644.8480960454608</v>
      </c>
      <c r="R37" s="13">
        <f t="shared" si="16"/>
        <v>1840.2941425966171</v>
      </c>
      <c r="S37" s="13">
        <f t="shared" si="16"/>
        <v>2138.419991478238</v>
      </c>
      <c r="T37" s="13">
        <f t="shared" si="16"/>
        <v>2560.3933966010268</v>
      </c>
      <c r="U37" s="13">
        <f t="shared" si="16"/>
        <v>3009.2658946141701</v>
      </c>
      <c r="V37" s="13">
        <f t="shared" si="16"/>
        <v>3296.9660109638207</v>
      </c>
      <c r="W37" s="6"/>
      <c r="X37" s="13">
        <f>SUM(X23, X29, X35)</f>
        <v>2566.1395663903008</v>
      </c>
      <c r="Y37" s="13">
        <f>SUM(Y23, Y29, Y35)</f>
        <v>637.67052443197849</v>
      </c>
      <c r="Z37" s="13">
        <f>SUM(Z23, Z29, Z35)</f>
        <v>3013.7964684398166</v>
      </c>
      <c r="AA37" s="13">
        <f t="shared" ref="AA37:AB37" si="17">SUM(AA23, AA29, AA35)</f>
        <v>5851.1918279618658</v>
      </c>
      <c r="AB37" s="13">
        <f t="shared" si="17"/>
        <v>11005.045293657256</v>
      </c>
    </row>
    <row r="39" spans="2:28" x14ac:dyDescent="0.2">
      <c r="B39" s="1" t="s">
        <v>182</v>
      </c>
      <c r="C39" s="9">
        <f>Calculations!C713</f>
        <v>0</v>
      </c>
      <c r="D39" s="9">
        <f>Calculations!D713</f>
        <v>3028.7037005000007</v>
      </c>
      <c r="E39" s="9">
        <f>Calculations!E713</f>
        <v>2657.0808892674008</v>
      </c>
      <c r="F39" s="9">
        <f>Calculations!F713</f>
        <v>2540.9528859285588</v>
      </c>
      <c r="G39" s="9">
        <f>Calculations!G713</f>
        <v>2566.1395663903018</v>
      </c>
      <c r="H39" s="9">
        <f>Calculations!H713</f>
        <v>2499.4000541249002</v>
      </c>
      <c r="I39" s="9">
        <f>Calculations!I713</f>
        <v>2497.9754677030742</v>
      </c>
      <c r="J39" s="9">
        <f>Calculations!J713</f>
        <v>2762.3654412985234</v>
      </c>
      <c r="K39" s="9">
        <f>Calculations!K713</f>
        <v>3203.81009082228</v>
      </c>
      <c r="L39" s="9">
        <f>Calculations!L713</f>
        <v>3655.3164403695405</v>
      </c>
      <c r="M39" s="9">
        <f>Calculations!M713</f>
        <v>4239.5883176705847</v>
      </c>
      <c r="N39" s="9">
        <f>Calculations!N713</f>
        <v>5137.0807581352055</v>
      </c>
      <c r="O39" s="9">
        <f>Calculations!O713</f>
        <v>6217.6065592620962</v>
      </c>
      <c r="P39" s="9">
        <f>Calculations!P713</f>
        <v>7287.1271322429093</v>
      </c>
      <c r="Q39" s="9">
        <f>Calculations!Q713</f>
        <v>8583.6561485818838</v>
      </c>
      <c r="R39" s="9">
        <f>Calculations!R713</f>
        <v>10228.504244627344</v>
      </c>
      <c r="S39" s="9">
        <f>Calculations!S713</f>
        <v>12068.79838722396</v>
      </c>
      <c r="T39" s="9">
        <f>Calculations!T713</f>
        <v>14207.218378702199</v>
      </c>
      <c r="U39" s="9">
        <f>Calculations!U713</f>
        <v>16767.611775303227</v>
      </c>
      <c r="V39" s="9">
        <f>Calculations!V713</f>
        <v>19776.877669917398</v>
      </c>
      <c r="X39" s="9">
        <f>C39</f>
        <v>0</v>
      </c>
      <c r="Y39" s="9">
        <f>X40</f>
        <v>2566.1395663903008</v>
      </c>
      <c r="Z39" s="9">
        <f t="shared" ref="Z39:AB39" si="18">Y40</f>
        <v>3203.8100908222796</v>
      </c>
      <c r="AA39" s="9">
        <f t="shared" si="18"/>
        <v>6217.6065592620962</v>
      </c>
      <c r="AB39" s="9">
        <f t="shared" si="18"/>
        <v>12068.798387223962</v>
      </c>
    </row>
    <row r="40" spans="2:28" x14ac:dyDescent="0.2">
      <c r="B40" s="1" t="s">
        <v>183</v>
      </c>
      <c r="C40" s="9">
        <f>Calculations!C714</f>
        <v>3028.7037005000007</v>
      </c>
      <c r="D40" s="9">
        <f>Calculations!D714</f>
        <v>2657.0808892674008</v>
      </c>
      <c r="E40" s="9">
        <f>Calculations!E714</f>
        <v>2540.9528859285588</v>
      </c>
      <c r="F40" s="9">
        <f>Calculations!F714</f>
        <v>2566.1395663903018</v>
      </c>
      <c r="G40" s="9">
        <f>Calculations!G714</f>
        <v>2499.4000541249002</v>
      </c>
      <c r="H40" s="9">
        <f>Calculations!H714</f>
        <v>2497.9754677030742</v>
      </c>
      <c r="I40" s="9">
        <f>Calculations!I714</f>
        <v>2762.3654412985234</v>
      </c>
      <c r="J40" s="9">
        <f>Calculations!J714</f>
        <v>3203.81009082228</v>
      </c>
      <c r="K40" s="9">
        <f>Calculations!K714</f>
        <v>3655.3164403695405</v>
      </c>
      <c r="L40" s="9">
        <f>Calculations!L714</f>
        <v>4239.5883176705847</v>
      </c>
      <c r="M40" s="9">
        <f>Calculations!M714</f>
        <v>5137.0807581352055</v>
      </c>
      <c r="N40" s="9">
        <f>Calculations!N714</f>
        <v>6217.6065592620962</v>
      </c>
      <c r="O40" s="9">
        <f>Calculations!O714</f>
        <v>7287.1271322429093</v>
      </c>
      <c r="P40" s="9">
        <f>Calculations!P714</f>
        <v>8583.6561485818838</v>
      </c>
      <c r="Q40" s="9">
        <f>Calculations!Q714</f>
        <v>10228.504244627344</v>
      </c>
      <c r="R40" s="9">
        <f>Calculations!R714</f>
        <v>12068.79838722396</v>
      </c>
      <c r="S40" s="9">
        <f>Calculations!S714</f>
        <v>14207.218378702199</v>
      </c>
      <c r="T40" s="9">
        <f>Calculations!T714</f>
        <v>16767.611775303227</v>
      </c>
      <c r="U40" s="9">
        <f>Calculations!U714</f>
        <v>19776.877669917398</v>
      </c>
      <c r="V40" s="9">
        <f>Calculations!V714</f>
        <v>23073.843680881218</v>
      </c>
      <c r="X40" s="9">
        <f>X37+X39</f>
        <v>2566.1395663903008</v>
      </c>
      <c r="Y40" s="9">
        <f t="shared" ref="Y40:AB40" si="19">Y37+Y39</f>
        <v>3203.8100908222796</v>
      </c>
      <c r="Z40" s="9">
        <f t="shared" si="19"/>
        <v>6217.6065592620962</v>
      </c>
      <c r="AA40" s="9">
        <f t="shared" si="19"/>
        <v>12068.798387223962</v>
      </c>
      <c r="AB40" s="9">
        <f t="shared" si="19"/>
        <v>23073.843680881218</v>
      </c>
    </row>
    <row r="41" spans="2:28" x14ac:dyDescent="0.2">
      <c r="V41" s="9"/>
    </row>
    <row r="42" spans="2:28" x14ac:dyDescent="0.2">
      <c r="B42" s="1" t="s">
        <v>39</v>
      </c>
      <c r="C42" s="9">
        <f>Calculations!C717</f>
        <v>-257.44837150000001</v>
      </c>
      <c r="D42" s="9">
        <f>Calculations!D717</f>
        <v>-361.03881123259998</v>
      </c>
      <c r="E42" s="9">
        <f>Calculations!E717</f>
        <v>-88.831003338842208</v>
      </c>
      <c r="F42" s="9">
        <f>Calculations!F717</f>
        <v>73.683180461742836</v>
      </c>
      <c r="G42" s="9">
        <f>Calculations!G717</f>
        <v>4.8436077345984643</v>
      </c>
      <c r="H42" s="9">
        <f>Calculations!H717</f>
        <v>94.506323578174204</v>
      </c>
      <c r="I42" s="9">
        <f>Calculations!I717</f>
        <v>385.99167359544936</v>
      </c>
      <c r="J42" s="9">
        <f>Calculations!J717</f>
        <v>589.95846452375667</v>
      </c>
      <c r="K42" s="9">
        <f>Calculations!K717</f>
        <v>628.25182714726043</v>
      </c>
      <c r="L42" s="9">
        <f>Calculations!L717</f>
        <v>790.9100890010443</v>
      </c>
      <c r="M42" s="9">
        <f>Calculations!M717</f>
        <v>1135.6193562646206</v>
      </c>
      <c r="N42" s="9">
        <f>Calculations!N717</f>
        <v>1351.6173287768909</v>
      </c>
      <c r="O42" s="9">
        <f>Calculations!O717</f>
        <v>1375.6636935728129</v>
      </c>
      <c r="P42" s="9">
        <f>Calculations!P717</f>
        <v>1639.837081567975</v>
      </c>
      <c r="Q42" s="9">
        <f>Calculations!Q717</f>
        <v>2026.4417499834608</v>
      </c>
      <c r="R42" s="9">
        <f>Calculations!R717</f>
        <v>2260.9999211911172</v>
      </c>
      <c r="S42" s="9">
        <f>Calculations!S717</f>
        <v>2599.6039216689578</v>
      </c>
      <c r="T42" s="9">
        <f>Calculations!T717</f>
        <v>3063.7972271454469</v>
      </c>
      <c r="U42" s="9">
        <f>Calculations!U717</f>
        <v>3556.1226886634904</v>
      </c>
      <c r="V42" s="9">
        <f>Calculations!V717</f>
        <v>3888.276795387791</v>
      </c>
      <c r="X42" s="9">
        <f t="shared" ref="X42:AB44" si="20">SUMIFS($B42:$W42, $B$4:$W$4, X$4)</f>
        <v>-633.63500560969931</v>
      </c>
      <c r="Y42" s="9">
        <f t="shared" si="20"/>
        <v>1075.3000694319787</v>
      </c>
      <c r="Z42" s="9">
        <f t="shared" si="20"/>
        <v>3906.398601189816</v>
      </c>
      <c r="AA42" s="9">
        <f t="shared" si="20"/>
        <v>7302.9424463153655</v>
      </c>
      <c r="AB42" s="9">
        <f t="shared" si="20"/>
        <v>13107.800632865685</v>
      </c>
    </row>
    <row r="43" spans="2:28" x14ac:dyDescent="0.2">
      <c r="B43" s="1" t="s">
        <v>71</v>
      </c>
      <c r="C43" s="9">
        <f>Calculations!C718</f>
        <v>-1.9710000000000001</v>
      </c>
      <c r="D43" s="9">
        <f>Calculations!D718</f>
        <v>-10.584</v>
      </c>
      <c r="E43" s="9">
        <f>Calculations!E718</f>
        <v>-27.296999999999997</v>
      </c>
      <c r="F43" s="9">
        <f>Calculations!F718</f>
        <v>-48.496499999999997</v>
      </c>
      <c r="G43" s="9">
        <f>Calculations!G718</f>
        <v>-71.583119999999994</v>
      </c>
      <c r="H43" s="9">
        <f>Calculations!H718</f>
        <v>-95.930909999999997</v>
      </c>
      <c r="I43" s="9">
        <f>Calculations!I718</f>
        <v>-121.60169999999999</v>
      </c>
      <c r="J43" s="9">
        <f>Calculations!J718</f>
        <v>-148.51381499999999</v>
      </c>
      <c r="K43" s="9">
        <f>Calculations!K718</f>
        <v>-176.74547759999999</v>
      </c>
      <c r="L43" s="9">
        <f>Calculations!L718</f>
        <v>-206.63821169999997</v>
      </c>
      <c r="M43" s="9">
        <f>Calculations!M718</f>
        <v>-238.12691580000001</v>
      </c>
      <c r="N43" s="9">
        <f>Calculations!N718</f>
        <v>-271.09152764999999</v>
      </c>
      <c r="O43" s="9">
        <f>Calculations!O718</f>
        <v>-306.143120592</v>
      </c>
      <c r="P43" s="9">
        <f>Calculations!P718</f>
        <v>-343.30806522900002</v>
      </c>
      <c r="Q43" s="9">
        <f>Calculations!Q718</f>
        <v>-381.59365393799993</v>
      </c>
      <c r="R43" s="9">
        <f>Calculations!R718</f>
        <v>-420.70577859450003</v>
      </c>
      <c r="S43" s="9">
        <f>Calculations!S718</f>
        <v>-461.18393019071993</v>
      </c>
      <c r="T43" s="9">
        <f>Calculations!T718</f>
        <v>-503.40383054441998</v>
      </c>
      <c r="U43" s="9">
        <f>Calculations!U718</f>
        <v>-546.85679404932011</v>
      </c>
      <c r="V43" s="9">
        <f>Calculations!V718</f>
        <v>-591.31078442397018</v>
      </c>
      <c r="X43" s="9">
        <f t="shared" si="20"/>
        <v>-88.348500000000001</v>
      </c>
      <c r="Y43" s="9">
        <f t="shared" si="20"/>
        <v>-437.62954500000001</v>
      </c>
      <c r="Z43" s="9">
        <f t="shared" si="20"/>
        <v>-892.60213275000001</v>
      </c>
      <c r="AA43" s="9">
        <f t="shared" si="20"/>
        <v>-1451.7506183535002</v>
      </c>
      <c r="AB43" s="9">
        <f t="shared" si="20"/>
        <v>-2102.7553392084301</v>
      </c>
    </row>
    <row r="44" spans="2:28" x14ac:dyDescent="0.2">
      <c r="B44" s="21" t="s">
        <v>72</v>
      </c>
      <c r="C44" s="12">
        <f>Calculations!C719</f>
        <v>-259.41937150000001</v>
      </c>
      <c r="D44" s="12">
        <f>Calculations!D719</f>
        <v>-371.62281123259999</v>
      </c>
      <c r="E44" s="12">
        <f>Calculations!E719</f>
        <v>-116.12800333884221</v>
      </c>
      <c r="F44" s="12">
        <f>Calculations!F719</f>
        <v>25.186680461742839</v>
      </c>
      <c r="G44" s="12">
        <f>Calculations!G719</f>
        <v>-66.73951226540153</v>
      </c>
      <c r="H44" s="12">
        <f>Calculations!H719</f>
        <v>-1.4245864218257935</v>
      </c>
      <c r="I44" s="12">
        <f>Calculations!I719</f>
        <v>264.38997359544936</v>
      </c>
      <c r="J44" s="12">
        <f>Calculations!J719</f>
        <v>441.44464952375665</v>
      </c>
      <c r="K44" s="12">
        <f>Calculations!K719</f>
        <v>451.50634954726047</v>
      </c>
      <c r="L44" s="12">
        <f>Calculations!L719</f>
        <v>584.27187730104436</v>
      </c>
      <c r="M44" s="12">
        <f>Calculations!M719</f>
        <v>897.49244046462059</v>
      </c>
      <c r="N44" s="12">
        <f>Calculations!N719</f>
        <v>1080.5258011268909</v>
      </c>
      <c r="O44" s="12">
        <f>Calculations!O719</f>
        <v>1069.5205729808129</v>
      </c>
      <c r="P44" s="12">
        <f>Calculations!P719</f>
        <v>1296.529016338975</v>
      </c>
      <c r="Q44" s="12">
        <f>Calculations!Q719</f>
        <v>1644.8480960454608</v>
      </c>
      <c r="R44" s="12">
        <f>Calculations!R719</f>
        <v>1840.2941425966171</v>
      </c>
      <c r="S44" s="12">
        <f>Calculations!S719</f>
        <v>2138.419991478238</v>
      </c>
      <c r="T44" s="12">
        <f>Calculations!T719</f>
        <v>2560.3933966010268</v>
      </c>
      <c r="U44" s="12">
        <f>Calculations!U719</f>
        <v>3009.2658946141701</v>
      </c>
      <c r="V44" s="12">
        <f>Calculations!V719</f>
        <v>3296.9660109638207</v>
      </c>
      <c r="W44" s="11"/>
      <c r="X44" s="12">
        <f t="shared" si="20"/>
        <v>-721.98350560969925</v>
      </c>
      <c r="Y44" s="12">
        <f t="shared" si="20"/>
        <v>637.67052443197872</v>
      </c>
      <c r="Z44" s="12">
        <f t="shared" si="20"/>
        <v>3013.7964684398162</v>
      </c>
      <c r="AA44" s="12">
        <f t="shared" si="20"/>
        <v>5851.1918279618658</v>
      </c>
      <c r="AB44" s="12">
        <f t="shared" si="20"/>
        <v>11005.045293657255</v>
      </c>
    </row>
    <row r="45" spans="2:28" x14ac:dyDescent="0.2">
      <c r="B45" s="22" t="s">
        <v>73</v>
      </c>
      <c r="C45" s="60">
        <f>IFERROR(C44/IS!C7, 0)</f>
        <v>-7.8970889345509896</v>
      </c>
      <c r="D45" s="60">
        <f>IFERROR(D44/IS!D7, 0)</f>
        <v>-2.1067052790963716</v>
      </c>
      <c r="E45" s="60">
        <f>IFERROR(E44/IS!E7, 0)</f>
        <v>-0.2552544309019501</v>
      </c>
      <c r="F45" s="60">
        <f>IFERROR(F44/IS!F7, 0)</f>
        <v>3.1161028686700492E-2</v>
      </c>
      <c r="G45" s="60">
        <f>IFERROR(G44/IS!G7, 0)</f>
        <v>-5.5940153711155537E-2</v>
      </c>
      <c r="H45" s="60">
        <f>IFERROR(H44/IS!H7, 0)</f>
        <v>-8.910077607889637E-4</v>
      </c>
      <c r="I45" s="60">
        <f>IFERROR(I44/IS!I7, 0)</f>
        <v>0.13045375529887299</v>
      </c>
      <c r="J45" s="60">
        <f>IFERROR(J44/IS!J7, 0)</f>
        <v>0.17834488307653668</v>
      </c>
      <c r="K45" s="60">
        <f>IFERROR(K44/IS!K7, 0)</f>
        <v>0.15327340388388885</v>
      </c>
      <c r="L45" s="60">
        <f>IFERROR(L44/IS!L7, 0)</f>
        <v>0.16965067762470701</v>
      </c>
      <c r="M45" s="60">
        <f>IFERROR(M44/IS!M7, 0)</f>
        <v>0.22613800815824128</v>
      </c>
      <c r="N45" s="60">
        <f>IFERROR(N44/IS!N7, 0)</f>
        <v>0.23915003404796906</v>
      </c>
      <c r="O45" s="60">
        <f>IFERROR(O44/IS!O7, 0)</f>
        <v>0.20961187778695969</v>
      </c>
      <c r="P45" s="60">
        <f>IFERROR(P44/IS!P7, 0)</f>
        <v>0.22659456289920929</v>
      </c>
      <c r="Q45" s="60">
        <f>IFERROR(Q44/IS!Q7, 0)</f>
        <v>0.25862821549637882</v>
      </c>
      <c r="R45" s="60">
        <f>IFERROR(R44/IS!R7, 0)</f>
        <v>0.26245812197940782</v>
      </c>
      <c r="S45" s="60">
        <f>IFERROR(S44/IS!S7, 0)</f>
        <v>0.27820830495033599</v>
      </c>
      <c r="T45" s="60">
        <f>IFERROR(T44/IS!T7, 0)</f>
        <v>0.30516971559378303</v>
      </c>
      <c r="U45" s="60">
        <f>IFERROR(U44/IS!U7, 0)</f>
        <v>0.33017044981718952</v>
      </c>
      <c r="V45" s="60">
        <f>IFERROR(V44/IS!V7, 0)</f>
        <v>0.33454143889923316</v>
      </c>
      <c r="W45" s="15"/>
      <c r="X45" s="60">
        <f>IFERROR(X44/IS!X7, 0)</f>
        <v>-0.49031970363483202</v>
      </c>
      <c r="Y45" s="60">
        <f>IFERROR(Y44/IS!Y7, 0)</f>
        <v>8.7426070527113806E-2</v>
      </c>
      <c r="Z45" s="60">
        <f>IFERROR(Z44/IS!Z7, 0)</f>
        <v>0.20258498324363203</v>
      </c>
      <c r="AA45" s="60">
        <f>IFERROR(AA44/IS!AA7, 0)</f>
        <v>0.2418263200575585</v>
      </c>
      <c r="AB45" s="60">
        <f>IFERROR(AB44/IS!AB7, 0)</f>
        <v>0.31401785329338522</v>
      </c>
    </row>
    <row r="47" spans="2:28" x14ac:dyDescent="0.2">
      <c r="B47" s="1" t="s">
        <v>290</v>
      </c>
      <c r="C47" s="28">
        <f>C37-Calculations!C712</f>
        <v>0</v>
      </c>
      <c r="D47" s="28">
        <f>D37-Calculations!D712</f>
        <v>0</v>
      </c>
      <c r="E47" s="28">
        <f>E37-Calculations!E712</f>
        <v>0</v>
      </c>
      <c r="F47" s="28">
        <f>F37-Calculations!F712</f>
        <v>0</v>
      </c>
      <c r="G47" s="28">
        <f>G37-Calculations!G712</f>
        <v>0</v>
      </c>
      <c r="H47" s="28">
        <f>H37-Calculations!H712</f>
        <v>0</v>
      </c>
      <c r="I47" s="28">
        <f>I37-Calculations!I712</f>
        <v>0</v>
      </c>
      <c r="J47" s="28">
        <f>J37-Calculations!J712</f>
        <v>0</v>
      </c>
      <c r="K47" s="28">
        <f>K37-Calculations!K712</f>
        <v>0</v>
      </c>
      <c r="L47" s="28">
        <f>L37-Calculations!L712</f>
        <v>0</v>
      </c>
      <c r="M47" s="28">
        <f>M37-Calculations!M712</f>
        <v>0</v>
      </c>
      <c r="N47" s="28">
        <f>N37-Calculations!N712</f>
        <v>0</v>
      </c>
      <c r="O47" s="28">
        <f>O37-Calculations!O712</f>
        <v>0</v>
      </c>
      <c r="P47" s="28">
        <f>P37-Calculations!P712</f>
        <v>0</v>
      </c>
      <c r="Q47" s="28">
        <f>Q37-Calculations!Q712</f>
        <v>0</v>
      </c>
      <c r="R47" s="28">
        <f>R37-Calculations!R712</f>
        <v>0</v>
      </c>
      <c r="S47" s="28">
        <f>S37-Calculations!S712</f>
        <v>0</v>
      </c>
      <c r="T47" s="28">
        <f>T37-Calculations!T712</f>
        <v>0</v>
      </c>
      <c r="U47" s="28">
        <f>U37-Calculations!U712</f>
        <v>0</v>
      </c>
      <c r="V47" s="28">
        <f>V37-Calculations!V712</f>
        <v>0</v>
      </c>
      <c r="X47" s="28">
        <f>X37-Calculations!AP712</f>
        <v>0</v>
      </c>
      <c r="Y47" s="28">
        <f>Y37-Calculations!AQ712</f>
        <v>0</v>
      </c>
      <c r="Z47" s="28">
        <f>Z37-Calculations!AR712</f>
        <v>0</v>
      </c>
      <c r="AA47" s="28">
        <f>AA37-Calculations!AS712</f>
        <v>0</v>
      </c>
      <c r="AB47" s="28">
        <f>AB37-Calculations!AT712</f>
        <v>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1C3DA-26EF-47B2-BA2E-F67C3B41F631}">
  <sheetPr>
    <tabColor theme="3" tint="0.249977111117893"/>
  </sheetPr>
  <dimension ref="A1:AN74"/>
  <sheetViews>
    <sheetView showGridLines="0" zoomScale="85" zoomScaleNormal="85"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2.75" outlineLevelRow="1" x14ac:dyDescent="0.2"/>
  <cols>
    <col min="1" max="1" width="3.28515625" style="1" customWidth="1"/>
    <col min="2" max="2" width="45" style="1" customWidth="1"/>
    <col min="3" max="22" width="10.85546875" style="1" customWidth="1"/>
    <col min="23" max="23" width="3.28515625" style="1" customWidth="1"/>
    <col min="24" max="28" width="10.85546875" style="1" customWidth="1"/>
    <col min="29" max="16384" width="9.140625" style="1"/>
  </cols>
  <sheetData>
    <row r="1" spans="1:40" ht="23.25" x14ac:dyDescent="0.35">
      <c r="A1" s="31" t="str">
        <f>Drivers!$A$1</f>
        <v>XYZ Company</v>
      </c>
    </row>
    <row r="2" spans="1:40" x14ac:dyDescent="0.2">
      <c r="B2" s="1" t="s">
        <v>456</v>
      </c>
    </row>
    <row r="4" spans="1:40" hidden="1" outlineLevel="1" x14ac:dyDescent="0.2">
      <c r="B4" s="1" t="s">
        <v>455</v>
      </c>
      <c r="C4" s="3" t="str">
        <f>Drivers!C14</f>
        <v>FY26E</v>
      </c>
      <c r="D4" s="3" t="str">
        <f>Drivers!D14</f>
        <v>FY26E</v>
      </c>
      <c r="E4" s="3" t="str">
        <f>Drivers!E14</f>
        <v>FY26E</v>
      </c>
      <c r="F4" s="3" t="str">
        <f>Drivers!F14</f>
        <v>FY26E</v>
      </c>
      <c r="G4" s="3" t="str">
        <f>Drivers!G14</f>
        <v>FY27E</v>
      </c>
      <c r="H4" s="3" t="str">
        <f>Drivers!H14</f>
        <v>FY27E</v>
      </c>
      <c r="I4" s="3" t="str">
        <f>Drivers!I14</f>
        <v>FY27E</v>
      </c>
      <c r="J4" s="3" t="str">
        <f>Drivers!J14</f>
        <v>FY27E</v>
      </c>
      <c r="K4" s="3" t="str">
        <f>Drivers!K14</f>
        <v>FY28E</v>
      </c>
      <c r="L4" s="3" t="str">
        <f>Drivers!L14</f>
        <v>FY28E</v>
      </c>
      <c r="M4" s="3" t="str">
        <f>Drivers!M14</f>
        <v>FY28E</v>
      </c>
      <c r="N4" s="3" t="str">
        <f>Drivers!N14</f>
        <v>FY28E</v>
      </c>
      <c r="O4" s="3" t="str">
        <f>Drivers!O14</f>
        <v>FY29E</v>
      </c>
      <c r="P4" s="3" t="str">
        <f>Drivers!P14</f>
        <v>FY29E</v>
      </c>
      <c r="Q4" s="3" t="str">
        <f>Drivers!Q14</f>
        <v>FY29E</v>
      </c>
      <c r="R4" s="3" t="str">
        <f>Drivers!R14</f>
        <v>FY29E</v>
      </c>
      <c r="S4" s="3" t="str">
        <f>Drivers!S14</f>
        <v>FY30E</v>
      </c>
      <c r="T4" s="3" t="str">
        <f>Drivers!T14</f>
        <v>FY30E</v>
      </c>
      <c r="U4" s="3" t="str">
        <f>Drivers!U14</f>
        <v>FY30E</v>
      </c>
      <c r="V4" s="3" t="str">
        <f>Drivers!V14</f>
        <v>FY30E</v>
      </c>
      <c r="X4" s="3" t="str">
        <f>F4</f>
        <v>FY26E</v>
      </c>
      <c r="Y4" s="3" t="str">
        <f>J4</f>
        <v>FY27E</v>
      </c>
      <c r="Z4" s="3" t="str">
        <f>N4</f>
        <v>FY28E</v>
      </c>
      <c r="AA4" s="3" t="str">
        <f>R4</f>
        <v>FY29E</v>
      </c>
      <c r="AB4" s="3" t="str">
        <f>V4</f>
        <v>FY30E</v>
      </c>
    </row>
    <row r="5" spans="1:40" collapsed="1" x14ac:dyDescent="0.2">
      <c r="B5" s="32" t="s">
        <v>8</v>
      </c>
      <c r="C5" s="33" t="str">
        <f>Drivers!C15</f>
        <v>FQ1'26E</v>
      </c>
      <c r="D5" s="33" t="str">
        <f>Drivers!D15</f>
        <v>FQ2'26E</v>
      </c>
      <c r="E5" s="33" t="str">
        <f>Drivers!E15</f>
        <v>FQ3'26E</v>
      </c>
      <c r="F5" s="33" t="str">
        <f>Drivers!F15</f>
        <v>FQ4'26E</v>
      </c>
      <c r="G5" s="33" t="str">
        <f>Drivers!G15</f>
        <v>FQ1'27E</v>
      </c>
      <c r="H5" s="33" t="str">
        <f>Drivers!H15</f>
        <v>FQ2'27E</v>
      </c>
      <c r="I5" s="33" t="str">
        <f>Drivers!I15</f>
        <v>FQ3'27E</v>
      </c>
      <c r="J5" s="33" t="str">
        <f>Drivers!J15</f>
        <v>FQ4'27E</v>
      </c>
      <c r="K5" s="33" t="str">
        <f>Drivers!K15</f>
        <v>FQ1'28E</v>
      </c>
      <c r="L5" s="33" t="str">
        <f>Drivers!L15</f>
        <v>FQ2'28E</v>
      </c>
      <c r="M5" s="33" t="str">
        <f>Drivers!M15</f>
        <v>FQ3'28E</v>
      </c>
      <c r="N5" s="33" t="str">
        <f>Drivers!N15</f>
        <v>FQ4'28E</v>
      </c>
      <c r="O5" s="33" t="str">
        <f>Drivers!O15</f>
        <v>FQ1'29E</v>
      </c>
      <c r="P5" s="33" t="str">
        <f>Drivers!P15</f>
        <v>FQ2'29E</v>
      </c>
      <c r="Q5" s="33" t="str">
        <f>Drivers!Q15</f>
        <v>FQ3'29E</v>
      </c>
      <c r="R5" s="33" t="str">
        <f>Drivers!R15</f>
        <v>FQ4'29E</v>
      </c>
      <c r="S5" s="33" t="str">
        <f>Drivers!S15</f>
        <v>FQ1'30E</v>
      </c>
      <c r="T5" s="33" t="str">
        <f>Drivers!T15</f>
        <v>FQ2'30E</v>
      </c>
      <c r="U5" s="33" t="str">
        <f>Drivers!U15</f>
        <v>FQ3'30E</v>
      </c>
      <c r="V5" s="33" t="str">
        <f>Drivers!V15</f>
        <v>FQ4'30E</v>
      </c>
      <c r="W5" s="27"/>
      <c r="X5" s="33" t="str">
        <f>X4</f>
        <v>FY26E</v>
      </c>
      <c r="Y5" s="33" t="str">
        <f t="shared" ref="Y5:AB5" si="0">Y4</f>
        <v>FY27E</v>
      </c>
      <c r="Z5" s="33" t="str">
        <f t="shared" si="0"/>
        <v>FY28E</v>
      </c>
      <c r="AA5" s="33" t="str">
        <f t="shared" si="0"/>
        <v>FY29E</v>
      </c>
      <c r="AB5" s="33" t="str">
        <f t="shared" si="0"/>
        <v>FY30E</v>
      </c>
    </row>
    <row r="7" spans="1:40" hidden="1" outlineLevel="1" x14ac:dyDescent="0.2">
      <c r="B7" s="2" t="s">
        <v>457</v>
      </c>
      <c r="AJ7" s="34"/>
      <c r="AK7" s="34"/>
      <c r="AL7" s="34"/>
      <c r="AM7" s="34"/>
      <c r="AN7" s="34"/>
    </row>
    <row r="8" spans="1:40" hidden="1" outlineLevel="1" x14ac:dyDescent="0.2">
      <c r="B8" s="4" t="s">
        <v>458</v>
      </c>
      <c r="C8" s="41">
        <f>Calculations!C868</f>
        <v>12.5</v>
      </c>
      <c r="D8" s="41">
        <f>Calculations!D868</f>
        <v>25.5</v>
      </c>
      <c r="E8" s="41">
        <f>Calculations!E868</f>
        <v>26.5</v>
      </c>
      <c r="F8" s="41">
        <f>Calculations!F868</f>
        <v>27.5</v>
      </c>
      <c r="G8" s="41">
        <f>Calculations!G868</f>
        <v>28.5</v>
      </c>
      <c r="H8" s="41">
        <f>Calculations!H868</f>
        <v>29.5</v>
      </c>
      <c r="I8" s="41">
        <f>Calculations!I868</f>
        <v>30.5</v>
      </c>
      <c r="J8" s="41">
        <f>Calculations!J868</f>
        <v>31.5</v>
      </c>
      <c r="K8" s="41">
        <f>Calculations!K868</f>
        <v>32.5</v>
      </c>
      <c r="L8" s="41">
        <f>Calculations!L868</f>
        <v>33.5</v>
      </c>
      <c r="M8" s="41">
        <f>Calculations!M868</f>
        <v>34.5</v>
      </c>
      <c r="N8" s="41">
        <f>Calculations!N868</f>
        <v>35.5</v>
      </c>
      <c r="O8" s="41">
        <f>Calculations!O868</f>
        <v>36</v>
      </c>
      <c r="P8" s="41">
        <f>Calculations!P868</f>
        <v>36</v>
      </c>
      <c r="Q8" s="41">
        <f>Calculations!Q868</f>
        <v>36</v>
      </c>
      <c r="R8" s="41">
        <f>Calculations!R868</f>
        <v>36</v>
      </c>
      <c r="S8" s="41">
        <f>Calculations!S868</f>
        <v>36</v>
      </c>
      <c r="T8" s="41">
        <f>Calculations!T868</f>
        <v>36</v>
      </c>
      <c r="U8" s="41">
        <f>Calculations!U868</f>
        <v>36</v>
      </c>
      <c r="V8" s="41">
        <f>Calculations!V868</f>
        <v>36</v>
      </c>
      <c r="W8" s="41"/>
      <c r="X8" s="41">
        <f>Calculations!AP868</f>
        <v>14</v>
      </c>
      <c r="Y8" s="41">
        <f>Calculations!AQ868</f>
        <v>30</v>
      </c>
      <c r="Z8" s="41">
        <f>Calculations!AR868</f>
        <v>34</v>
      </c>
      <c r="AA8" s="41">
        <f>Calculations!AS868</f>
        <v>36</v>
      </c>
      <c r="AB8" s="41">
        <f>Calculations!AT868</f>
        <v>36</v>
      </c>
      <c r="AC8" s="41"/>
      <c r="AD8" s="41"/>
      <c r="AE8" s="41"/>
      <c r="AF8" s="41"/>
      <c r="AG8" s="41"/>
      <c r="AH8" s="41"/>
      <c r="AJ8" s="34"/>
      <c r="AK8" s="34"/>
      <c r="AL8" s="34"/>
      <c r="AM8" s="34"/>
      <c r="AN8" s="34"/>
    </row>
    <row r="9" spans="1:40" hidden="1" outlineLevel="1" x14ac:dyDescent="0.2">
      <c r="B9" s="4" t="s">
        <v>459</v>
      </c>
      <c r="C9" s="41">
        <f>Calculations!C869</f>
        <v>3.125</v>
      </c>
      <c r="D9" s="41">
        <f>Calculations!D869</f>
        <v>12.25</v>
      </c>
      <c r="E9" s="41">
        <f>Calculations!E869</f>
        <v>21.625</v>
      </c>
      <c r="F9" s="41">
        <f>Calculations!F869</f>
        <v>25.5</v>
      </c>
      <c r="G9" s="41">
        <f>Calculations!G869</f>
        <v>26.5</v>
      </c>
      <c r="H9" s="41">
        <f>Calculations!H869</f>
        <v>27.5</v>
      </c>
      <c r="I9" s="41">
        <f>Calculations!I869</f>
        <v>28.5</v>
      </c>
      <c r="J9" s="41">
        <f>Calculations!J869</f>
        <v>29.5</v>
      </c>
      <c r="K9" s="41">
        <f>Calculations!K869</f>
        <v>30.5</v>
      </c>
      <c r="L9" s="41">
        <f>Calculations!L869</f>
        <v>31.5</v>
      </c>
      <c r="M9" s="41">
        <f>Calculations!M869</f>
        <v>32.5</v>
      </c>
      <c r="N9" s="41">
        <f>Calculations!N869</f>
        <v>33.5</v>
      </c>
      <c r="O9" s="41">
        <f>Calculations!O869</f>
        <v>34.375</v>
      </c>
      <c r="P9" s="41">
        <f>Calculations!P869</f>
        <v>34.875</v>
      </c>
      <c r="Q9" s="41">
        <f>Calculations!Q869</f>
        <v>35</v>
      </c>
      <c r="R9" s="41">
        <f>Calculations!R869</f>
        <v>35</v>
      </c>
      <c r="S9" s="41">
        <f>Calculations!S869</f>
        <v>35</v>
      </c>
      <c r="T9" s="41">
        <f>Calculations!T869</f>
        <v>35</v>
      </c>
      <c r="U9" s="41">
        <f>Calculations!U869</f>
        <v>35</v>
      </c>
      <c r="V9" s="41">
        <f>Calculations!V869</f>
        <v>35</v>
      </c>
      <c r="W9" s="41"/>
      <c r="X9" s="41">
        <f>Calculations!AP869</f>
        <v>13</v>
      </c>
      <c r="Y9" s="41">
        <f>Calculations!AQ869</f>
        <v>28</v>
      </c>
      <c r="Z9" s="41">
        <f>Calculations!AR869</f>
        <v>32</v>
      </c>
      <c r="AA9" s="41">
        <f>Calculations!AS869</f>
        <v>34.5</v>
      </c>
      <c r="AB9" s="41">
        <f>Calculations!AT869</f>
        <v>35</v>
      </c>
      <c r="AC9" s="41"/>
      <c r="AD9" s="41"/>
      <c r="AE9" s="41"/>
      <c r="AF9" s="41"/>
      <c r="AG9" s="41"/>
      <c r="AH9" s="41"/>
      <c r="AJ9" s="34"/>
      <c r="AK9" s="34"/>
      <c r="AL9" s="34"/>
      <c r="AM9" s="34"/>
      <c r="AN9" s="34"/>
    </row>
    <row r="10" spans="1:40" hidden="1" outlineLevel="1" x14ac:dyDescent="0.2">
      <c r="B10" s="4" t="s">
        <v>168</v>
      </c>
      <c r="C10" s="8">
        <f>Calculations!C870</f>
        <v>6</v>
      </c>
      <c r="D10" s="8">
        <f>Calculations!D870</f>
        <v>24</v>
      </c>
      <c r="E10" s="8">
        <f>Calculations!E870</f>
        <v>42</v>
      </c>
      <c r="F10" s="8">
        <f>Calculations!F870</f>
        <v>49</v>
      </c>
      <c r="G10" s="8">
        <f>Calculations!G870</f>
        <v>51</v>
      </c>
      <c r="H10" s="8">
        <f>Calculations!H870</f>
        <v>53</v>
      </c>
      <c r="I10" s="8">
        <f>Calculations!I870</f>
        <v>55</v>
      </c>
      <c r="J10" s="8">
        <f>Calculations!J870</f>
        <v>57</v>
      </c>
      <c r="K10" s="8">
        <f>Calculations!K870</f>
        <v>58</v>
      </c>
      <c r="L10" s="8">
        <f>Calculations!L870</f>
        <v>60</v>
      </c>
      <c r="M10" s="8">
        <f>Calculations!M870</f>
        <v>62</v>
      </c>
      <c r="N10" s="8">
        <f>Calculations!N870</f>
        <v>64</v>
      </c>
      <c r="O10" s="8">
        <f>Calculations!O870</f>
        <v>66</v>
      </c>
      <c r="P10" s="8">
        <f>Calculations!P870</f>
        <v>67</v>
      </c>
      <c r="Q10" s="8">
        <f>Calculations!Q870</f>
        <v>67</v>
      </c>
      <c r="R10" s="8">
        <f>Calculations!R870</f>
        <v>67</v>
      </c>
      <c r="S10" s="8">
        <f>Calculations!S870</f>
        <v>67</v>
      </c>
      <c r="T10" s="8">
        <f>Calculations!T870</f>
        <v>67</v>
      </c>
      <c r="U10" s="8">
        <f>Calculations!U870</f>
        <v>67</v>
      </c>
      <c r="V10" s="8">
        <f>Calculations!V870</f>
        <v>67</v>
      </c>
      <c r="W10" s="8"/>
      <c r="X10" s="8">
        <f>Calculations!AP870</f>
        <v>121</v>
      </c>
      <c r="Y10" s="8">
        <f>Calculations!AQ870</f>
        <v>216</v>
      </c>
      <c r="Z10" s="8">
        <f>Calculations!AR870</f>
        <v>244</v>
      </c>
      <c r="AA10" s="8">
        <f>Calculations!AS870</f>
        <v>267</v>
      </c>
      <c r="AB10" s="8">
        <f>Calculations!AT870</f>
        <v>268</v>
      </c>
      <c r="AC10" s="8"/>
      <c r="AD10" s="8"/>
      <c r="AE10" s="8"/>
      <c r="AF10" s="8"/>
      <c r="AG10" s="8"/>
      <c r="AH10" s="8"/>
      <c r="AJ10" s="34"/>
      <c r="AK10" s="34"/>
      <c r="AL10" s="34"/>
      <c r="AM10" s="34"/>
      <c r="AN10" s="34"/>
    </row>
    <row r="11" spans="1:40" hidden="1" outlineLevel="1" x14ac:dyDescent="0.2">
      <c r="B11" s="4" t="s">
        <v>464</v>
      </c>
      <c r="C11" s="8">
        <f>Calculations!C871</f>
        <v>3</v>
      </c>
      <c r="D11" s="8">
        <f>Calculations!D871</f>
        <v>18</v>
      </c>
      <c r="E11" s="8">
        <f>Calculations!E871</f>
        <v>51</v>
      </c>
      <c r="F11" s="8">
        <f>Calculations!F871</f>
        <v>96.5</v>
      </c>
      <c r="G11" s="8">
        <f>Calculations!G871</f>
        <v>146.5</v>
      </c>
      <c r="H11" s="8">
        <f>Calculations!H871</f>
        <v>197.5</v>
      </c>
      <c r="I11" s="8">
        <f>Calculations!I871</f>
        <v>248.5</v>
      </c>
      <c r="J11" s="8">
        <f>Calculations!J871</f>
        <v>299.5</v>
      </c>
      <c r="K11" s="8">
        <f>Calculations!K871</f>
        <v>349.5</v>
      </c>
      <c r="L11" s="8">
        <f>Calculations!L871</f>
        <v>398.5</v>
      </c>
      <c r="M11" s="8">
        <f>Calculations!M871</f>
        <v>447</v>
      </c>
      <c r="N11" s="8">
        <f>Calculations!N871</f>
        <v>495</v>
      </c>
      <c r="O11" s="8">
        <f>Calculations!O871</f>
        <v>542.5</v>
      </c>
      <c r="P11" s="8">
        <f>Calculations!P871</f>
        <v>589</v>
      </c>
      <c r="Q11" s="8">
        <f>Calculations!Q871</f>
        <v>633.5</v>
      </c>
      <c r="R11" s="8">
        <f>Calculations!R871</f>
        <v>675.5</v>
      </c>
      <c r="S11" s="8">
        <f>Calculations!S871</f>
        <v>715.5</v>
      </c>
      <c r="T11" s="8">
        <f>Calculations!T871</f>
        <v>753</v>
      </c>
      <c r="U11" s="8">
        <f>Calculations!U871</f>
        <v>788</v>
      </c>
      <c r="V11" s="8">
        <f>Calculations!V871</f>
        <v>821</v>
      </c>
      <c r="W11" s="8"/>
      <c r="X11" s="8">
        <f>Calculations!AP871</f>
        <v>60.5</v>
      </c>
      <c r="Y11" s="8">
        <f>Calculations!AQ871</f>
        <v>223</v>
      </c>
      <c r="Z11" s="8">
        <f>Calculations!AR871</f>
        <v>422</v>
      </c>
      <c r="AA11" s="8">
        <f>Calculations!AS871</f>
        <v>607.5</v>
      </c>
      <c r="AB11" s="8">
        <f>Calculations!AT871</f>
        <v>766.5</v>
      </c>
      <c r="AC11" s="8"/>
      <c r="AD11" s="8"/>
      <c r="AE11" s="8"/>
      <c r="AF11" s="8"/>
      <c r="AG11" s="8"/>
      <c r="AH11" s="8"/>
      <c r="AJ11" s="34"/>
      <c r="AK11" s="34"/>
      <c r="AL11" s="34"/>
      <c r="AM11" s="34"/>
      <c r="AN11" s="34"/>
    </row>
    <row r="12" spans="1:40" hidden="1" outlineLevel="1" x14ac:dyDescent="0.2">
      <c r="B12" s="4" t="s">
        <v>297</v>
      </c>
      <c r="C12" s="9">
        <f>Calculations!C872</f>
        <v>30</v>
      </c>
      <c r="D12" s="9">
        <f>Calculations!D872</f>
        <v>30</v>
      </c>
      <c r="E12" s="9">
        <f>Calculations!E872</f>
        <v>30</v>
      </c>
      <c r="F12" s="9">
        <f>Calculations!F872</f>
        <v>30</v>
      </c>
      <c r="G12" s="9">
        <f>Calculations!G872</f>
        <v>30.6</v>
      </c>
      <c r="H12" s="9">
        <f>Calculations!H872</f>
        <v>30.6</v>
      </c>
      <c r="I12" s="9">
        <f>Calculations!I872</f>
        <v>30.6</v>
      </c>
      <c r="J12" s="9">
        <f>Calculations!J872</f>
        <v>30.6</v>
      </c>
      <c r="K12" s="9">
        <f>Calculations!K872</f>
        <v>31.212000000000003</v>
      </c>
      <c r="L12" s="9">
        <f>Calculations!L872</f>
        <v>31.212000000000003</v>
      </c>
      <c r="M12" s="9">
        <f>Calculations!M872</f>
        <v>31.212000000000003</v>
      </c>
      <c r="N12" s="9">
        <f>Calculations!N872</f>
        <v>31.212000000000003</v>
      </c>
      <c r="O12" s="9">
        <f>Calculations!O872</f>
        <v>31.836240000000004</v>
      </c>
      <c r="P12" s="9">
        <f>Calculations!P872</f>
        <v>31.836240000000004</v>
      </c>
      <c r="Q12" s="9">
        <f>Calculations!Q872</f>
        <v>31.836240000000004</v>
      </c>
      <c r="R12" s="9">
        <f>Calculations!R872</f>
        <v>31.836240000000004</v>
      </c>
      <c r="S12" s="9">
        <f>Calculations!S872</f>
        <v>32.472964800000007</v>
      </c>
      <c r="T12" s="9">
        <f>Calculations!T872</f>
        <v>32.472964800000007</v>
      </c>
      <c r="U12" s="9">
        <f>Calculations!U872</f>
        <v>32.472964800000007</v>
      </c>
      <c r="V12" s="9">
        <f>Calculations!V872</f>
        <v>32.472964800000007</v>
      </c>
      <c r="W12" s="9"/>
      <c r="X12" s="9">
        <f>Calculations!AP872</f>
        <v>30</v>
      </c>
      <c r="Y12" s="9">
        <f>Calculations!AQ872</f>
        <v>30.6</v>
      </c>
      <c r="Z12" s="9">
        <f>Calculations!AR872</f>
        <v>31.212000000000003</v>
      </c>
      <c r="AA12" s="9">
        <f>Calculations!AS872</f>
        <v>31.83624</v>
      </c>
      <c r="AB12" s="9">
        <f>Calculations!AT872</f>
        <v>32.472964800000007</v>
      </c>
      <c r="AC12" s="9"/>
      <c r="AD12" s="9"/>
      <c r="AE12" s="9"/>
      <c r="AF12" s="9"/>
      <c r="AG12" s="9"/>
      <c r="AH12" s="9"/>
      <c r="AJ12" s="34"/>
      <c r="AK12" s="34"/>
      <c r="AL12" s="34"/>
      <c r="AM12" s="34"/>
      <c r="AN12" s="34"/>
    </row>
    <row r="13" spans="1:40" hidden="1" outlineLevel="1" x14ac:dyDescent="0.2">
      <c r="B13" s="4" t="s">
        <v>120</v>
      </c>
      <c r="C13" s="9">
        <f>Calculations!C873</f>
        <v>180</v>
      </c>
      <c r="D13" s="9">
        <f>Calculations!D873</f>
        <v>720</v>
      </c>
      <c r="E13" s="9">
        <f>Calculations!E873</f>
        <v>1260</v>
      </c>
      <c r="F13" s="9">
        <f>Calculations!F873</f>
        <v>1470</v>
      </c>
      <c r="G13" s="9">
        <f>Calculations!G873</f>
        <v>1560.6000000000001</v>
      </c>
      <c r="H13" s="9">
        <f>Calculations!H873</f>
        <v>1621.8000000000002</v>
      </c>
      <c r="I13" s="9">
        <f>Calculations!I873</f>
        <v>1683</v>
      </c>
      <c r="J13" s="9">
        <f>Calculations!J873</f>
        <v>1744.2</v>
      </c>
      <c r="K13" s="9">
        <f>Calculations!K873</f>
        <v>1810.2960000000003</v>
      </c>
      <c r="L13" s="9">
        <f>Calculations!L873</f>
        <v>1872.7200000000003</v>
      </c>
      <c r="M13" s="9">
        <f>Calculations!M873</f>
        <v>1935.1440000000002</v>
      </c>
      <c r="N13" s="9">
        <f>Calculations!N873</f>
        <v>1997.5680000000002</v>
      </c>
      <c r="O13" s="9">
        <f>Calculations!O873</f>
        <v>2101.1918400000004</v>
      </c>
      <c r="P13" s="9">
        <f>Calculations!P873</f>
        <v>2133.02808</v>
      </c>
      <c r="Q13" s="9">
        <f>Calculations!Q873</f>
        <v>2133.02808</v>
      </c>
      <c r="R13" s="9">
        <f>Calculations!R873</f>
        <v>2133.02808</v>
      </c>
      <c r="S13" s="9">
        <f>Calculations!S873</f>
        <v>2175.6886416000007</v>
      </c>
      <c r="T13" s="9">
        <f>Calculations!T873</f>
        <v>2175.6886416000007</v>
      </c>
      <c r="U13" s="9">
        <f>Calculations!U873</f>
        <v>2175.6886416000007</v>
      </c>
      <c r="V13" s="9">
        <f>Calculations!V873</f>
        <v>2175.6886416000007</v>
      </c>
      <c r="W13" s="9"/>
      <c r="X13" s="9">
        <f>Calculations!AP873</f>
        <v>3630</v>
      </c>
      <c r="Y13" s="9">
        <f>Calculations!AQ873</f>
        <v>6609.6</v>
      </c>
      <c r="Z13" s="9">
        <f>Calculations!AR873</f>
        <v>7615.728000000001</v>
      </c>
      <c r="AA13" s="9">
        <f>Calculations!AS873</f>
        <v>8500.2760799999996</v>
      </c>
      <c r="AB13" s="9">
        <f>Calculations!AT873</f>
        <v>8702.7545664000027</v>
      </c>
      <c r="AC13" s="9"/>
      <c r="AD13" s="9"/>
      <c r="AE13" s="9"/>
      <c r="AF13" s="9"/>
      <c r="AG13" s="9"/>
      <c r="AH13" s="9"/>
      <c r="AJ13" s="34"/>
      <c r="AK13" s="34"/>
      <c r="AL13" s="34"/>
      <c r="AM13" s="34"/>
      <c r="AN13" s="34"/>
    </row>
    <row r="14" spans="1:40" hidden="1" outlineLevel="1" x14ac:dyDescent="0.2">
      <c r="B14" s="4" t="s">
        <v>438</v>
      </c>
      <c r="C14" s="9">
        <f>Calculations!C874</f>
        <v>180</v>
      </c>
      <c r="D14" s="9">
        <f>Calculations!D874</f>
        <v>720</v>
      </c>
      <c r="E14" s="9">
        <f>Calculations!E874</f>
        <v>1260</v>
      </c>
      <c r="F14" s="9">
        <f>Calculations!F874</f>
        <v>1470</v>
      </c>
      <c r="G14" s="9">
        <f>Calculations!G874</f>
        <v>1569.6000000000001</v>
      </c>
      <c r="H14" s="9">
        <f>Calculations!H874</f>
        <v>1657.8000000000002</v>
      </c>
      <c r="I14" s="9">
        <f>Calculations!I874</f>
        <v>1746</v>
      </c>
      <c r="J14" s="9">
        <f>Calculations!J874</f>
        <v>1817.6999999999998</v>
      </c>
      <c r="K14" s="9">
        <f>Calculations!K874</f>
        <v>1932.7680000000003</v>
      </c>
      <c r="L14" s="9">
        <f>Calculations!L874</f>
        <v>2039.1660000000002</v>
      </c>
      <c r="M14" s="9">
        <f>Calculations!M874</f>
        <v>2145.5640000000003</v>
      </c>
      <c r="N14" s="9">
        <f>Calculations!N874</f>
        <v>2227.7069999999994</v>
      </c>
      <c r="O14" s="9">
        <f>Calculations!O874</f>
        <v>2432.6049599999997</v>
      </c>
      <c r="P14" s="9">
        <f>Calculations!P874</f>
        <v>2530.5550199999998</v>
      </c>
      <c r="Q14" s="9">
        <f>Calculations!Q874</f>
        <v>2596.6688400000003</v>
      </c>
      <c r="R14" s="9">
        <f>Calculations!R874</f>
        <v>2629.4147099999982</v>
      </c>
      <c r="S14" s="9">
        <f>Calculations!S874</f>
        <v>2787.1859375999984</v>
      </c>
      <c r="T14" s="9">
        <f>Calculations!T874</f>
        <v>2870.440743600002</v>
      </c>
      <c r="U14" s="9">
        <f>Calculations!U874</f>
        <v>2950.5119255999998</v>
      </c>
      <c r="V14" s="9">
        <f>Calculations!V874</f>
        <v>2990.1708126000012</v>
      </c>
      <c r="W14" s="9"/>
      <c r="X14" s="9">
        <f>Calculations!AP874</f>
        <v>3630</v>
      </c>
      <c r="Y14" s="9">
        <f>Calculations!AQ874</f>
        <v>6791.1</v>
      </c>
      <c r="Z14" s="9">
        <f>Calculations!AR874</f>
        <v>8345.2049999999999</v>
      </c>
      <c r="AA14" s="9">
        <f>Calculations!AS874</f>
        <v>10189.24353</v>
      </c>
      <c r="AB14" s="9">
        <f>Calculations!AT874</f>
        <v>11598.309419400008</v>
      </c>
      <c r="AC14" s="9"/>
      <c r="AD14" s="9"/>
      <c r="AE14" s="9"/>
      <c r="AF14" s="9"/>
      <c r="AG14" s="9"/>
      <c r="AH14" s="9"/>
      <c r="AJ14" s="34"/>
      <c r="AK14" s="34"/>
      <c r="AL14" s="34"/>
      <c r="AM14" s="34"/>
      <c r="AN14" s="34"/>
    </row>
    <row r="15" spans="1:40" hidden="1" outlineLevel="1" x14ac:dyDescent="0.2">
      <c r="B15" s="4" t="s">
        <v>352</v>
      </c>
      <c r="C15" s="9">
        <f>Calculations!C875</f>
        <v>90</v>
      </c>
      <c r="D15" s="9">
        <f>Calculations!D875</f>
        <v>540</v>
      </c>
      <c r="E15" s="9">
        <f>Calculations!E875</f>
        <v>1530</v>
      </c>
      <c r="F15" s="9">
        <f>Calculations!F875</f>
        <v>2895</v>
      </c>
      <c r="G15" s="9">
        <f>Calculations!G875</f>
        <v>4414.8</v>
      </c>
      <c r="H15" s="9">
        <f>Calculations!H875</f>
        <v>6028.5</v>
      </c>
      <c r="I15" s="9">
        <f>Calculations!I875</f>
        <v>7730.4000000000015</v>
      </c>
      <c r="J15" s="9">
        <f>Calculations!J875</f>
        <v>9512.2500000000018</v>
      </c>
      <c r="K15" s="9">
        <f>Calculations!K875</f>
        <v>11387.484000000004</v>
      </c>
      <c r="L15" s="9">
        <f>Calculations!L875</f>
        <v>13373.451000000005</v>
      </c>
      <c r="M15" s="9">
        <f>Calculations!M875</f>
        <v>15465.816000000006</v>
      </c>
      <c r="N15" s="9">
        <f>Calculations!N875</f>
        <v>17652.451500000006</v>
      </c>
      <c r="O15" s="9">
        <f>Calculations!O875</f>
        <v>19982.607480000006</v>
      </c>
      <c r="P15" s="9">
        <f>Calculations!P875</f>
        <v>22464.187470000004</v>
      </c>
      <c r="Q15" s="9">
        <f>Calculations!Q875</f>
        <v>25027.799400000004</v>
      </c>
      <c r="R15" s="9">
        <f>Calculations!R875</f>
        <v>27640.841175000001</v>
      </c>
      <c r="S15" s="9">
        <f>Calculations!S875</f>
        <v>30349.141498800003</v>
      </c>
      <c r="T15" s="9">
        <f>Calculations!T875</f>
        <v>33177.954839400001</v>
      </c>
      <c r="U15" s="9">
        <f>Calculations!U875</f>
        <v>36088.431173999998</v>
      </c>
      <c r="V15" s="9">
        <f>Calculations!V875</f>
        <v>39058.7725431</v>
      </c>
      <c r="W15" s="9"/>
      <c r="X15" s="9">
        <f>Calculations!AP875</f>
        <v>1815</v>
      </c>
      <c r="Y15" s="9">
        <f>Calculations!AQ875</f>
        <v>7025.55</v>
      </c>
      <c r="Z15" s="9">
        <f>Calculations!AR875</f>
        <v>14593.702499999999</v>
      </c>
      <c r="AA15" s="9">
        <f>Calculations!AS875</f>
        <v>23860.926765</v>
      </c>
      <c r="AB15" s="9">
        <f>Calculations!AT875</f>
        <v>34754.7032397</v>
      </c>
      <c r="AC15" s="9"/>
      <c r="AD15" s="9"/>
      <c r="AE15" s="9"/>
      <c r="AF15" s="9"/>
      <c r="AG15" s="9"/>
      <c r="AH15" s="9"/>
      <c r="AJ15" s="34"/>
      <c r="AK15" s="34"/>
      <c r="AL15" s="34"/>
      <c r="AM15" s="34"/>
      <c r="AN15" s="34"/>
    </row>
    <row r="16" spans="1:40" hidden="1" outlineLevel="1" x14ac:dyDescent="0.2">
      <c r="B16" s="4" t="s">
        <v>460</v>
      </c>
      <c r="C16" s="9">
        <f>Calculations!C876</f>
        <v>-378.79348250000004</v>
      </c>
      <c r="D16" s="9">
        <f>Calculations!D876</f>
        <v>-816.76667999999995</v>
      </c>
      <c r="E16" s="9">
        <f>Calculations!E876</f>
        <v>-930.03062750000004</v>
      </c>
      <c r="F16" s="9">
        <f>Calculations!F876</f>
        <v>-1025.1160237500001</v>
      </c>
      <c r="G16" s="9">
        <f>Calculations!G876</f>
        <v>-1126.6650987750002</v>
      </c>
      <c r="H16" s="9">
        <f>Calculations!H876</f>
        <v>-1204.5465668249999</v>
      </c>
      <c r="I16" s="9">
        <f>Calculations!I876</f>
        <v>-1305.6463698750001</v>
      </c>
      <c r="J16" s="9">
        <f>Calculations!J876</f>
        <v>-1362.4259811749998</v>
      </c>
      <c r="K16" s="9">
        <f>Calculations!K876</f>
        <v>-1440.1994600519999</v>
      </c>
      <c r="L16" s="9">
        <f>Calculations!L876</f>
        <v>-1496.473410609</v>
      </c>
      <c r="M16" s="9">
        <f>Calculations!M876</f>
        <v>-1553.8088040659998</v>
      </c>
      <c r="N16" s="9">
        <f>Calculations!N876</f>
        <v>-1612.110538053</v>
      </c>
      <c r="O16" s="9">
        <f>Calculations!O876</f>
        <v>-1683.6502313741403</v>
      </c>
      <c r="P16" s="9">
        <f>Calculations!P876</f>
        <v>-1715.8297175484299</v>
      </c>
      <c r="Q16" s="9">
        <f>Calculations!Q876</f>
        <v>-1745.4108442229101</v>
      </c>
      <c r="R16" s="9">
        <f>Calculations!R876</f>
        <v>-1773.22952398959</v>
      </c>
      <c r="S16" s="9">
        <f>Calculations!S876</f>
        <v>-1826.5258520244238</v>
      </c>
      <c r="T16" s="9">
        <f>Calculations!T876</f>
        <v>-1853.2030538132967</v>
      </c>
      <c r="U16" s="9">
        <f>Calculations!U876</f>
        <v>-1880.1365823381477</v>
      </c>
      <c r="V16" s="9">
        <f>Calculations!V876</f>
        <v>-1907.7286763385011</v>
      </c>
      <c r="W16" s="9"/>
      <c r="X16" s="9">
        <f>Calculations!AP876</f>
        <v>-3150.70681375</v>
      </c>
      <c r="Y16" s="9">
        <f>Calculations!AQ876</f>
        <v>-4999.28401665</v>
      </c>
      <c r="Z16" s="9">
        <f>Calculations!AR876</f>
        <v>-6102.5922127799995</v>
      </c>
      <c r="AA16" s="9">
        <f>Calculations!AS876</f>
        <v>-6918.1203171350708</v>
      </c>
      <c r="AB16" s="9">
        <f>Calculations!AT876</f>
        <v>-7467.5941645143694</v>
      </c>
      <c r="AC16" s="9"/>
      <c r="AD16" s="9"/>
      <c r="AE16" s="9"/>
      <c r="AF16" s="9"/>
      <c r="AG16" s="9"/>
      <c r="AH16" s="9"/>
      <c r="AJ16" s="34"/>
      <c r="AK16" s="34"/>
      <c r="AL16" s="34"/>
      <c r="AM16" s="34"/>
      <c r="AN16" s="34"/>
    </row>
    <row r="17" spans="2:40" hidden="1" outlineLevel="1" x14ac:dyDescent="0.2">
      <c r="B17" s="4" t="s">
        <v>461</v>
      </c>
      <c r="C17" s="9">
        <f>Calculations!C877</f>
        <v>-1.6425000000000001</v>
      </c>
      <c r="D17" s="9">
        <f>Calculations!D877</f>
        <v>-8.82</v>
      </c>
      <c r="E17" s="9">
        <f>Calculations!E877</f>
        <v>-22.747500000000002</v>
      </c>
      <c r="F17" s="9">
        <f>Calculations!F877</f>
        <v>-40.41375</v>
      </c>
      <c r="G17" s="9">
        <f>Calculations!G877</f>
        <v>-59.6526</v>
      </c>
      <c r="H17" s="9">
        <f>Calculations!H877</f>
        <v>-79.942425000000014</v>
      </c>
      <c r="I17" s="9">
        <f>Calculations!I877</f>
        <v>-101.33475</v>
      </c>
      <c r="J17" s="9">
        <f>Calculations!J877</f>
        <v>-123.76151250000001</v>
      </c>
      <c r="K17" s="9">
        <f>Calculations!K877</f>
        <v>-147.28789800000001</v>
      </c>
      <c r="L17" s="9">
        <f>Calculations!L877</f>
        <v>-172.19850975</v>
      </c>
      <c r="M17" s="9">
        <f>Calculations!M877</f>
        <v>-198.43909650000001</v>
      </c>
      <c r="N17" s="9">
        <f>Calculations!N877</f>
        <v>-225.90960637500004</v>
      </c>
      <c r="O17" s="9">
        <f>Calculations!O877</f>
        <v>-255.11926716000005</v>
      </c>
      <c r="P17" s="9">
        <f>Calculations!P877</f>
        <v>-286.09005435750004</v>
      </c>
      <c r="Q17" s="9">
        <f>Calculations!Q877</f>
        <v>-317.99471161499997</v>
      </c>
      <c r="R17" s="9">
        <f>Calculations!R877</f>
        <v>-350.58814882875004</v>
      </c>
      <c r="S17" s="9">
        <f>Calculations!S877</f>
        <v>-384.31994182559998</v>
      </c>
      <c r="T17" s="9">
        <f>Calculations!T877</f>
        <v>-419.50319212035004</v>
      </c>
      <c r="U17" s="9">
        <f>Calculations!U877</f>
        <v>-455.71399504110013</v>
      </c>
      <c r="V17" s="9">
        <f>Calculations!V877</f>
        <v>-492.75898701997517</v>
      </c>
      <c r="W17" s="9"/>
      <c r="X17" s="9">
        <f>Calculations!AP877</f>
        <v>-73.623750000000001</v>
      </c>
      <c r="Y17" s="9">
        <f>Calculations!AQ877</f>
        <v>-364.69128750000004</v>
      </c>
      <c r="Z17" s="9">
        <f>Calculations!AR877</f>
        <v>-743.83511062500008</v>
      </c>
      <c r="AA17" s="9">
        <f>Calculations!AS877</f>
        <v>-1209.79218196125</v>
      </c>
      <c r="AB17" s="9">
        <f>Calculations!AT877</f>
        <v>-1752.2961160070254</v>
      </c>
      <c r="AC17" s="9"/>
      <c r="AD17" s="9"/>
      <c r="AE17" s="9"/>
      <c r="AF17" s="9"/>
      <c r="AG17" s="9"/>
      <c r="AH17" s="9"/>
      <c r="AJ17" s="34"/>
      <c r="AK17" s="34"/>
      <c r="AL17" s="34"/>
      <c r="AM17" s="34"/>
      <c r="AN17" s="34"/>
    </row>
    <row r="18" spans="2:40" hidden="1" outlineLevel="1" x14ac:dyDescent="0.2"/>
    <row r="19" spans="2:40" collapsed="1" x14ac:dyDescent="0.2">
      <c r="B19" s="2" t="s">
        <v>452</v>
      </c>
      <c r="AJ19" s="34"/>
      <c r="AK19" s="34"/>
      <c r="AL19" s="34"/>
      <c r="AM19" s="34"/>
      <c r="AN19" s="34"/>
    </row>
    <row r="20" spans="2:40" x14ac:dyDescent="0.2">
      <c r="B20" s="4" t="s">
        <v>166</v>
      </c>
      <c r="C20" s="9">
        <f>Calculations!C880</f>
        <v>180</v>
      </c>
      <c r="D20" s="9">
        <f>Calculations!D880</f>
        <v>900</v>
      </c>
      <c r="E20" s="9">
        <f>Calculations!E880</f>
        <v>2160</v>
      </c>
      <c r="F20" s="9">
        <f>Calculations!F880</f>
        <v>3630</v>
      </c>
      <c r="G20" s="9">
        <f>Calculations!G880</f>
        <v>5199.6000000000004</v>
      </c>
      <c r="H20" s="9">
        <f>Calculations!H880</f>
        <v>6857.4000000000005</v>
      </c>
      <c r="I20" s="9">
        <f>Calculations!I880</f>
        <v>8603.4000000000015</v>
      </c>
      <c r="J20" s="9">
        <f>Calculations!J880</f>
        <v>10421.100000000002</v>
      </c>
      <c r="K20" s="9">
        <f>Calculations!K880</f>
        <v>12353.868000000004</v>
      </c>
      <c r="L20" s="9">
        <f>Calculations!L880</f>
        <v>14393.034000000005</v>
      </c>
      <c r="M20" s="9">
        <f>Calculations!M880</f>
        <v>16538.598000000005</v>
      </c>
      <c r="N20" s="9">
        <f>Calculations!N880</f>
        <v>18766.305000000008</v>
      </c>
      <c r="O20" s="9">
        <f>Calculations!O880</f>
        <v>21198.909960000008</v>
      </c>
      <c r="P20" s="9">
        <f>Calculations!P880</f>
        <v>23729.464980000004</v>
      </c>
      <c r="Q20" s="9">
        <f>Calculations!Q880</f>
        <v>26326.133820000003</v>
      </c>
      <c r="R20" s="9">
        <f>Calculations!R880</f>
        <v>28955.548530000004</v>
      </c>
      <c r="S20" s="9">
        <f>Calculations!S880</f>
        <v>31742.734467600003</v>
      </c>
      <c r="T20" s="9">
        <f>Calculations!T880</f>
        <v>34613.175211200003</v>
      </c>
      <c r="U20" s="9">
        <f>Calculations!U880</f>
        <v>37563.687136799999</v>
      </c>
      <c r="V20" s="9">
        <f>Calculations!V880</f>
        <v>40553.857949400001</v>
      </c>
      <c r="W20" s="9"/>
      <c r="X20" s="9">
        <f>Calculations!AP880</f>
        <v>3630</v>
      </c>
      <c r="Y20" s="9">
        <f>Calculations!AQ880</f>
        <v>10421.1</v>
      </c>
      <c r="Z20" s="9">
        <f>Calculations!AR880</f>
        <v>18766.305</v>
      </c>
      <c r="AA20" s="9">
        <f>Calculations!AS880</f>
        <v>28955.54853</v>
      </c>
      <c r="AB20" s="9">
        <f>Calculations!AT880</f>
        <v>40553.857949400008</v>
      </c>
      <c r="AC20" s="9"/>
      <c r="AD20" s="9"/>
      <c r="AE20" s="9"/>
      <c r="AF20" s="9"/>
      <c r="AG20" s="9"/>
      <c r="AH20" s="9"/>
      <c r="AJ20" s="34"/>
      <c r="AK20" s="34"/>
      <c r="AL20" s="34"/>
      <c r="AM20" s="34"/>
      <c r="AN20" s="34"/>
    </row>
    <row r="21" spans="2:40" s="15" customFormat="1" x14ac:dyDescent="0.2">
      <c r="B21" s="42" t="s">
        <v>54</v>
      </c>
      <c r="G21" s="63">
        <f>IFERROR(G20/C20-1, 0)</f>
        <v>27.88666666666667</v>
      </c>
      <c r="H21" s="63">
        <f t="shared" ref="H21:V21" si="1">IFERROR(H20/D20-1, 0)</f>
        <v>6.6193333333333335</v>
      </c>
      <c r="I21" s="63">
        <f t="shared" si="1"/>
        <v>2.983055555555556</v>
      </c>
      <c r="J21" s="63">
        <f t="shared" si="1"/>
        <v>1.8708264462809923</v>
      </c>
      <c r="K21" s="63">
        <f t="shared" si="1"/>
        <v>1.3759266097392113</v>
      </c>
      <c r="L21" s="63">
        <f t="shared" si="1"/>
        <v>1.098905416046899</v>
      </c>
      <c r="M21" s="63">
        <f t="shared" si="1"/>
        <v>0.92233279866099482</v>
      </c>
      <c r="N21" s="63">
        <f t="shared" si="1"/>
        <v>0.80079886000518208</v>
      </c>
      <c r="O21" s="63">
        <f t="shared" si="1"/>
        <v>0.71597348781774262</v>
      </c>
      <c r="P21" s="63">
        <f t="shared" si="1"/>
        <v>0.64867706002778824</v>
      </c>
      <c r="Q21" s="63">
        <f t="shared" si="1"/>
        <v>0.59179960840695167</v>
      </c>
      <c r="R21" s="63">
        <f t="shared" si="1"/>
        <v>0.54295416865493729</v>
      </c>
      <c r="S21" s="63">
        <f t="shared" si="1"/>
        <v>0.49737578618405487</v>
      </c>
      <c r="T21" s="63">
        <f t="shared" si="1"/>
        <v>0.45865805404264948</v>
      </c>
      <c r="U21" s="63">
        <f t="shared" si="1"/>
        <v>0.42685923400810233</v>
      </c>
      <c r="V21" s="63">
        <f t="shared" si="1"/>
        <v>0.40055567959223159</v>
      </c>
      <c r="W21" s="63"/>
      <c r="X21" s="63"/>
      <c r="Y21" s="63">
        <f>IFERROR(Y20/X20-1, 0)</f>
        <v>1.8708264462809918</v>
      </c>
      <c r="Z21" s="63">
        <f t="shared" ref="Z21:AB21" si="2">IFERROR(Z20/Y20-1, 0)</f>
        <v>0.80079886000518186</v>
      </c>
      <c r="AA21" s="63">
        <f t="shared" si="2"/>
        <v>0.54295416865493773</v>
      </c>
      <c r="AB21" s="63">
        <f t="shared" si="2"/>
        <v>0.40055567959223204</v>
      </c>
      <c r="AC21" s="63"/>
      <c r="AD21" s="63"/>
      <c r="AE21" s="63"/>
      <c r="AF21" s="63"/>
      <c r="AG21" s="63"/>
      <c r="AH21" s="63"/>
      <c r="AJ21" s="61"/>
      <c r="AK21" s="61"/>
      <c r="AL21" s="61"/>
      <c r="AM21" s="61"/>
      <c r="AN21" s="61"/>
    </row>
    <row r="22" spans="2:40" s="15" customFormat="1" x14ac:dyDescent="0.2">
      <c r="B22" s="42" t="s">
        <v>55</v>
      </c>
      <c r="D22" s="60">
        <f>IFERROR(D20/C20-1, 0)</f>
        <v>4</v>
      </c>
      <c r="E22" s="60">
        <f t="shared" ref="E22:V22" si="3">IFERROR(E20/D20-1, 0)</f>
        <v>1.4</v>
      </c>
      <c r="F22" s="60">
        <f t="shared" si="3"/>
        <v>0.68055555555555558</v>
      </c>
      <c r="G22" s="60">
        <f t="shared" si="3"/>
        <v>0.43239669421487603</v>
      </c>
      <c r="H22" s="60">
        <f t="shared" si="3"/>
        <v>0.3188322178629126</v>
      </c>
      <c r="I22" s="60">
        <f t="shared" si="3"/>
        <v>0.25461545192055302</v>
      </c>
      <c r="J22" s="60">
        <f t="shared" si="3"/>
        <v>0.21127693702489725</v>
      </c>
      <c r="K22" s="60">
        <f t="shared" si="3"/>
        <v>0.18546679333275762</v>
      </c>
      <c r="L22" s="60">
        <f t="shared" si="3"/>
        <v>0.16506295841917695</v>
      </c>
      <c r="M22" s="60">
        <f t="shared" si="3"/>
        <v>0.1490696124250106</v>
      </c>
      <c r="N22" s="60">
        <f t="shared" si="3"/>
        <v>0.13469745138009892</v>
      </c>
      <c r="O22" s="60">
        <f t="shared" si="3"/>
        <v>0.12962620824930648</v>
      </c>
      <c r="P22" s="60">
        <f t="shared" si="3"/>
        <v>0.11937194057500466</v>
      </c>
      <c r="Q22" s="60">
        <f t="shared" si="3"/>
        <v>0.10942803987315175</v>
      </c>
      <c r="R22" s="60">
        <f t="shared" si="3"/>
        <v>9.9878498224544865E-2</v>
      </c>
      <c r="S22" s="60">
        <f t="shared" si="3"/>
        <v>9.6257404162531257E-2</v>
      </c>
      <c r="T22" s="60">
        <f t="shared" si="3"/>
        <v>9.04282756902961E-2</v>
      </c>
      <c r="U22" s="60">
        <f t="shared" si="3"/>
        <v>8.5242451973758238E-2</v>
      </c>
      <c r="V22" s="60">
        <f t="shared" si="3"/>
        <v>7.9602697192912686E-2</v>
      </c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J22" s="61"/>
      <c r="AK22" s="61"/>
      <c r="AL22" s="61"/>
      <c r="AM22" s="61"/>
      <c r="AN22" s="61"/>
    </row>
    <row r="23" spans="2:40" x14ac:dyDescent="0.2">
      <c r="B23" s="4" t="s">
        <v>0</v>
      </c>
      <c r="C23" s="9">
        <f>Calculations!C883</f>
        <v>32.85</v>
      </c>
      <c r="D23" s="9">
        <f>Calculations!D883</f>
        <v>176.4</v>
      </c>
      <c r="E23" s="9">
        <f>Calculations!E883</f>
        <v>454.95</v>
      </c>
      <c r="F23" s="9">
        <f>Calculations!F883</f>
        <v>808.27499999999998</v>
      </c>
      <c r="G23" s="9">
        <f>Calculations!G883</f>
        <v>1193.0519999999999</v>
      </c>
      <c r="H23" s="9">
        <f>Calculations!H883</f>
        <v>1598.8485000000001</v>
      </c>
      <c r="I23" s="9">
        <f>Calculations!I883</f>
        <v>2026.6949999999999</v>
      </c>
      <c r="J23" s="9">
        <f>Calculations!J883</f>
        <v>2475.2302500000001</v>
      </c>
      <c r="K23" s="9">
        <f>Calculations!K883</f>
        <v>2945.7579599999999</v>
      </c>
      <c r="L23" s="9">
        <f>Calculations!L883</f>
        <v>3443.9701949999999</v>
      </c>
      <c r="M23" s="9">
        <f>Calculations!M883</f>
        <v>3968.7819300000001</v>
      </c>
      <c r="N23" s="9">
        <f>Calculations!N883</f>
        <v>4518.1921275000004</v>
      </c>
      <c r="O23" s="9">
        <f>Calculations!O883</f>
        <v>5102.3853432000005</v>
      </c>
      <c r="P23" s="9">
        <f>Calculations!P883</f>
        <v>5721.801087150001</v>
      </c>
      <c r="Q23" s="9">
        <f>Calculations!Q883</f>
        <v>6359.8942322999992</v>
      </c>
      <c r="R23" s="9">
        <f>Calculations!R883</f>
        <v>7011.7629765750007</v>
      </c>
      <c r="S23" s="9">
        <f>Calculations!S883</f>
        <v>7686.3988365119994</v>
      </c>
      <c r="T23" s="9">
        <f>Calculations!T883</f>
        <v>8390.0638424070003</v>
      </c>
      <c r="U23" s="9">
        <f>Calculations!U883</f>
        <v>9114.2799008220027</v>
      </c>
      <c r="V23" s="9">
        <f>Calculations!V883</f>
        <v>9855.1797403995024</v>
      </c>
      <c r="W23" s="9"/>
      <c r="X23" s="9">
        <f>Calculations!AP883</f>
        <v>1472.4750000000001</v>
      </c>
      <c r="Y23" s="9">
        <f>Calculations!AQ883</f>
        <v>7293.82575</v>
      </c>
      <c r="Z23" s="9">
        <f>Calculations!AR883</f>
        <v>14876.702212499998</v>
      </c>
      <c r="AA23" s="9">
        <f>Calculations!AS883</f>
        <v>24195.843639224997</v>
      </c>
      <c r="AB23" s="9">
        <f>Calculations!AT883</f>
        <v>35045.922320140504</v>
      </c>
      <c r="AC23" s="9"/>
      <c r="AD23" s="9"/>
      <c r="AE23" s="9"/>
      <c r="AF23" s="9"/>
      <c r="AG23" s="9"/>
      <c r="AH23" s="9"/>
      <c r="AJ23" s="34"/>
      <c r="AK23" s="34"/>
      <c r="AL23" s="34"/>
      <c r="AM23" s="34"/>
      <c r="AN23" s="34"/>
    </row>
    <row r="24" spans="2:40" s="15" customFormat="1" x14ac:dyDescent="0.2">
      <c r="B24" s="42" t="s">
        <v>54</v>
      </c>
      <c r="G24" s="63">
        <f>IFERROR(G23/C23-1, 0)</f>
        <v>35.318173515981734</v>
      </c>
      <c r="H24" s="63">
        <f t="shared" ref="H24:V24" si="4">IFERROR(H23/D23-1, 0)</f>
        <v>8.0637670068027205</v>
      </c>
      <c r="I24" s="63">
        <f t="shared" si="4"/>
        <v>3.45476425980877</v>
      </c>
      <c r="J24" s="63">
        <f t="shared" si="4"/>
        <v>2.0623615106244784</v>
      </c>
      <c r="K24" s="63">
        <f t="shared" si="4"/>
        <v>1.4690943563231111</v>
      </c>
      <c r="L24" s="63">
        <f t="shared" si="4"/>
        <v>1.1540316014931995</v>
      </c>
      <c r="M24" s="63">
        <f t="shared" si="4"/>
        <v>0.95825318067099396</v>
      </c>
      <c r="N24" s="63">
        <f t="shared" si="4"/>
        <v>0.82536235871390162</v>
      </c>
      <c r="O24" s="63">
        <f t="shared" si="4"/>
        <v>0.73211289334850882</v>
      </c>
      <c r="P24" s="63">
        <f t="shared" si="4"/>
        <v>0.66139680751505492</v>
      </c>
      <c r="Q24" s="63">
        <f t="shared" si="4"/>
        <v>0.60248014238968262</v>
      </c>
      <c r="R24" s="63">
        <f t="shared" si="4"/>
        <v>0.55189570932538889</v>
      </c>
      <c r="S24" s="63">
        <f t="shared" si="4"/>
        <v>0.50643244669000542</v>
      </c>
      <c r="T24" s="63">
        <f t="shared" si="4"/>
        <v>0.46633266599382028</v>
      </c>
      <c r="U24" s="63">
        <f t="shared" si="4"/>
        <v>0.43308670992251774</v>
      </c>
      <c r="V24" s="63">
        <f t="shared" si="4"/>
        <v>0.40552094720312559</v>
      </c>
      <c r="W24" s="63"/>
      <c r="X24" s="63"/>
      <c r="Y24" s="63">
        <f>IFERROR(Y23/X23-1, 0)</f>
        <v>3.9534462384760349</v>
      </c>
      <c r="Z24" s="63">
        <f t="shared" ref="Z24" si="5">IFERROR(Z23/Y23-1, 0)</f>
        <v>1.0396295061614267</v>
      </c>
      <c r="AA24" s="63">
        <f t="shared" ref="AA24" si="6">IFERROR(AA23/Z23-1, 0)</f>
        <v>0.62642521800931683</v>
      </c>
      <c r="AB24" s="63">
        <f t="shared" ref="AB24" si="7">IFERROR(AB23/AA23-1, 0)</f>
        <v>0.44842737631706076</v>
      </c>
      <c r="AC24" s="63"/>
      <c r="AD24" s="63"/>
      <c r="AE24" s="63"/>
      <c r="AF24" s="63"/>
      <c r="AG24" s="63"/>
      <c r="AH24" s="63"/>
      <c r="AJ24" s="61"/>
      <c r="AK24" s="61"/>
      <c r="AL24" s="61"/>
      <c r="AM24" s="61"/>
      <c r="AN24" s="61"/>
    </row>
    <row r="25" spans="2:40" s="15" customFormat="1" x14ac:dyDescent="0.2">
      <c r="B25" s="42" t="s">
        <v>55</v>
      </c>
      <c r="D25" s="60">
        <f>IFERROR(D23/C23-1, 0)</f>
        <v>4.3698630136986303</v>
      </c>
      <c r="E25" s="60">
        <f t="shared" ref="E25:V25" si="8">IFERROR(E23/D23-1, 0)</f>
        <v>1.579081632653061</v>
      </c>
      <c r="F25" s="60">
        <f t="shared" si="8"/>
        <v>0.77662380481371573</v>
      </c>
      <c r="G25" s="60">
        <f t="shared" si="8"/>
        <v>0.4760471374222881</v>
      </c>
      <c r="H25" s="60">
        <f t="shared" si="8"/>
        <v>0.34013312076925417</v>
      </c>
      <c r="I25" s="60">
        <f t="shared" si="8"/>
        <v>0.26759664846294062</v>
      </c>
      <c r="J25" s="60">
        <f t="shared" si="8"/>
        <v>0.22131364117442454</v>
      </c>
      <c r="K25" s="60">
        <f t="shared" si="8"/>
        <v>0.19009452150966544</v>
      </c>
      <c r="L25" s="60">
        <f t="shared" si="8"/>
        <v>0.16912870703063465</v>
      </c>
      <c r="M25" s="60">
        <f t="shared" si="8"/>
        <v>0.15238567852936957</v>
      </c>
      <c r="N25" s="60">
        <f t="shared" si="8"/>
        <v>0.13843295176966297</v>
      </c>
      <c r="O25" s="60">
        <f t="shared" si="8"/>
        <v>0.12929800221294374</v>
      </c>
      <c r="P25" s="60">
        <f t="shared" si="8"/>
        <v>0.12139728818708329</v>
      </c>
      <c r="Q25" s="60">
        <f t="shared" si="8"/>
        <v>0.11151963086990668</v>
      </c>
      <c r="R25" s="60">
        <f t="shared" si="8"/>
        <v>0.10249679011395441</v>
      </c>
      <c r="S25" s="60">
        <f t="shared" si="8"/>
        <v>9.6214869525800051E-2</v>
      </c>
      <c r="T25" s="60">
        <f t="shared" si="8"/>
        <v>9.1546772534420784E-2</v>
      </c>
      <c r="U25" s="60">
        <f t="shared" si="8"/>
        <v>8.6318301268996533E-2</v>
      </c>
      <c r="V25" s="60">
        <f t="shared" si="8"/>
        <v>8.1290002900907155E-2</v>
      </c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J25" s="61"/>
      <c r="AK25" s="61"/>
      <c r="AL25" s="61"/>
      <c r="AM25" s="61"/>
      <c r="AN25" s="61"/>
    </row>
    <row r="26" spans="2:40" x14ac:dyDescent="0.2">
      <c r="B26" s="4" t="s">
        <v>311</v>
      </c>
      <c r="C26" s="9">
        <f>Calculations!C889</f>
        <v>180</v>
      </c>
      <c r="D26" s="9">
        <f>Calculations!D889</f>
        <v>720</v>
      </c>
      <c r="E26" s="9">
        <f>Calculations!E889</f>
        <v>1260</v>
      </c>
      <c r="F26" s="9">
        <f>Calculations!F889</f>
        <v>1470</v>
      </c>
      <c r="G26" s="9">
        <f>Calculations!G889</f>
        <v>1569.6000000000004</v>
      </c>
      <c r="H26" s="9">
        <f>Calculations!H889</f>
        <v>1657.8000000000002</v>
      </c>
      <c r="I26" s="9">
        <f>Calculations!I889</f>
        <v>1746.0000000000009</v>
      </c>
      <c r="J26" s="9">
        <f>Calculations!J889</f>
        <v>1817.7000000000007</v>
      </c>
      <c r="K26" s="9">
        <f>Calculations!K889</f>
        <v>1932.7680000000018</v>
      </c>
      <c r="L26" s="9">
        <f>Calculations!L889</f>
        <v>2039.1660000000011</v>
      </c>
      <c r="M26" s="9">
        <f>Calculations!M889</f>
        <v>2145.5640000000003</v>
      </c>
      <c r="N26" s="9">
        <f>Calculations!N889</f>
        <v>2227.7070000000022</v>
      </c>
      <c r="O26" s="9">
        <f>Calculations!O889</f>
        <v>2432.6049600000006</v>
      </c>
      <c r="P26" s="9">
        <f>Calculations!P889</f>
        <v>2530.5550199999961</v>
      </c>
      <c r="Q26" s="9">
        <f>Calculations!Q889</f>
        <v>2596.6688399999985</v>
      </c>
      <c r="R26" s="9">
        <f>Calculations!R889</f>
        <v>2629.4147100000009</v>
      </c>
      <c r="S26" s="9">
        <f>Calculations!S889</f>
        <v>2787.1859375999993</v>
      </c>
      <c r="T26" s="9">
        <f>Calculations!T889</f>
        <v>2870.4407436000001</v>
      </c>
      <c r="U26" s="9">
        <f>Calculations!U889</f>
        <v>2950.5119255999962</v>
      </c>
      <c r="V26" s="9">
        <f>Calculations!V889</f>
        <v>2990.1708126000012</v>
      </c>
      <c r="W26" s="9"/>
      <c r="X26" s="9">
        <f>Calculations!AP889</f>
        <v>3630</v>
      </c>
      <c r="Y26" s="9">
        <f>Calculations!AQ889</f>
        <v>6791.1</v>
      </c>
      <c r="Z26" s="9">
        <f>Calculations!AR889</f>
        <v>8345.2049999999999</v>
      </c>
      <c r="AA26" s="9">
        <f>Calculations!AS889</f>
        <v>10189.24353</v>
      </c>
      <c r="AB26" s="9">
        <f>Calculations!AT889</f>
        <v>11598.309419400008</v>
      </c>
      <c r="AC26" s="9"/>
      <c r="AD26" s="9"/>
      <c r="AE26" s="9"/>
      <c r="AF26" s="9"/>
      <c r="AG26" s="9"/>
      <c r="AH26" s="9"/>
      <c r="AJ26" s="34"/>
      <c r="AK26" s="34"/>
      <c r="AL26" s="34"/>
      <c r="AM26" s="34"/>
      <c r="AN26" s="34"/>
    </row>
    <row r="27" spans="2:40" s="15" customFormat="1" x14ac:dyDescent="0.2">
      <c r="B27" s="42" t="s">
        <v>54</v>
      </c>
      <c r="G27" s="63">
        <f>IFERROR(G26/C26-1, 0)</f>
        <v>7.7200000000000024</v>
      </c>
      <c r="H27" s="63">
        <f t="shared" ref="H27:V27" si="9">IFERROR(H26/D26-1, 0)</f>
        <v>1.3025000000000002</v>
      </c>
      <c r="I27" s="63">
        <f t="shared" si="9"/>
        <v>0.38571428571428634</v>
      </c>
      <c r="J27" s="63">
        <f t="shared" si="9"/>
        <v>0.23653061224489846</v>
      </c>
      <c r="K27" s="63">
        <f t="shared" si="9"/>
        <v>0.23137614678899165</v>
      </c>
      <c r="L27" s="63">
        <f t="shared" si="9"/>
        <v>0.23004343105320357</v>
      </c>
      <c r="M27" s="63">
        <f t="shared" si="9"/>
        <v>0.22884536082474183</v>
      </c>
      <c r="N27" s="63">
        <f t="shared" si="9"/>
        <v>0.22556362436045618</v>
      </c>
      <c r="O27" s="63">
        <f t="shared" si="9"/>
        <v>0.25861198033079935</v>
      </c>
      <c r="P27" s="63">
        <f t="shared" si="9"/>
        <v>0.24097548703734506</v>
      </c>
      <c r="Q27" s="63">
        <f t="shared" si="9"/>
        <v>0.21025000419470041</v>
      </c>
      <c r="R27" s="63">
        <f t="shared" si="9"/>
        <v>0.18032340428970173</v>
      </c>
      <c r="S27" s="63">
        <f t="shared" si="9"/>
        <v>0.14576184108413504</v>
      </c>
      <c r="T27" s="63">
        <f t="shared" si="9"/>
        <v>0.13431271832216662</v>
      </c>
      <c r="U27" s="63">
        <f t="shared" si="9"/>
        <v>0.1362680832261991</v>
      </c>
      <c r="V27" s="63">
        <f t="shared" si="9"/>
        <v>0.13720015379392181</v>
      </c>
      <c r="W27" s="63"/>
      <c r="X27" s="63"/>
      <c r="Y27" s="63">
        <f>IFERROR(Y26/X26-1, 0)</f>
        <v>0.87082644628099182</v>
      </c>
      <c r="Z27" s="63">
        <f t="shared" ref="Z27" si="10">IFERROR(Z26/Y26-1, 0)</f>
        <v>0.22884436983699241</v>
      </c>
      <c r="AA27" s="63">
        <f t="shared" ref="AA27" si="11">IFERROR(AA26/Z26-1, 0)</f>
        <v>0.22096982998021009</v>
      </c>
      <c r="AB27" s="63">
        <f t="shared" ref="AB27" si="12">IFERROR(AB26/AA26-1, 0)</f>
        <v>0.13828954870411336</v>
      </c>
      <c r="AC27" s="63"/>
      <c r="AD27" s="63"/>
      <c r="AE27" s="63"/>
      <c r="AF27" s="63"/>
      <c r="AG27" s="63"/>
      <c r="AH27" s="63"/>
      <c r="AJ27" s="61"/>
      <c r="AK27" s="61"/>
      <c r="AL27" s="61"/>
      <c r="AM27" s="61"/>
      <c r="AN27" s="61"/>
    </row>
    <row r="28" spans="2:40" s="15" customFormat="1" x14ac:dyDescent="0.2">
      <c r="B28" s="42" t="s">
        <v>55</v>
      </c>
      <c r="D28" s="60">
        <f>IFERROR(D26/C26-1, 0)</f>
        <v>3</v>
      </c>
      <c r="E28" s="60">
        <f t="shared" ref="E28:V28" si="13">IFERROR(E26/D26-1, 0)</f>
        <v>0.75</v>
      </c>
      <c r="F28" s="60">
        <f t="shared" si="13"/>
        <v>0.16666666666666674</v>
      </c>
      <c r="G28" s="60">
        <f t="shared" si="13"/>
        <v>6.7755102040816473E-2</v>
      </c>
      <c r="H28" s="60">
        <f t="shared" si="13"/>
        <v>5.6192660550458573E-2</v>
      </c>
      <c r="I28" s="60">
        <f t="shared" si="13"/>
        <v>5.3203040173724681E-2</v>
      </c>
      <c r="J28" s="60">
        <f t="shared" si="13"/>
        <v>4.1065292096219785E-2</v>
      </c>
      <c r="K28" s="60">
        <f t="shared" si="13"/>
        <v>6.3304175606536228E-2</v>
      </c>
      <c r="L28" s="60">
        <f t="shared" si="13"/>
        <v>5.5049545522276366E-2</v>
      </c>
      <c r="M28" s="60">
        <f t="shared" si="13"/>
        <v>5.217721362557004E-2</v>
      </c>
      <c r="N28" s="60">
        <f t="shared" si="13"/>
        <v>3.828503833957031E-2</v>
      </c>
      <c r="O28" s="60">
        <f t="shared" si="13"/>
        <v>9.1977068797646222E-2</v>
      </c>
      <c r="P28" s="60">
        <f t="shared" si="13"/>
        <v>4.0265502048468793E-2</v>
      </c>
      <c r="Q28" s="60">
        <f t="shared" si="13"/>
        <v>2.6126213213100824E-2</v>
      </c>
      <c r="R28" s="60">
        <f t="shared" si="13"/>
        <v>1.261072243621264E-2</v>
      </c>
      <c r="S28" s="60">
        <f t="shared" si="13"/>
        <v>6.0002413084544681E-2</v>
      </c>
      <c r="T28" s="60">
        <f t="shared" si="13"/>
        <v>2.9870560437632809E-2</v>
      </c>
      <c r="U28" s="60">
        <f t="shared" si="13"/>
        <v>2.7895082725022169E-2</v>
      </c>
      <c r="V28" s="60">
        <f t="shared" si="13"/>
        <v>1.344135797449475E-2</v>
      </c>
      <c r="W28" s="60"/>
      <c r="X28" s="60"/>
      <c r="Y28" s="60"/>
      <c r="Z28" s="60"/>
      <c r="AA28" s="60"/>
      <c r="AB28" s="60"/>
      <c r="AC28" s="59"/>
      <c r="AD28" s="59"/>
      <c r="AE28" s="59"/>
      <c r="AF28" s="59"/>
      <c r="AG28" s="59"/>
      <c r="AH28" s="59"/>
      <c r="AJ28" s="61"/>
      <c r="AK28" s="61"/>
      <c r="AL28" s="61"/>
      <c r="AM28" s="61"/>
      <c r="AN28" s="61"/>
    </row>
    <row r="29" spans="2:40" x14ac:dyDescent="0.2">
      <c r="AJ29" s="34"/>
      <c r="AK29" s="34"/>
      <c r="AL29" s="34"/>
      <c r="AM29" s="34"/>
      <c r="AN29" s="34"/>
    </row>
    <row r="30" spans="2:40" x14ac:dyDescent="0.2">
      <c r="B30" s="2" t="s">
        <v>447</v>
      </c>
      <c r="AJ30" s="34"/>
      <c r="AK30" s="34"/>
      <c r="AL30" s="34"/>
      <c r="AM30" s="34"/>
      <c r="AN30" s="34"/>
    </row>
    <row r="31" spans="2:40" x14ac:dyDescent="0.2">
      <c r="B31" s="4" t="s">
        <v>462</v>
      </c>
      <c r="C31" s="41">
        <f>Calculations!C894</f>
        <v>1.92</v>
      </c>
      <c r="D31" s="41">
        <f>Calculations!D894</f>
        <v>1.9591836734693877</v>
      </c>
      <c r="E31" s="41">
        <f>Calculations!E894</f>
        <v>1.9421965317919074</v>
      </c>
      <c r="F31" s="41">
        <f>Calculations!F894</f>
        <v>1.9215686274509804</v>
      </c>
      <c r="G31" s="41">
        <f>Calculations!G894</f>
        <v>1.9245283018867925</v>
      </c>
      <c r="H31" s="41">
        <f>Calculations!H894</f>
        <v>1.9272727272727272</v>
      </c>
      <c r="I31" s="41">
        <f>Calculations!I894</f>
        <v>1.9298245614035088</v>
      </c>
      <c r="J31" s="41">
        <f>Calculations!J894</f>
        <v>1.9322033898305084</v>
      </c>
      <c r="K31" s="41">
        <f>Calculations!K894</f>
        <v>1.901639344262295</v>
      </c>
      <c r="L31" s="41">
        <f>Calculations!L894</f>
        <v>1.9047619047619047</v>
      </c>
      <c r="M31" s="41">
        <f>Calculations!M894</f>
        <v>1.9076923076923078</v>
      </c>
      <c r="N31" s="41">
        <f>Calculations!N894</f>
        <v>1.9104477611940298</v>
      </c>
      <c r="O31" s="41">
        <f>Calculations!O894</f>
        <v>1.92</v>
      </c>
      <c r="P31" s="41">
        <f>Calculations!P894</f>
        <v>1.9211469534050178</v>
      </c>
      <c r="Q31" s="41">
        <f>Calculations!Q894</f>
        <v>1.9142857142857144</v>
      </c>
      <c r="R31" s="41">
        <f>Calculations!R894</f>
        <v>1.9142857142857144</v>
      </c>
      <c r="S31" s="41">
        <f>Calculations!S894</f>
        <v>1.9142857142857144</v>
      </c>
      <c r="T31" s="41">
        <f>Calculations!T894</f>
        <v>1.9142857142857144</v>
      </c>
      <c r="U31" s="41">
        <f>Calculations!U894</f>
        <v>1.9142857142857144</v>
      </c>
      <c r="V31" s="41">
        <f>Calculations!V894</f>
        <v>1.9142857142857144</v>
      </c>
      <c r="W31" s="41"/>
      <c r="X31" s="41">
        <f>Calculations!AP894</f>
        <v>9.3076923076923084</v>
      </c>
      <c r="Y31" s="41">
        <f>Calculations!AQ894</f>
        <v>7.7142857142857144</v>
      </c>
      <c r="Z31" s="41">
        <f>Calculations!AR894</f>
        <v>7.625</v>
      </c>
      <c r="AA31" s="41">
        <f>Calculations!AS894</f>
        <v>7.7391304347826084</v>
      </c>
      <c r="AB31" s="41">
        <f>Calculations!AT894</f>
        <v>7.6571428571428575</v>
      </c>
      <c r="AC31" s="9"/>
      <c r="AD31" s="9"/>
      <c r="AE31" s="9"/>
      <c r="AF31" s="9"/>
      <c r="AG31" s="9"/>
      <c r="AH31" s="9"/>
      <c r="AJ31" s="34"/>
      <c r="AK31" s="34"/>
      <c r="AL31" s="34"/>
      <c r="AM31" s="34"/>
      <c r="AN31" s="34"/>
    </row>
    <row r="32" spans="2:40" x14ac:dyDescent="0.2">
      <c r="B32" s="4" t="s">
        <v>297</v>
      </c>
      <c r="C32" s="9">
        <f>Calculations!C895</f>
        <v>30</v>
      </c>
      <c r="D32" s="9">
        <f>Calculations!D895</f>
        <v>30</v>
      </c>
      <c r="E32" s="9">
        <f>Calculations!E895</f>
        <v>30</v>
      </c>
      <c r="F32" s="9">
        <f>Calculations!F895</f>
        <v>30</v>
      </c>
      <c r="G32" s="9">
        <f>Calculations!G895</f>
        <v>30.6</v>
      </c>
      <c r="H32" s="9">
        <f>Calculations!H895</f>
        <v>30.6</v>
      </c>
      <c r="I32" s="9">
        <f>Calculations!I895</f>
        <v>30.6</v>
      </c>
      <c r="J32" s="9">
        <f>Calculations!J895</f>
        <v>30.6</v>
      </c>
      <c r="K32" s="9">
        <f>Calculations!K895</f>
        <v>31.212000000000003</v>
      </c>
      <c r="L32" s="9">
        <f>Calculations!L895</f>
        <v>31.212000000000003</v>
      </c>
      <c r="M32" s="9">
        <f>Calculations!M895</f>
        <v>31.212000000000003</v>
      </c>
      <c r="N32" s="9">
        <f>Calculations!N895</f>
        <v>31.212000000000003</v>
      </c>
      <c r="O32" s="9">
        <f>Calculations!O895</f>
        <v>31.836240000000004</v>
      </c>
      <c r="P32" s="9">
        <f>Calculations!P895</f>
        <v>31.836240000000004</v>
      </c>
      <c r="Q32" s="9">
        <f>Calculations!Q895</f>
        <v>31.836240000000004</v>
      </c>
      <c r="R32" s="9">
        <f>Calculations!R895</f>
        <v>31.836240000000004</v>
      </c>
      <c r="S32" s="9">
        <f>Calculations!S895</f>
        <v>32.472964800000007</v>
      </c>
      <c r="T32" s="9">
        <f>Calculations!T895</f>
        <v>32.472964800000007</v>
      </c>
      <c r="U32" s="9">
        <f>Calculations!U895</f>
        <v>32.472964800000007</v>
      </c>
      <c r="V32" s="9">
        <f>Calculations!V895</f>
        <v>32.472964800000007</v>
      </c>
      <c r="W32" s="9"/>
      <c r="X32" s="9">
        <f>Calculations!AP895</f>
        <v>30</v>
      </c>
      <c r="Y32" s="9">
        <f>Calculations!AQ895</f>
        <v>30.6</v>
      </c>
      <c r="Z32" s="9">
        <f>Calculations!AR895</f>
        <v>31.212000000000003</v>
      </c>
      <c r="AA32" s="9">
        <f>Calculations!AS895</f>
        <v>31.83624</v>
      </c>
      <c r="AB32" s="9">
        <f>Calculations!AT895</f>
        <v>32.472964800000007</v>
      </c>
      <c r="AC32" s="9"/>
      <c r="AD32" s="9"/>
      <c r="AE32" s="9"/>
      <c r="AF32" s="9"/>
      <c r="AG32" s="9"/>
      <c r="AH32" s="9"/>
      <c r="AJ32" s="34"/>
      <c r="AK32" s="34"/>
      <c r="AL32" s="34"/>
      <c r="AM32" s="34"/>
      <c r="AN32" s="34"/>
    </row>
    <row r="33" spans="2:40" x14ac:dyDescent="0.2">
      <c r="B33" s="4" t="s">
        <v>463</v>
      </c>
      <c r="C33" s="9">
        <f>Calculations!C896</f>
        <v>0</v>
      </c>
      <c r="D33" s="9">
        <f>Calculations!D896</f>
        <v>0</v>
      </c>
      <c r="E33" s="9">
        <f>Calculations!E896</f>
        <v>0</v>
      </c>
      <c r="F33" s="9">
        <f>Calculations!F896</f>
        <v>0</v>
      </c>
      <c r="G33" s="9">
        <f>Calculations!G896</f>
        <v>0.17647058823529349</v>
      </c>
      <c r="H33" s="9">
        <f>Calculations!H896</f>
        <v>0.67924528301886866</v>
      </c>
      <c r="I33" s="9">
        <f>Calculations!I896</f>
        <v>1.1454545454545446</v>
      </c>
      <c r="J33" s="9">
        <f>Calculations!J896</f>
        <v>1.2894736842105239</v>
      </c>
      <c r="K33" s="9">
        <f>Calculations!K896</f>
        <v>2.1115862068965541</v>
      </c>
      <c r="L33" s="9">
        <f>Calculations!L896</f>
        <v>2.7740999999999971</v>
      </c>
      <c r="M33" s="9">
        <f>Calculations!M896</f>
        <v>3.3938709677419325</v>
      </c>
      <c r="N33" s="9">
        <f>Calculations!N896</f>
        <v>3.5959218749999877</v>
      </c>
      <c r="O33" s="9">
        <f>Calculations!O896</f>
        <v>5.0214109090909034</v>
      </c>
      <c r="P33" s="9">
        <f>Calculations!P896</f>
        <v>5.9332379104477582</v>
      </c>
      <c r="Q33" s="9">
        <f>Calculations!Q896</f>
        <v>6.9200113432835835</v>
      </c>
      <c r="R33" s="9">
        <f>Calculations!R896</f>
        <v>7.4087556716417637</v>
      </c>
      <c r="S33" s="9">
        <f>Calculations!S896</f>
        <v>9.1268253134328035</v>
      </c>
      <c r="T33" s="9">
        <f>Calculations!T896</f>
        <v>10.369434358208977</v>
      </c>
      <c r="U33" s="9">
        <f>Calculations!U896</f>
        <v>11.564526626865657</v>
      </c>
      <c r="V33" s="9">
        <f>Calculations!V896</f>
        <v>12.156450313432842</v>
      </c>
      <c r="W33" s="9"/>
      <c r="X33" s="9">
        <f>Calculations!AP896</f>
        <v>0</v>
      </c>
      <c r="Y33" s="9">
        <f>Calculations!AQ896</f>
        <v>0.84027777777777857</v>
      </c>
      <c r="Z33" s="9">
        <f>Calculations!AR896</f>
        <v>2.9896598360655702</v>
      </c>
      <c r="AA33" s="9">
        <f>Calculations!AS896</f>
        <v>6.3257207865168503</v>
      </c>
      <c r="AB33" s="9">
        <f>Calculations!AT896</f>
        <v>10.804309152985091</v>
      </c>
      <c r="AC33" s="9"/>
      <c r="AD33" s="9"/>
      <c r="AE33" s="9"/>
      <c r="AF33" s="9"/>
      <c r="AG33" s="9"/>
      <c r="AH33" s="9"/>
      <c r="AJ33" s="34"/>
      <c r="AK33" s="34"/>
      <c r="AL33" s="34"/>
      <c r="AM33" s="34"/>
      <c r="AN33" s="34"/>
    </row>
    <row r="34" spans="2:40" x14ac:dyDescent="0.2">
      <c r="B34" s="38" t="s">
        <v>437</v>
      </c>
      <c r="C34" s="39">
        <f>Calculations!C897</f>
        <v>57.6</v>
      </c>
      <c r="D34" s="39">
        <f>Calculations!D897</f>
        <v>58.775510204081634</v>
      </c>
      <c r="E34" s="39">
        <f>Calculations!E897</f>
        <v>58.265895953757223</v>
      </c>
      <c r="F34" s="39">
        <f>Calculations!F897</f>
        <v>57.647058823529413</v>
      </c>
      <c r="G34" s="39">
        <f>Calculations!G897</f>
        <v>59.230188679245288</v>
      </c>
      <c r="H34" s="39">
        <f>Calculations!H897</f>
        <v>60.283636363636369</v>
      </c>
      <c r="I34" s="39">
        <f>Calculations!I897</f>
        <v>61.263157894736842</v>
      </c>
      <c r="J34" s="39">
        <f>Calculations!J897</f>
        <v>61.616949152542368</v>
      </c>
      <c r="K34" s="39">
        <f>Calculations!K897</f>
        <v>63.369442622950828</v>
      </c>
      <c r="L34" s="39">
        <f>Calculations!L897</f>
        <v>64.735428571428571</v>
      </c>
      <c r="M34" s="39">
        <f>Calculations!M897</f>
        <v>66.017353846153853</v>
      </c>
      <c r="N34" s="39">
        <f>Calculations!N897</f>
        <v>66.49871641791043</v>
      </c>
      <c r="O34" s="39">
        <f>Calculations!O897</f>
        <v>70.766689745454542</v>
      </c>
      <c r="P34" s="39">
        <f>Calculations!P897</f>
        <v>72.56071741935483</v>
      </c>
      <c r="Q34" s="39">
        <f>Calculations!Q897</f>
        <v>74.190538285714297</v>
      </c>
      <c r="R34" s="39">
        <f>Calculations!R897</f>
        <v>75.126134571428523</v>
      </c>
      <c r="S34" s="39">
        <f>Calculations!S897</f>
        <v>79.633883931428528</v>
      </c>
      <c r="T34" s="39">
        <f>Calculations!T897</f>
        <v>82.01259267428577</v>
      </c>
      <c r="U34" s="39">
        <f>Calculations!U897</f>
        <v>84.300340731428562</v>
      </c>
      <c r="V34" s="39">
        <f>Calculations!V897</f>
        <v>85.43345178857146</v>
      </c>
      <c r="W34" s="39"/>
      <c r="X34" s="39">
        <f>Calculations!AP897</f>
        <v>279.23076923076923</v>
      </c>
      <c r="Y34" s="39">
        <f>Calculations!AQ897</f>
        <v>242.53928571428574</v>
      </c>
      <c r="Z34" s="39">
        <f>Calculations!AR897</f>
        <v>260.78765625</v>
      </c>
      <c r="AA34" s="39">
        <f>Calculations!AS897</f>
        <v>295.34039217391302</v>
      </c>
      <c r="AB34" s="39">
        <f>Calculations!AT897</f>
        <v>331.38026912571451</v>
      </c>
      <c r="AC34" s="9"/>
      <c r="AD34" s="9"/>
      <c r="AE34" s="9"/>
      <c r="AF34" s="9"/>
      <c r="AG34" s="9"/>
      <c r="AH34" s="9"/>
      <c r="AJ34" s="34"/>
      <c r="AK34" s="34"/>
      <c r="AL34" s="34"/>
      <c r="AM34" s="34"/>
      <c r="AN34" s="34"/>
    </row>
    <row r="35" spans="2:40" x14ac:dyDescent="0.2">
      <c r="B35" s="4" t="s">
        <v>436</v>
      </c>
      <c r="C35" s="18">
        <f>IFERROR(C36/C34, 0)</f>
        <v>0.25</v>
      </c>
      <c r="D35" s="18">
        <f t="shared" ref="D35:AB35" si="14">IFERROR(D36/D34, 0)</f>
        <v>0.48039215686274506</v>
      </c>
      <c r="E35" s="18">
        <f t="shared" si="14"/>
        <v>0.8160377358490567</v>
      </c>
      <c r="F35" s="18">
        <f t="shared" si="14"/>
        <v>0.92727272727272725</v>
      </c>
      <c r="G35" s="18">
        <f t="shared" si="14"/>
        <v>0.92982456140350878</v>
      </c>
      <c r="H35" s="18">
        <f t="shared" si="14"/>
        <v>0.93220338983050843</v>
      </c>
      <c r="I35" s="18">
        <f t="shared" si="14"/>
        <v>0.93442622950819665</v>
      </c>
      <c r="J35" s="18">
        <f t="shared" si="14"/>
        <v>0.93650793650793651</v>
      </c>
      <c r="K35" s="18">
        <f t="shared" si="14"/>
        <v>0.93846153846153846</v>
      </c>
      <c r="L35" s="18">
        <f t="shared" si="14"/>
        <v>0.94029850746268662</v>
      </c>
      <c r="M35" s="18">
        <f t="shared" si="14"/>
        <v>0.94202898550724645</v>
      </c>
      <c r="N35" s="18">
        <f t="shared" si="14"/>
        <v>0.94366197183098588</v>
      </c>
      <c r="O35" s="18">
        <f t="shared" si="14"/>
        <v>0.95486111111111105</v>
      </c>
      <c r="P35" s="18">
        <f t="shared" si="14"/>
        <v>0.96875000000000011</v>
      </c>
      <c r="Q35" s="18">
        <f t="shared" si="14"/>
        <v>0.97222222222222221</v>
      </c>
      <c r="R35" s="18">
        <f t="shared" si="14"/>
        <v>0.9722222222222221</v>
      </c>
      <c r="S35" s="18">
        <f t="shared" si="14"/>
        <v>0.97222222222222232</v>
      </c>
      <c r="T35" s="18">
        <f t="shared" si="14"/>
        <v>0.97222222222222221</v>
      </c>
      <c r="U35" s="18">
        <f t="shared" si="14"/>
        <v>0.97222222222222221</v>
      </c>
      <c r="V35" s="18">
        <f t="shared" si="14"/>
        <v>0.97222222222222221</v>
      </c>
      <c r="W35" s="18"/>
      <c r="X35" s="18">
        <f t="shared" si="14"/>
        <v>0.9285714285714286</v>
      </c>
      <c r="Y35" s="18">
        <f t="shared" si="14"/>
        <v>0.93333333333333324</v>
      </c>
      <c r="Z35" s="18">
        <f t="shared" si="14"/>
        <v>0.94117647058823528</v>
      </c>
      <c r="AA35" s="18">
        <f t="shared" si="14"/>
        <v>0.95833333333333337</v>
      </c>
      <c r="AB35" s="18">
        <f t="shared" si="14"/>
        <v>0.97222222222222221</v>
      </c>
      <c r="AC35" s="53"/>
      <c r="AD35" s="53"/>
      <c r="AE35" s="53"/>
      <c r="AF35" s="53"/>
      <c r="AG35" s="53"/>
      <c r="AH35" s="53"/>
      <c r="AJ35" s="34"/>
      <c r="AK35" s="34"/>
      <c r="AL35" s="34"/>
      <c r="AM35" s="34"/>
      <c r="AN35" s="34"/>
    </row>
    <row r="36" spans="2:40" x14ac:dyDescent="0.2">
      <c r="B36" s="38" t="s">
        <v>446</v>
      </c>
      <c r="C36" s="39">
        <f>Calculations!C899</f>
        <v>14.4</v>
      </c>
      <c r="D36" s="39">
        <f>Calculations!D899</f>
        <v>28.235294117647058</v>
      </c>
      <c r="E36" s="39">
        <f>Calculations!E899</f>
        <v>47.547169811320757</v>
      </c>
      <c r="F36" s="39">
        <f>Calculations!F899</f>
        <v>53.454545454545453</v>
      </c>
      <c r="G36" s="39">
        <f>Calculations!G899</f>
        <v>55.073684210526324</v>
      </c>
      <c r="H36" s="39">
        <f>Calculations!H899</f>
        <v>56.196610169491528</v>
      </c>
      <c r="I36" s="39">
        <f>Calculations!I899</f>
        <v>57.245901639344261</v>
      </c>
      <c r="J36" s="39">
        <f>Calculations!J899</f>
        <v>57.704761904761902</v>
      </c>
      <c r="K36" s="39">
        <f>Calculations!K899</f>
        <v>59.469784615384626</v>
      </c>
      <c r="L36" s="39">
        <f>Calculations!L899</f>
        <v>60.870626865671646</v>
      </c>
      <c r="M36" s="39">
        <f>Calculations!M899</f>
        <v>62.190260869565229</v>
      </c>
      <c r="N36" s="39">
        <f>Calculations!N899</f>
        <v>62.752309859154913</v>
      </c>
      <c r="O36" s="39">
        <f>Calculations!O899</f>
        <v>67.572359999999989</v>
      </c>
      <c r="P36" s="39">
        <f>Calculations!P899</f>
        <v>70.293194999999997</v>
      </c>
      <c r="Q36" s="39">
        <f>Calculations!Q899</f>
        <v>72.129690000000011</v>
      </c>
      <c r="R36" s="39">
        <f>Calculations!R899</f>
        <v>73.039297499999947</v>
      </c>
      <c r="S36" s="39">
        <f>Calculations!S899</f>
        <v>77.421831599999962</v>
      </c>
      <c r="T36" s="39">
        <f>Calculations!T899</f>
        <v>79.734465100000051</v>
      </c>
      <c r="U36" s="39">
        <f>Calculations!U899</f>
        <v>81.958664599999992</v>
      </c>
      <c r="V36" s="39">
        <f>Calculations!V899</f>
        <v>83.060300350000034</v>
      </c>
      <c r="W36" s="39"/>
      <c r="X36" s="39">
        <f>Calculations!AP899</f>
        <v>259.28571428571428</v>
      </c>
      <c r="Y36" s="39">
        <f>Calculations!AQ899</f>
        <v>226.37</v>
      </c>
      <c r="Z36" s="39">
        <f>Calculations!AR899</f>
        <v>245.44720588235293</v>
      </c>
      <c r="AA36" s="39">
        <f>Calculations!AS899</f>
        <v>283.03454249999999</v>
      </c>
      <c r="AB36" s="39">
        <f>Calculations!AT899</f>
        <v>322.17526165000021</v>
      </c>
      <c r="AC36" s="14"/>
      <c r="AD36" s="14"/>
      <c r="AE36" s="14"/>
      <c r="AF36" s="14"/>
      <c r="AG36" s="14"/>
      <c r="AH36" s="14"/>
      <c r="AI36" s="20"/>
      <c r="AJ36" s="34"/>
      <c r="AK36" s="34"/>
      <c r="AL36" s="34"/>
      <c r="AM36" s="34"/>
      <c r="AN36" s="75"/>
    </row>
    <row r="37" spans="2:40" x14ac:dyDescent="0.2">
      <c r="B37" s="4" t="s">
        <v>302</v>
      </c>
      <c r="C37" s="62">
        <f>Calculations!C900</f>
        <v>0.55821917808219179</v>
      </c>
      <c r="D37" s="62">
        <f>Calculations!D900</f>
        <v>0.60714285714285721</v>
      </c>
      <c r="E37" s="62">
        <f>Calculations!E900</f>
        <v>0.65306627101879333</v>
      </c>
      <c r="F37" s="62">
        <f>Calculations!F900</f>
        <v>0.68634592187065036</v>
      </c>
      <c r="G37" s="62">
        <f>Calculations!G900</f>
        <v>0.71290934510817638</v>
      </c>
      <c r="H37" s="62">
        <f>Calculations!H900</f>
        <v>0.72348321932941118</v>
      </c>
      <c r="I37" s="62">
        <f>Calculations!I900</f>
        <v>0.73010502320280068</v>
      </c>
      <c r="J37" s="62">
        <f>Calculations!J900</f>
        <v>0.73463217815797133</v>
      </c>
      <c r="K37" s="62">
        <f>Calculations!K900</f>
        <v>0.74726189561073109</v>
      </c>
      <c r="L37" s="62">
        <f>Calculations!L900</f>
        <v>0.74988059243352423</v>
      </c>
      <c r="M37" s="62">
        <f>Calculations!M900</f>
        <v>0.75195911761773204</v>
      </c>
      <c r="N37" s="62">
        <f>Calculations!N900</f>
        <v>0.75364168368358087</v>
      </c>
      <c r="O37" s="62">
        <f>Calculations!O900</f>
        <v>0.76435137988423185</v>
      </c>
      <c r="P37" s="62">
        <f>Calculations!P900</f>
        <v>0.76583399426064747</v>
      </c>
      <c r="Q37" s="62">
        <f>Calculations!Q900</f>
        <v>0.76725528065728743</v>
      </c>
      <c r="R37" s="62">
        <f>Calculations!R900</f>
        <v>0.76844013020537216</v>
      </c>
      <c r="S37" s="62">
        <f>Calculations!S900</f>
        <v>0.77896077879548276</v>
      </c>
      <c r="T37" s="62">
        <f>Calculations!T900</f>
        <v>0.77988662558280875</v>
      </c>
      <c r="U37" s="62">
        <f>Calculations!U900</f>
        <v>0.78069022918478215</v>
      </c>
      <c r="V37" s="62">
        <f>Calculations!V900</f>
        <v>0.7813901258772008</v>
      </c>
      <c r="W37" s="62"/>
      <c r="X37" s="62">
        <f>Calculations!AP900</f>
        <v>0.66371670147201134</v>
      </c>
      <c r="Y37" s="62">
        <f>Calculations!AQ900</f>
        <v>0.72737712029931623</v>
      </c>
      <c r="Z37" s="62">
        <f>Calculations!AR900</f>
        <v>0.75105884409225887</v>
      </c>
      <c r="AA37" s="62">
        <f>Calculations!AS900</f>
        <v>0.76665016620803617</v>
      </c>
      <c r="AB37" s="62">
        <f>Calculations!AT900</f>
        <v>0.78031535181214096</v>
      </c>
      <c r="AC37" s="62"/>
      <c r="AD37" s="62"/>
      <c r="AE37" s="62"/>
      <c r="AF37" s="62"/>
      <c r="AG37" s="62"/>
      <c r="AH37" s="62"/>
      <c r="AJ37" s="34"/>
      <c r="AK37" s="34"/>
      <c r="AL37" s="34"/>
      <c r="AM37" s="34"/>
      <c r="AN37" s="34"/>
    </row>
    <row r="38" spans="2:40" x14ac:dyDescent="0.2">
      <c r="B38" s="38" t="s">
        <v>448</v>
      </c>
      <c r="C38" s="39">
        <f>C36*C37</f>
        <v>8.0383561643835613</v>
      </c>
      <c r="D38" s="39">
        <f t="shared" ref="D38:AB38" si="15">D36*D37</f>
        <v>17.142857142857146</v>
      </c>
      <c r="E38" s="39">
        <f t="shared" si="15"/>
        <v>31.051452886176591</v>
      </c>
      <c r="F38" s="39">
        <f t="shared" si="15"/>
        <v>36.688309278176582</v>
      </c>
      <c r="G38" s="39">
        <f t="shared" si="15"/>
        <v>39.262544143220836</v>
      </c>
      <c r="H38" s="39">
        <f t="shared" si="15"/>
        <v>40.657304440823658</v>
      </c>
      <c r="I38" s="39">
        <f t="shared" si="15"/>
        <v>41.795520344658691</v>
      </c>
      <c r="J38" s="39">
        <f t="shared" si="15"/>
        <v>42.391774928182365</v>
      </c>
      <c r="K38" s="39">
        <f t="shared" si="15"/>
        <v>44.439503983254205</v>
      </c>
      <c r="L38" s="39">
        <f t="shared" si="15"/>
        <v>45.645701735829853</v>
      </c>
      <c r="M38" s="39">
        <f t="shared" si="15"/>
        <v>46.76453368789484</v>
      </c>
      <c r="N38" s="39">
        <f t="shared" si="15"/>
        <v>47.292756457287283</v>
      </c>
      <c r="O38" s="39">
        <f t="shared" si="15"/>
        <v>51.649026608034063</v>
      </c>
      <c r="P38" s="39">
        <f t="shared" si="15"/>
        <v>53.832918296192574</v>
      </c>
      <c r="Q38" s="39">
        <f t="shared" si="15"/>
        <v>55.341885544673147</v>
      </c>
      <c r="R38" s="39">
        <f t="shared" si="15"/>
        <v>56.126327281008869</v>
      </c>
      <c r="S38" s="39">
        <f t="shared" si="15"/>
        <v>60.308570238908686</v>
      </c>
      <c r="T38" s="39">
        <f t="shared" si="15"/>
        <v>62.183842929489273</v>
      </c>
      <c r="U38" s="39">
        <f t="shared" si="15"/>
        <v>63.984328650252685</v>
      </c>
      <c r="V38" s="39">
        <f t="shared" si="15"/>
        <v>64.902498545884626</v>
      </c>
      <c r="W38" s="39"/>
      <c r="X38" s="39">
        <f t="shared" si="15"/>
        <v>172.09225902452866</v>
      </c>
      <c r="Y38" s="39">
        <f t="shared" si="15"/>
        <v>164.65635872215623</v>
      </c>
      <c r="Z38" s="39">
        <f t="shared" si="15"/>
        <v>184.34529473567468</v>
      </c>
      <c r="AA38" s="39">
        <f t="shared" si="15"/>
        <v>216.98847905024047</v>
      </c>
      <c r="AB38" s="39">
        <f t="shared" si="15"/>
        <v>251.39830263958848</v>
      </c>
      <c r="AC38" s="14"/>
      <c r="AD38" s="14"/>
      <c r="AE38" s="14"/>
      <c r="AF38" s="14"/>
      <c r="AG38" s="14"/>
      <c r="AH38" s="14"/>
      <c r="AI38" s="20"/>
      <c r="AJ38" s="34"/>
      <c r="AK38" s="34"/>
      <c r="AL38" s="34"/>
      <c r="AM38" s="34"/>
      <c r="AN38" s="75"/>
    </row>
    <row r="39" spans="2:40" x14ac:dyDescent="0.2">
      <c r="B39" s="4" t="s">
        <v>445</v>
      </c>
      <c r="C39" s="9">
        <f>Calculations!C902</f>
        <v>-30.303478600000002</v>
      </c>
      <c r="D39" s="9">
        <f>Calculations!D902</f>
        <v>-32.030065882352936</v>
      </c>
      <c r="E39" s="9">
        <f>Calculations!E902</f>
        <v>-35.095495377358489</v>
      </c>
      <c r="F39" s="9">
        <f>Calculations!F902</f>
        <v>-37.276946318181821</v>
      </c>
      <c r="G39" s="9">
        <f>Calculations!G902</f>
        <v>-39.532108728947371</v>
      </c>
      <c r="H39" s="9">
        <f>Calculations!H902</f>
        <v>-40.832087011016945</v>
      </c>
      <c r="I39" s="9">
        <f>Calculations!I902</f>
        <v>-42.808077700819673</v>
      </c>
      <c r="J39" s="9">
        <f>Calculations!J902</f>
        <v>-43.251618449999995</v>
      </c>
      <c r="K39" s="9">
        <f>Calculations!K902</f>
        <v>-44.313829540061533</v>
      </c>
      <c r="L39" s="9">
        <f>Calculations!L902</f>
        <v>-44.670848077880599</v>
      </c>
      <c r="M39" s="9">
        <f>Calculations!M902</f>
        <v>-45.037936349739127</v>
      </c>
      <c r="N39" s="9">
        <f>Calculations!N902</f>
        <v>-45.411564452197183</v>
      </c>
      <c r="O39" s="9">
        <f>Calculations!O902</f>
        <v>-46.768061982615009</v>
      </c>
      <c r="P39" s="9">
        <f>Calculations!P902</f>
        <v>-47.6619365985675</v>
      </c>
      <c r="Q39" s="9">
        <f>Calculations!Q902</f>
        <v>-48.4836345617475</v>
      </c>
      <c r="R39" s="9">
        <f>Calculations!R902</f>
        <v>-49.256375666377501</v>
      </c>
      <c r="S39" s="9">
        <f>Calculations!S902</f>
        <v>-50.73682922290066</v>
      </c>
      <c r="T39" s="9">
        <f>Calculations!T902</f>
        <v>-51.477862605924912</v>
      </c>
      <c r="U39" s="9">
        <f>Calculations!U902</f>
        <v>-52.226016176059659</v>
      </c>
      <c r="V39" s="9">
        <f>Calculations!V902</f>
        <v>-52.992463231625031</v>
      </c>
      <c r="W39" s="9"/>
      <c r="X39" s="9">
        <f>Calculations!AP902</f>
        <v>-225.05048669642858</v>
      </c>
      <c r="Y39" s="9">
        <f>Calculations!AQ902</f>
        <v>-166.64280055500001</v>
      </c>
      <c r="Z39" s="9">
        <f>Calculations!AR902</f>
        <v>-179.48800625823529</v>
      </c>
      <c r="AA39" s="9">
        <f>Calculations!AS902</f>
        <v>-192.17000880930752</v>
      </c>
      <c r="AB39" s="9">
        <f>Calculations!AT902</f>
        <v>-207.43317123651025</v>
      </c>
      <c r="AC39" s="9"/>
      <c r="AD39" s="9"/>
      <c r="AE39" s="9"/>
      <c r="AF39" s="9"/>
      <c r="AG39" s="9"/>
      <c r="AH39" s="9"/>
      <c r="AJ39" s="34"/>
      <c r="AK39" s="34"/>
      <c r="AL39" s="34"/>
      <c r="AM39" s="34"/>
      <c r="AN39" s="34"/>
    </row>
    <row r="40" spans="2:40" x14ac:dyDescent="0.2">
      <c r="B40" s="38" t="s">
        <v>449</v>
      </c>
      <c r="C40" s="39">
        <f>C38+C39</f>
        <v>-22.265122435616441</v>
      </c>
      <c r="D40" s="39">
        <f t="shared" ref="D40:AB40" si="16">D38+D39</f>
        <v>-14.88720873949579</v>
      </c>
      <c r="E40" s="39">
        <f t="shared" si="16"/>
        <v>-4.044042491181898</v>
      </c>
      <c r="F40" s="39">
        <f t="shared" si="16"/>
        <v>-0.58863704000523853</v>
      </c>
      <c r="G40" s="39">
        <f t="shared" si="16"/>
        <v>-0.26956458572653474</v>
      </c>
      <c r="H40" s="39">
        <f t="shared" si="16"/>
        <v>-0.1747825701932868</v>
      </c>
      <c r="I40" s="39">
        <f t="shared" si="16"/>
        <v>-1.0125573561609826</v>
      </c>
      <c r="J40" s="39">
        <f t="shared" si="16"/>
        <v>-0.85984352181763057</v>
      </c>
      <c r="K40" s="39">
        <f t="shared" si="16"/>
        <v>0.12567444319267196</v>
      </c>
      <c r="L40" s="39">
        <f t="shared" si="16"/>
        <v>0.97485365794925372</v>
      </c>
      <c r="M40" s="39">
        <f t="shared" si="16"/>
        <v>1.7265973381557131</v>
      </c>
      <c r="N40" s="39">
        <f t="shared" si="16"/>
        <v>1.8811920050900994</v>
      </c>
      <c r="O40" s="39">
        <f t="shared" si="16"/>
        <v>4.880964625419054</v>
      </c>
      <c r="P40" s="39">
        <f t="shared" si="16"/>
        <v>6.1709816976250735</v>
      </c>
      <c r="Q40" s="39">
        <f t="shared" si="16"/>
        <v>6.8582509829256466</v>
      </c>
      <c r="R40" s="39">
        <f t="shared" si="16"/>
        <v>6.8699516146313684</v>
      </c>
      <c r="S40" s="39">
        <f t="shared" si="16"/>
        <v>9.5717410160080263</v>
      </c>
      <c r="T40" s="39">
        <f t="shared" si="16"/>
        <v>10.705980323564361</v>
      </c>
      <c r="U40" s="39">
        <f t="shared" si="16"/>
        <v>11.758312474193026</v>
      </c>
      <c r="V40" s="39">
        <f t="shared" si="16"/>
        <v>11.910035314259595</v>
      </c>
      <c r="W40" s="39"/>
      <c r="X40" s="39">
        <f t="shared" si="16"/>
        <v>-52.95822767189992</v>
      </c>
      <c r="Y40" s="39">
        <f t="shared" si="16"/>
        <v>-1.9864418328437807</v>
      </c>
      <c r="Z40" s="39">
        <f t="shared" si="16"/>
        <v>4.857288477439397</v>
      </c>
      <c r="AA40" s="39">
        <f t="shared" si="16"/>
        <v>24.818470240932953</v>
      </c>
      <c r="AB40" s="39">
        <f t="shared" si="16"/>
        <v>43.965131403078232</v>
      </c>
      <c r="AC40" s="14"/>
      <c r="AD40" s="14"/>
      <c r="AE40" s="14"/>
      <c r="AF40" s="14"/>
      <c r="AG40" s="14"/>
      <c r="AH40" s="14"/>
      <c r="AI40" s="20"/>
      <c r="AJ40" s="34"/>
      <c r="AK40" s="34"/>
      <c r="AL40" s="34"/>
      <c r="AM40" s="34"/>
      <c r="AN40" s="75"/>
    </row>
    <row r="41" spans="2:40" x14ac:dyDescent="0.2">
      <c r="B41" s="4" t="s">
        <v>450</v>
      </c>
      <c r="C41" s="18">
        <f>IFERROR(C40/C34, 0)</f>
        <v>-0.38654726450722987</v>
      </c>
      <c r="D41" s="18">
        <f t="shared" ref="D41:AB41" si="17">IFERROR(D40/D34, 0)</f>
        <v>-0.25328931535947696</v>
      </c>
      <c r="E41" s="18">
        <f t="shared" si="17"/>
        <v>-6.9406681644292492E-2</v>
      </c>
      <c r="F41" s="18">
        <f t="shared" si="17"/>
        <v>-1.0211050693968424E-2</v>
      </c>
      <c r="G41" s="18">
        <f t="shared" si="17"/>
        <v>-4.551135016407473E-3</v>
      </c>
      <c r="H41" s="18">
        <f t="shared" si="17"/>
        <v>-2.8993368803929224E-3</v>
      </c>
      <c r="I41" s="18">
        <f t="shared" si="17"/>
        <v>-1.6527998081665524E-2</v>
      </c>
      <c r="J41" s="18">
        <f t="shared" si="17"/>
        <v>-1.3954659126159489E-2</v>
      </c>
      <c r="K41" s="18">
        <f t="shared" si="17"/>
        <v>1.9832025971955737E-3</v>
      </c>
      <c r="L41" s="18">
        <f t="shared" si="17"/>
        <v>1.5059043856852012E-2</v>
      </c>
      <c r="M41" s="18">
        <f t="shared" si="17"/>
        <v>2.6153688955473094E-2</v>
      </c>
      <c r="N41" s="18">
        <f t="shared" si="17"/>
        <v>2.8289147617042255E-2</v>
      </c>
      <c r="O41" s="18">
        <f t="shared" si="17"/>
        <v>6.8972628831102931E-2</v>
      </c>
      <c r="P41" s="18">
        <f t="shared" si="17"/>
        <v>8.5045764665758763E-2</v>
      </c>
      <c r="Q41" s="18">
        <f t="shared" si="17"/>
        <v>9.2441046276196537E-2</v>
      </c>
      <c r="R41" s="18">
        <f t="shared" si="17"/>
        <v>9.1445562237726305E-2</v>
      </c>
      <c r="S41" s="18">
        <f t="shared" si="17"/>
        <v>0.12019683762065531</v>
      </c>
      <c r="T41" s="18">
        <f t="shared" si="17"/>
        <v>0.13054068862428628</v>
      </c>
      <c r="U41" s="18">
        <f t="shared" si="17"/>
        <v>0.13948119749187837</v>
      </c>
      <c r="V41" s="18">
        <f t="shared" si="17"/>
        <v>0.13940716504975414</v>
      </c>
      <c r="W41" s="18"/>
      <c r="X41" s="18">
        <f t="shared" si="17"/>
        <v>-0.18965756466520634</v>
      </c>
      <c r="Y41" s="18">
        <f t="shared" si="17"/>
        <v>-8.1901858785212792E-3</v>
      </c>
      <c r="Z41" s="18">
        <f t="shared" si="17"/>
        <v>1.8625453931696189E-2</v>
      </c>
      <c r="AA41" s="18">
        <f t="shared" si="17"/>
        <v>8.4033443777370084E-2</v>
      </c>
      <c r="AB41" s="18">
        <f t="shared" si="17"/>
        <v>0.1326727494037955</v>
      </c>
      <c r="AC41" s="53"/>
      <c r="AD41" s="53"/>
      <c r="AE41" s="53"/>
      <c r="AF41" s="53"/>
      <c r="AG41" s="53"/>
      <c r="AH41" s="53"/>
      <c r="AJ41" s="34"/>
      <c r="AK41" s="34"/>
      <c r="AL41" s="34"/>
      <c r="AM41" s="34"/>
      <c r="AN41" s="34"/>
    </row>
    <row r="42" spans="2:40" x14ac:dyDescent="0.2">
      <c r="AJ42" s="34"/>
      <c r="AK42" s="34"/>
      <c r="AL42" s="34"/>
      <c r="AM42" s="34"/>
      <c r="AN42" s="34"/>
    </row>
    <row r="43" spans="2:40" x14ac:dyDescent="0.2">
      <c r="B43" s="2" t="s">
        <v>454</v>
      </c>
      <c r="AJ43" s="34"/>
      <c r="AK43" s="34"/>
      <c r="AL43" s="34"/>
      <c r="AM43" s="34"/>
      <c r="AN43" s="34"/>
    </row>
    <row r="44" spans="2:40" x14ac:dyDescent="0.2">
      <c r="B44" s="4" t="s">
        <v>444</v>
      </c>
      <c r="C44" s="9">
        <f>Calculations!C907</f>
        <v>30</v>
      </c>
      <c r="D44" s="9">
        <f>Calculations!D907</f>
        <v>30</v>
      </c>
      <c r="E44" s="9">
        <f>Calculations!E907</f>
        <v>30</v>
      </c>
      <c r="F44" s="9">
        <f>Calculations!F907</f>
        <v>30</v>
      </c>
      <c r="G44" s="9">
        <f>Calculations!G907</f>
        <v>30.13515358361775</v>
      </c>
      <c r="H44" s="9">
        <f>Calculations!H907</f>
        <v>30.524050632911393</v>
      </c>
      <c r="I44" s="9">
        <f>Calculations!I907</f>
        <v>31.108249496981898</v>
      </c>
      <c r="J44" s="9">
        <f>Calculations!J907</f>
        <v>31.760434056761277</v>
      </c>
      <c r="K44" s="9">
        <f>Calculations!K907</f>
        <v>32.582214592274688</v>
      </c>
      <c r="L44" s="9">
        <f>Calculations!L907</f>
        <v>33.559475533249696</v>
      </c>
      <c r="M44" s="9">
        <f>Calculations!M907</f>
        <v>34.599140939597326</v>
      </c>
      <c r="N44" s="9">
        <f>Calculations!N907</f>
        <v>35.661518181818195</v>
      </c>
      <c r="O44" s="9">
        <f>Calculations!O907</f>
        <v>36.834299502304155</v>
      </c>
      <c r="P44" s="9">
        <f>Calculations!P907</f>
        <v>38.139537300509346</v>
      </c>
      <c r="Q44" s="9">
        <f>Calculations!Q907</f>
        <v>39.507181373322815</v>
      </c>
      <c r="R44" s="9">
        <f>Calculations!R907</f>
        <v>40.919083900814215</v>
      </c>
      <c r="S44" s="9">
        <f>Calculations!S907</f>
        <v>42.416689725786171</v>
      </c>
      <c r="T44" s="9">
        <f>Calculations!T907</f>
        <v>44.061029003187251</v>
      </c>
      <c r="U44" s="9">
        <f>Calculations!U907</f>
        <v>45.797501489847711</v>
      </c>
      <c r="V44" s="9">
        <f>Calculations!V907</f>
        <v>47.574631599390983</v>
      </c>
      <c r="W44" s="9"/>
      <c r="X44" s="9">
        <f>Calculations!AP907</f>
        <v>30</v>
      </c>
      <c r="Y44" s="9">
        <f>Calculations!AQ907</f>
        <v>31.504708520179374</v>
      </c>
      <c r="Z44" s="9">
        <f>Calculations!AR907</f>
        <v>34.582233412322275</v>
      </c>
      <c r="AA44" s="9">
        <f>Calculations!AS907</f>
        <v>39.277245703703706</v>
      </c>
      <c r="AB44" s="9">
        <f>Calculations!AT907</f>
        <v>45.342078590606654</v>
      </c>
      <c r="AC44" s="9"/>
      <c r="AD44" s="9"/>
      <c r="AE44" s="9"/>
      <c r="AF44" s="9"/>
      <c r="AG44" s="9"/>
      <c r="AH44" s="9"/>
      <c r="AJ44" s="34"/>
      <c r="AK44" s="34"/>
      <c r="AL44" s="34"/>
      <c r="AM44" s="34"/>
      <c r="AN44" s="34"/>
    </row>
    <row r="45" spans="2:40" x14ac:dyDescent="0.2">
      <c r="B45" s="4" t="s">
        <v>349</v>
      </c>
      <c r="C45" s="62">
        <f>Calculations!C908</f>
        <v>0</v>
      </c>
      <c r="D45" s="62">
        <f>Calculations!D908</f>
        <v>0</v>
      </c>
      <c r="E45" s="62">
        <f>Calculations!E908</f>
        <v>0</v>
      </c>
      <c r="F45" s="62">
        <f>Calculations!F908</f>
        <v>0</v>
      </c>
      <c r="G45" s="62">
        <f>Calculations!G908</f>
        <v>-5.0000000000000037E-2</v>
      </c>
      <c r="H45" s="62">
        <f>Calculations!H908</f>
        <v>-5.0000000000000037E-2</v>
      </c>
      <c r="I45" s="62">
        <f>Calculations!I908</f>
        <v>-5.0000000000000037E-2</v>
      </c>
      <c r="J45" s="62">
        <f>Calculations!J908</f>
        <v>-5.0000000000000044E-2</v>
      </c>
      <c r="K45" s="62">
        <f>Calculations!K908</f>
        <v>-5.0000000000000044E-2</v>
      </c>
      <c r="L45" s="62">
        <f>Calculations!L908</f>
        <v>-5.0000000000000037E-2</v>
      </c>
      <c r="M45" s="62">
        <f>Calculations!M908</f>
        <v>-5.0000000000000031E-2</v>
      </c>
      <c r="N45" s="62">
        <f>Calculations!N908</f>
        <v>-5.0000000000000037E-2</v>
      </c>
      <c r="O45" s="62">
        <f>Calculations!O908</f>
        <v>-5.0000000000000031E-2</v>
      </c>
      <c r="P45" s="62">
        <f>Calculations!P908</f>
        <v>-5.0000000000000031E-2</v>
      </c>
      <c r="Q45" s="62">
        <f>Calculations!Q908</f>
        <v>-5.0000000000000037E-2</v>
      </c>
      <c r="R45" s="62">
        <f>Calculations!R908</f>
        <v>-5.0000000000000031E-2</v>
      </c>
      <c r="S45" s="62">
        <f>Calculations!S908</f>
        <v>-5.0000000000000024E-2</v>
      </c>
      <c r="T45" s="62">
        <f>Calculations!T908</f>
        <v>-5.0000000000000044E-2</v>
      </c>
      <c r="U45" s="62">
        <f>Calculations!U908</f>
        <v>-5.0000000000000037E-2</v>
      </c>
      <c r="V45" s="62">
        <f>Calculations!V908</f>
        <v>-5.0000000000000037E-2</v>
      </c>
      <c r="W45" s="62"/>
      <c r="X45" s="62">
        <f>Calculations!AP908</f>
        <v>0</v>
      </c>
      <c r="Y45" s="62">
        <f>Calculations!AQ908</f>
        <v>-5.0000000000000044E-2</v>
      </c>
      <c r="Z45" s="62">
        <f>Calculations!AR908</f>
        <v>-5.0000000000000051E-2</v>
      </c>
      <c r="AA45" s="62">
        <f>Calculations!AS908</f>
        <v>-5.0000000000000044E-2</v>
      </c>
      <c r="AB45" s="62">
        <f>Calculations!AT908</f>
        <v>-5.0000000000000051E-2</v>
      </c>
      <c r="AC45" s="62"/>
      <c r="AD45" s="62"/>
      <c r="AE45" s="62"/>
      <c r="AF45" s="62"/>
      <c r="AG45" s="62"/>
      <c r="AH45" s="62"/>
      <c r="AJ45" s="34"/>
      <c r="AK45" s="34"/>
      <c r="AL45" s="34"/>
      <c r="AM45" s="34"/>
      <c r="AN45" s="34"/>
    </row>
    <row r="46" spans="2:40" x14ac:dyDescent="0.2">
      <c r="B46" s="4" t="s">
        <v>350</v>
      </c>
      <c r="C46" s="62">
        <f>Calculations!C909</f>
        <v>0</v>
      </c>
      <c r="D46" s="62">
        <f>Calculations!D909</f>
        <v>0</v>
      </c>
      <c r="E46" s="62">
        <f>Calculations!E909</f>
        <v>0</v>
      </c>
      <c r="F46" s="62">
        <f>Calculations!F909</f>
        <v>0</v>
      </c>
      <c r="G46" s="62">
        <f>Calculations!G909</f>
        <v>0.89999999999999991</v>
      </c>
      <c r="H46" s="62">
        <f>Calculations!H909</f>
        <v>0.89999999999999991</v>
      </c>
      <c r="I46" s="62">
        <f>Calculations!I909</f>
        <v>0.89999999999999991</v>
      </c>
      <c r="J46" s="62">
        <f>Calculations!J909</f>
        <v>0.89999999999999991</v>
      </c>
      <c r="K46" s="62">
        <f>Calculations!K909</f>
        <v>0.89999999999999991</v>
      </c>
      <c r="L46" s="62">
        <f>Calculations!L909</f>
        <v>0.89999999999999991</v>
      </c>
      <c r="M46" s="62">
        <f>Calculations!M909</f>
        <v>0.89999999999999991</v>
      </c>
      <c r="N46" s="62">
        <f>Calculations!N909</f>
        <v>0.89999999999999991</v>
      </c>
      <c r="O46" s="62">
        <f>Calculations!O909</f>
        <v>0.9</v>
      </c>
      <c r="P46" s="62">
        <f>Calculations!P909</f>
        <v>0.9</v>
      </c>
      <c r="Q46" s="62">
        <f>Calculations!Q909</f>
        <v>0.89999999999999991</v>
      </c>
      <c r="R46" s="62">
        <f>Calculations!R909</f>
        <v>0.9</v>
      </c>
      <c r="S46" s="62">
        <f>Calculations!S909</f>
        <v>0.9</v>
      </c>
      <c r="T46" s="62">
        <f>Calculations!T909</f>
        <v>0.89999999999999991</v>
      </c>
      <c r="U46" s="62">
        <f>Calculations!U909</f>
        <v>0.89999999999999991</v>
      </c>
      <c r="V46" s="62">
        <f>Calculations!V909</f>
        <v>0.9</v>
      </c>
      <c r="W46" s="62"/>
      <c r="X46" s="62">
        <f>Calculations!AP909</f>
        <v>0</v>
      </c>
      <c r="Y46" s="62">
        <f>Calculations!AQ909</f>
        <v>0.89999999999999991</v>
      </c>
      <c r="Z46" s="62">
        <f>Calculations!AR909</f>
        <v>0.89999999999999991</v>
      </c>
      <c r="AA46" s="62">
        <f>Calculations!AS909</f>
        <v>0.89999999999999991</v>
      </c>
      <c r="AB46" s="62">
        <f>Calculations!AT909</f>
        <v>0.89999999999999991</v>
      </c>
      <c r="AC46" s="62"/>
      <c r="AD46" s="62"/>
      <c r="AE46" s="62"/>
      <c r="AF46" s="62"/>
      <c r="AG46" s="62"/>
      <c r="AH46" s="62"/>
      <c r="AJ46" s="34"/>
      <c r="AK46" s="34"/>
      <c r="AL46" s="34"/>
      <c r="AM46" s="34"/>
      <c r="AN46" s="34"/>
    </row>
    <row r="47" spans="2:40" x14ac:dyDescent="0.2">
      <c r="B47" s="4" t="s">
        <v>453</v>
      </c>
      <c r="C47" s="62">
        <f>Calculations!C910</f>
        <v>0</v>
      </c>
      <c r="D47" s="62">
        <f>Calculations!D910</f>
        <v>0</v>
      </c>
      <c r="E47" s="62">
        <f>Calculations!E910</f>
        <v>0</v>
      </c>
      <c r="F47" s="62">
        <f>Calculations!F910</f>
        <v>0</v>
      </c>
      <c r="G47" s="62">
        <f>Calculations!G910</f>
        <v>1.05</v>
      </c>
      <c r="H47" s="62">
        <f>Calculations!H910</f>
        <v>1.05</v>
      </c>
      <c r="I47" s="62">
        <f>Calculations!I910</f>
        <v>1.05</v>
      </c>
      <c r="J47" s="62">
        <f>Calculations!J910</f>
        <v>1.05</v>
      </c>
      <c r="K47" s="62">
        <f>Calculations!K910</f>
        <v>1.0567297484421878</v>
      </c>
      <c r="L47" s="62">
        <f>Calculations!L910</f>
        <v>1.0620377985825531</v>
      </c>
      <c r="M47" s="62">
        <f>Calculations!M910</f>
        <v>1.0665827463560917</v>
      </c>
      <c r="N47" s="62">
        <f>Calculations!N910</f>
        <v>1.0699999999999998</v>
      </c>
      <c r="O47" s="62">
        <f>Calculations!O910</f>
        <v>1.0759614818613894</v>
      </c>
      <c r="P47" s="62">
        <f>Calculations!P910</f>
        <v>1.0812545193737471</v>
      </c>
      <c r="Q47" s="62">
        <f>Calculations!Q910</f>
        <v>1.0860242095490802</v>
      </c>
      <c r="R47" s="62">
        <f>Calculations!R910</f>
        <v>1.0899999999999999</v>
      </c>
      <c r="S47" s="62">
        <f>Calculations!S910</f>
        <v>1.092884569523404</v>
      </c>
      <c r="T47" s="62">
        <f>Calculations!T910</f>
        <v>1.0955047570566843</v>
      </c>
      <c r="U47" s="62">
        <f>Calculations!U910</f>
        <v>1.0979049688656486</v>
      </c>
      <c r="V47" s="62">
        <f>Calculations!V910</f>
        <v>1.0999999999999999</v>
      </c>
      <c r="W47" s="62"/>
      <c r="X47" s="62">
        <f>Calculations!AP910</f>
        <v>0</v>
      </c>
      <c r="Y47" s="62">
        <f>Calculations!AQ910</f>
        <v>1.05</v>
      </c>
      <c r="Z47" s="62">
        <f>Calculations!AR910</f>
        <v>1.07</v>
      </c>
      <c r="AA47" s="62">
        <f>Calculations!AS910</f>
        <v>1.0899999999999999</v>
      </c>
      <c r="AB47" s="62">
        <f>Calculations!AT910</f>
        <v>1.0999999999999999</v>
      </c>
      <c r="AC47" s="62"/>
      <c r="AD47" s="62"/>
      <c r="AE47" s="62"/>
      <c r="AF47" s="62"/>
      <c r="AG47" s="62"/>
      <c r="AH47" s="62"/>
      <c r="AJ47" s="34"/>
      <c r="AK47" s="34"/>
      <c r="AL47" s="34"/>
      <c r="AM47" s="34"/>
      <c r="AN47" s="34"/>
    </row>
    <row r="48" spans="2:40" x14ac:dyDescent="0.2">
      <c r="AJ48" s="34"/>
      <c r="AK48" s="34"/>
      <c r="AL48" s="34"/>
      <c r="AM48" s="34"/>
      <c r="AN48" s="34"/>
    </row>
    <row r="49" spans="2:40" x14ac:dyDescent="0.2">
      <c r="B49" s="2" t="s">
        <v>169</v>
      </c>
      <c r="AJ49" s="34"/>
      <c r="AK49" s="34"/>
      <c r="AL49" s="34"/>
      <c r="AM49" s="34"/>
      <c r="AN49" s="34"/>
    </row>
    <row r="50" spans="2:40" x14ac:dyDescent="0.2">
      <c r="B50" s="72" t="s">
        <v>442</v>
      </c>
      <c r="AJ50" s="34"/>
      <c r="AK50" s="34"/>
      <c r="AL50" s="34"/>
      <c r="AM50" s="34"/>
      <c r="AN50" s="34"/>
    </row>
    <row r="51" spans="2:40" x14ac:dyDescent="0.2">
      <c r="B51" s="5" t="s">
        <v>303</v>
      </c>
      <c r="C51" s="9">
        <f>Calculations!C914</f>
        <v>-380.43598250000002</v>
      </c>
      <c r="D51" s="9">
        <f>Calculations!D914</f>
        <v>-825.58668</v>
      </c>
      <c r="E51" s="9">
        <f>Calculations!E914</f>
        <v>-952.77812749999998</v>
      </c>
      <c r="F51" s="9">
        <f>Calculations!F914</f>
        <v>-1065.52977375</v>
      </c>
      <c r="G51" s="9">
        <f>Calculations!G914</f>
        <v>-1186.3176987750001</v>
      </c>
      <c r="H51" s="9">
        <f>Calculations!H914</f>
        <v>-1284.4889918249999</v>
      </c>
      <c r="I51" s="9">
        <f>Calculations!I914</f>
        <v>-1406.9811198750001</v>
      </c>
      <c r="J51" s="9">
        <f>Calculations!J914</f>
        <v>-1486.1874936749998</v>
      </c>
      <c r="K51" s="9">
        <f>Calculations!K914</f>
        <v>-1587.487358052</v>
      </c>
      <c r="L51" s="9">
        <f>Calculations!L914</f>
        <v>-1668.6719203590001</v>
      </c>
      <c r="M51" s="9">
        <f>Calculations!M914</f>
        <v>-1752.2479005659998</v>
      </c>
      <c r="N51" s="9">
        <f>Calculations!N914</f>
        <v>-1838.0201444280001</v>
      </c>
      <c r="O51" s="9">
        <f>Calculations!O914</f>
        <v>-1938.7694985341404</v>
      </c>
      <c r="P51" s="9">
        <f>Calculations!P914</f>
        <v>-2001.91977190593</v>
      </c>
      <c r="Q51" s="9">
        <f>Calculations!Q914</f>
        <v>-2063.40555583791</v>
      </c>
      <c r="R51" s="9">
        <f>Calculations!R914</f>
        <v>-2123.8176728183398</v>
      </c>
      <c r="S51" s="9">
        <f>Calculations!S914</f>
        <v>-2210.8457938500237</v>
      </c>
      <c r="T51" s="9">
        <f>Calculations!T914</f>
        <v>-2272.7062459336466</v>
      </c>
      <c r="U51" s="9">
        <f>Calculations!U914</f>
        <v>-2335.8505773792476</v>
      </c>
      <c r="V51" s="9">
        <f>Calculations!V914</f>
        <v>-2400.4876633584763</v>
      </c>
      <c r="W51" s="9"/>
      <c r="X51" s="9">
        <f>Calculations!AP914</f>
        <v>-3224.3305637500002</v>
      </c>
      <c r="Y51" s="9">
        <f>Calculations!AQ914</f>
        <v>-5363.9753041499998</v>
      </c>
      <c r="Z51" s="9">
        <f>Calculations!AR914</f>
        <v>-6846.4273234049997</v>
      </c>
      <c r="AA51" s="9">
        <f>Calculations!AS914</f>
        <v>-8127.912499096321</v>
      </c>
      <c r="AB51" s="9">
        <f>Calculations!AT914</f>
        <v>-9219.8902805213947</v>
      </c>
      <c r="AC51" s="9"/>
      <c r="AD51" s="9"/>
      <c r="AE51" s="9"/>
      <c r="AF51" s="9"/>
      <c r="AG51" s="9"/>
      <c r="AH51" s="9"/>
      <c r="AJ51" s="34"/>
      <c r="AK51" s="34"/>
      <c r="AL51" s="34"/>
      <c r="AM51" s="34"/>
      <c r="AN51" s="34"/>
    </row>
    <row r="52" spans="2:40" x14ac:dyDescent="0.2">
      <c r="B52" s="5" t="s">
        <v>168</v>
      </c>
      <c r="C52" s="8">
        <f>Calculations!C915</f>
        <v>6</v>
      </c>
      <c r="D52" s="8">
        <f>Calculations!D915</f>
        <v>24</v>
      </c>
      <c r="E52" s="8">
        <f>Calculations!E915</f>
        <v>42</v>
      </c>
      <c r="F52" s="8">
        <f>Calculations!F915</f>
        <v>49</v>
      </c>
      <c r="G52" s="8">
        <f>Calculations!G915</f>
        <v>51</v>
      </c>
      <c r="H52" s="8">
        <f>Calculations!H915</f>
        <v>53</v>
      </c>
      <c r="I52" s="8">
        <f>Calculations!I915</f>
        <v>55</v>
      </c>
      <c r="J52" s="8">
        <f>Calculations!J915</f>
        <v>57</v>
      </c>
      <c r="K52" s="8">
        <f>Calculations!K915</f>
        <v>58</v>
      </c>
      <c r="L52" s="8">
        <f>Calculations!L915</f>
        <v>60</v>
      </c>
      <c r="M52" s="8">
        <f>Calculations!M915</f>
        <v>62</v>
      </c>
      <c r="N52" s="8">
        <f>Calculations!N915</f>
        <v>64</v>
      </c>
      <c r="O52" s="8">
        <f>Calculations!O915</f>
        <v>66</v>
      </c>
      <c r="P52" s="8">
        <f>Calculations!P915</f>
        <v>67</v>
      </c>
      <c r="Q52" s="8">
        <f>Calculations!Q915</f>
        <v>67</v>
      </c>
      <c r="R52" s="8">
        <f>Calculations!R915</f>
        <v>67</v>
      </c>
      <c r="S52" s="8">
        <f>Calculations!S915</f>
        <v>67</v>
      </c>
      <c r="T52" s="8">
        <f>Calculations!T915</f>
        <v>67</v>
      </c>
      <c r="U52" s="8">
        <f>Calculations!U915</f>
        <v>67</v>
      </c>
      <c r="V52" s="8">
        <f>Calculations!V915</f>
        <v>67</v>
      </c>
      <c r="W52" s="8"/>
      <c r="X52" s="8">
        <f>Calculations!AP915</f>
        <v>121</v>
      </c>
      <c r="Y52" s="8">
        <f>Calculations!AQ915</f>
        <v>216</v>
      </c>
      <c r="Z52" s="8">
        <f>Calculations!AR915</f>
        <v>244</v>
      </c>
      <c r="AA52" s="8">
        <f>Calculations!AS915</f>
        <v>267</v>
      </c>
      <c r="AB52" s="8">
        <f>Calculations!AT915</f>
        <v>268</v>
      </c>
      <c r="AC52" s="8"/>
      <c r="AD52" s="8"/>
      <c r="AE52" s="8"/>
      <c r="AF52" s="8"/>
      <c r="AG52" s="8"/>
      <c r="AH52" s="8"/>
      <c r="AJ52" s="34"/>
      <c r="AK52" s="34"/>
      <c r="AL52" s="34"/>
      <c r="AM52" s="34"/>
      <c r="AN52" s="34"/>
    </row>
    <row r="53" spans="2:40" x14ac:dyDescent="0.2">
      <c r="B53" s="143" t="s">
        <v>12</v>
      </c>
      <c r="C53" s="39">
        <f t="shared" ref="C53:AB53" si="18">IFERROR(C51/C52, 0)</f>
        <v>-63.40599708333334</v>
      </c>
      <c r="D53" s="39">
        <f t="shared" si="18"/>
        <v>-34.399445</v>
      </c>
      <c r="E53" s="39">
        <f t="shared" si="18"/>
        <v>-22.68519351190476</v>
      </c>
      <c r="F53" s="39">
        <f t="shared" si="18"/>
        <v>-21.745505586734694</v>
      </c>
      <c r="G53" s="39">
        <f t="shared" si="18"/>
        <v>-23.261131348529414</v>
      </c>
      <c r="H53" s="39">
        <f t="shared" si="18"/>
        <v>-24.235641355188676</v>
      </c>
      <c r="I53" s="39">
        <f t="shared" si="18"/>
        <v>-25.581474906818183</v>
      </c>
      <c r="J53" s="39">
        <f t="shared" si="18"/>
        <v>-26.073464801315787</v>
      </c>
      <c r="K53" s="39">
        <f t="shared" si="18"/>
        <v>-27.370471690551724</v>
      </c>
      <c r="L53" s="39">
        <f t="shared" si="18"/>
        <v>-27.811198672650001</v>
      </c>
      <c r="M53" s="39">
        <f t="shared" si="18"/>
        <v>-28.262062912354835</v>
      </c>
      <c r="N53" s="39">
        <f t="shared" si="18"/>
        <v>-28.719064756687501</v>
      </c>
      <c r="O53" s="39">
        <f t="shared" si="18"/>
        <v>-29.375295432335463</v>
      </c>
      <c r="P53" s="39">
        <f t="shared" si="18"/>
        <v>-29.879399580685522</v>
      </c>
      <c r="Q53" s="39">
        <f t="shared" si="18"/>
        <v>-30.797097848327017</v>
      </c>
      <c r="R53" s="39">
        <f t="shared" si="18"/>
        <v>-31.698771236094625</v>
      </c>
      <c r="S53" s="39">
        <f t="shared" si="18"/>
        <v>-32.997698415671998</v>
      </c>
      <c r="T53" s="39">
        <f t="shared" si="18"/>
        <v>-33.920988745278308</v>
      </c>
      <c r="U53" s="39">
        <f t="shared" si="18"/>
        <v>-34.863441453421608</v>
      </c>
      <c r="V53" s="39">
        <f t="shared" si="18"/>
        <v>-35.828174079977259</v>
      </c>
      <c r="W53" s="39"/>
      <c r="X53" s="39">
        <f t="shared" si="18"/>
        <v>-26.647360030991738</v>
      </c>
      <c r="Y53" s="39">
        <f t="shared" si="18"/>
        <v>-24.833219000694445</v>
      </c>
      <c r="Z53" s="39">
        <f t="shared" si="18"/>
        <v>-28.059128374610655</v>
      </c>
      <c r="AA53" s="39">
        <f t="shared" si="18"/>
        <v>-30.441619846802702</v>
      </c>
      <c r="AB53" s="39">
        <f t="shared" si="18"/>
        <v>-34.402575673587293</v>
      </c>
      <c r="AC53" s="14"/>
      <c r="AD53" s="14"/>
      <c r="AE53" s="14"/>
      <c r="AF53" s="14"/>
      <c r="AG53" s="14"/>
      <c r="AH53" s="14"/>
      <c r="AI53" s="25"/>
      <c r="AJ53" s="3"/>
      <c r="AK53" s="3"/>
      <c r="AL53" s="3"/>
      <c r="AM53" s="3"/>
      <c r="AN53" s="54"/>
    </row>
    <row r="54" spans="2:40" x14ac:dyDescent="0.2">
      <c r="B54" s="72" t="s">
        <v>301</v>
      </c>
    </row>
    <row r="55" spans="2:40" x14ac:dyDescent="0.2">
      <c r="B55" s="5" t="s">
        <v>303</v>
      </c>
      <c r="C55" s="9">
        <f>Calculations!C918</f>
        <v>-380.43598250000002</v>
      </c>
      <c r="D55" s="9">
        <f>Calculations!D918</f>
        <v>-825.58668</v>
      </c>
      <c r="E55" s="9">
        <f>Calculations!E918</f>
        <v>-952.77812749999998</v>
      </c>
      <c r="F55" s="9">
        <f>Calculations!F918</f>
        <v>-1065.52977375</v>
      </c>
      <c r="G55" s="9">
        <f>Calculations!G918</f>
        <v>-1186.3176987750001</v>
      </c>
      <c r="H55" s="9">
        <f>Calculations!H918</f>
        <v>-1284.4889918249999</v>
      </c>
      <c r="I55" s="9">
        <f>Calculations!I918</f>
        <v>-1406.9811198750001</v>
      </c>
      <c r="J55" s="9">
        <f>Calculations!J918</f>
        <v>-1486.1874936749998</v>
      </c>
      <c r="K55" s="9">
        <f>Calculations!K918</f>
        <v>-1587.487358052</v>
      </c>
      <c r="L55" s="9">
        <f>Calculations!L918</f>
        <v>-1668.6719203590001</v>
      </c>
      <c r="M55" s="9">
        <f>Calculations!M918</f>
        <v>-1752.2479005659998</v>
      </c>
      <c r="N55" s="9">
        <f>Calculations!N918</f>
        <v>-1838.0201444280001</v>
      </c>
      <c r="O55" s="9">
        <f>Calculations!O918</f>
        <v>-1938.7694985341404</v>
      </c>
      <c r="P55" s="9">
        <f>Calculations!P918</f>
        <v>-2001.91977190593</v>
      </c>
      <c r="Q55" s="9">
        <f>Calculations!Q918</f>
        <v>-2063.40555583791</v>
      </c>
      <c r="R55" s="9">
        <f>Calculations!R918</f>
        <v>-2123.8176728183398</v>
      </c>
      <c r="S55" s="9">
        <f>Calculations!S918</f>
        <v>-2210.8457938500237</v>
      </c>
      <c r="T55" s="9">
        <f>Calculations!T918</f>
        <v>-2272.7062459336466</v>
      </c>
      <c r="U55" s="9">
        <f>Calculations!U918</f>
        <v>-2335.8505773792476</v>
      </c>
      <c r="V55" s="9">
        <f>Calculations!V918</f>
        <v>-2400.4876633584763</v>
      </c>
      <c r="W55" s="9"/>
      <c r="X55" s="9">
        <f>Calculations!AP918</f>
        <v>-3224.3305637500002</v>
      </c>
      <c r="Y55" s="9">
        <f>Calculations!AQ918</f>
        <v>-5363.9753041499998</v>
      </c>
      <c r="Z55" s="9">
        <f>Calculations!AR918</f>
        <v>-6846.4273234049997</v>
      </c>
      <c r="AA55" s="9">
        <f>Calculations!AS918</f>
        <v>-8127.912499096321</v>
      </c>
      <c r="AB55" s="9">
        <f>Calculations!AT918</f>
        <v>-9219.8902805213947</v>
      </c>
      <c r="AC55" s="9"/>
      <c r="AD55" s="9"/>
      <c r="AE55" s="9"/>
      <c r="AF55" s="9"/>
      <c r="AG55" s="9"/>
      <c r="AH55" s="9"/>
      <c r="AJ55" s="34"/>
      <c r="AK55" s="34"/>
      <c r="AL55" s="34"/>
      <c r="AM55" s="34"/>
      <c r="AN55" s="34"/>
    </row>
    <row r="56" spans="2:40" x14ac:dyDescent="0.2">
      <c r="B56" s="5" t="s">
        <v>451</v>
      </c>
      <c r="C56" s="9">
        <f>Calculations!C919</f>
        <v>15</v>
      </c>
      <c r="D56" s="9">
        <f>Calculations!D919</f>
        <v>60</v>
      </c>
      <c r="E56" s="9">
        <f>Calculations!E919</f>
        <v>105</v>
      </c>
      <c r="F56" s="9">
        <f>Calculations!F919</f>
        <v>122.5</v>
      </c>
      <c r="G56" s="9">
        <f>Calculations!G919</f>
        <v>130.05000000000001</v>
      </c>
      <c r="H56" s="9">
        <f>Calculations!H919</f>
        <v>135.15</v>
      </c>
      <c r="I56" s="9">
        <f>Calculations!I919</f>
        <v>140.25</v>
      </c>
      <c r="J56" s="9">
        <f>Calculations!J919</f>
        <v>145.35</v>
      </c>
      <c r="K56" s="9">
        <f>Calculations!K919</f>
        <v>150.85800000000003</v>
      </c>
      <c r="L56" s="9">
        <f>Calculations!L919</f>
        <v>156.06000000000003</v>
      </c>
      <c r="M56" s="9">
        <f>Calculations!M919</f>
        <v>161.26200000000003</v>
      </c>
      <c r="N56" s="9">
        <f>Calculations!N919</f>
        <v>166.46400000000003</v>
      </c>
      <c r="O56" s="9">
        <f>Calculations!O919</f>
        <v>175.09932000000003</v>
      </c>
      <c r="P56" s="9">
        <f>Calculations!P919</f>
        <v>177.75234</v>
      </c>
      <c r="Q56" s="9">
        <f>Calculations!Q919</f>
        <v>177.75234</v>
      </c>
      <c r="R56" s="9">
        <f>Calculations!R919</f>
        <v>177.75234</v>
      </c>
      <c r="S56" s="9">
        <f>Calculations!S919</f>
        <v>181.30738680000005</v>
      </c>
      <c r="T56" s="9">
        <f>Calculations!T919</f>
        <v>181.30738680000005</v>
      </c>
      <c r="U56" s="9">
        <f>Calculations!U919</f>
        <v>181.30738680000005</v>
      </c>
      <c r="V56" s="9">
        <f>Calculations!V919</f>
        <v>181.30738680000005</v>
      </c>
      <c r="W56" s="9"/>
      <c r="X56" s="9">
        <f>Calculations!AP919</f>
        <v>302.5</v>
      </c>
      <c r="Y56" s="9">
        <f>Calculations!AQ919</f>
        <v>550.80000000000007</v>
      </c>
      <c r="Z56" s="9">
        <f>Calculations!AR919</f>
        <v>634.64400000000012</v>
      </c>
      <c r="AA56" s="9">
        <f>Calculations!AS919</f>
        <v>708.35633999999993</v>
      </c>
      <c r="AB56" s="9">
        <f>Calculations!AT919</f>
        <v>725.22954720000018</v>
      </c>
      <c r="AC56" s="9"/>
      <c r="AD56" s="9"/>
      <c r="AE56" s="9"/>
      <c r="AF56" s="9"/>
      <c r="AG56" s="9"/>
      <c r="AH56" s="9"/>
      <c r="AJ56" s="34"/>
      <c r="AK56" s="34"/>
      <c r="AL56" s="34"/>
      <c r="AM56" s="34"/>
      <c r="AN56" s="34"/>
    </row>
    <row r="57" spans="2:40" x14ac:dyDescent="0.2">
      <c r="B57" s="5" t="s">
        <v>302</v>
      </c>
      <c r="C57" s="18">
        <f>Calculations!C920</f>
        <v>0.55821917808219179</v>
      </c>
      <c r="D57" s="18">
        <f>Calculations!D920</f>
        <v>0.60714285714285721</v>
      </c>
      <c r="E57" s="18">
        <f>Calculations!E920</f>
        <v>0.65306627101879333</v>
      </c>
      <c r="F57" s="18">
        <f>Calculations!F920</f>
        <v>0.68634592187065036</v>
      </c>
      <c r="G57" s="18">
        <f>Calculations!G920</f>
        <v>0.71290934510817638</v>
      </c>
      <c r="H57" s="18">
        <f>Calculations!H920</f>
        <v>0.72348321932941118</v>
      </c>
      <c r="I57" s="18">
        <f>Calculations!I920</f>
        <v>0.73010502320280068</v>
      </c>
      <c r="J57" s="18">
        <f>Calculations!J920</f>
        <v>0.73463217815797133</v>
      </c>
      <c r="K57" s="18">
        <f>Calculations!K920</f>
        <v>0.74726189561073109</v>
      </c>
      <c r="L57" s="18">
        <f>Calculations!L920</f>
        <v>0.74988059243352423</v>
      </c>
      <c r="M57" s="18">
        <f>Calculations!M920</f>
        <v>0.75195911761773204</v>
      </c>
      <c r="N57" s="18">
        <f>Calculations!N920</f>
        <v>0.75364168368358087</v>
      </c>
      <c r="O57" s="18">
        <f>Calculations!O920</f>
        <v>0.76435137988423185</v>
      </c>
      <c r="P57" s="18">
        <f>Calculations!P920</f>
        <v>0.76583399426064747</v>
      </c>
      <c r="Q57" s="18">
        <f>Calculations!Q920</f>
        <v>0.76725528065728743</v>
      </c>
      <c r="R57" s="18">
        <f>Calculations!R920</f>
        <v>0.76844013020537216</v>
      </c>
      <c r="S57" s="18">
        <f>Calculations!S920</f>
        <v>0.77896077879548276</v>
      </c>
      <c r="T57" s="18">
        <f>Calculations!T920</f>
        <v>0.77988662558280875</v>
      </c>
      <c r="U57" s="18">
        <f>Calculations!U920</f>
        <v>0.78069022918478215</v>
      </c>
      <c r="V57" s="18">
        <f>Calculations!V920</f>
        <v>0.7813901258772008</v>
      </c>
      <c r="W57" s="18"/>
      <c r="X57" s="18">
        <f>Calculations!AP920</f>
        <v>0.66371670147201134</v>
      </c>
      <c r="Y57" s="18">
        <f>Calculations!AQ920</f>
        <v>0.72737712029931623</v>
      </c>
      <c r="Z57" s="18">
        <f>Calculations!AR920</f>
        <v>0.75105884409225887</v>
      </c>
      <c r="AA57" s="18">
        <f>Calculations!AS920</f>
        <v>0.76665016620803617</v>
      </c>
      <c r="AB57" s="18">
        <f>Calculations!AT920</f>
        <v>0.78031535181214096</v>
      </c>
      <c r="AC57" s="53"/>
      <c r="AD57" s="53"/>
      <c r="AE57" s="53"/>
      <c r="AF57" s="53"/>
      <c r="AG57" s="53"/>
      <c r="AH57" s="53"/>
      <c r="AJ57" s="34"/>
      <c r="AK57" s="34"/>
      <c r="AL57" s="34"/>
      <c r="AM57" s="34"/>
      <c r="AN57" s="34"/>
    </row>
    <row r="58" spans="2:40" x14ac:dyDescent="0.2">
      <c r="B58" s="143" t="s">
        <v>301</v>
      </c>
      <c r="C58" s="70">
        <f t="shared" ref="C58:D58" si="19">IFERROR(-C55/(C56*C57), 0)</f>
        <v>45.434481345603274</v>
      </c>
      <c r="D58" s="70">
        <f t="shared" si="19"/>
        <v>22.663163764705882</v>
      </c>
      <c r="E58" s="70">
        <f>IFERROR(-E55/(E56*E57), 0)</f>
        <v>13.894573655758098</v>
      </c>
      <c r="F58" s="70">
        <f t="shared" ref="F58:V58" si="20">IFERROR(-F55/(F56*F57), 0)</f>
        <v>12.673204513238373</v>
      </c>
      <c r="G58" s="70">
        <f t="shared" si="20"/>
        <v>12.795473023511535</v>
      </c>
      <c r="H58" s="70">
        <f t="shared" si="20"/>
        <v>13.136687661222416</v>
      </c>
      <c r="I58" s="70">
        <f>IFERROR(-I55/(I56*I57), 0)</f>
        <v>13.740421754451759</v>
      </c>
      <c r="J58" s="70">
        <f t="shared" si="20"/>
        <v>13.918377742473508</v>
      </c>
      <c r="K58" s="70">
        <f t="shared" si="20"/>
        <v>14.082154099515728</v>
      </c>
      <c r="L58" s="70">
        <f t="shared" si="20"/>
        <v>14.258939998012101</v>
      </c>
      <c r="M58" s="70">
        <f t="shared" si="20"/>
        <v>14.450047577479516</v>
      </c>
      <c r="N58" s="70">
        <f t="shared" si="20"/>
        <v>14.650924474113713</v>
      </c>
      <c r="O58" s="70">
        <f t="shared" si="20"/>
        <v>14.486006147591452</v>
      </c>
      <c r="P58" s="70">
        <f t="shared" si="20"/>
        <v>14.706072479803144</v>
      </c>
      <c r="Q58" s="70">
        <f t="shared" si="20"/>
        <v>15.129667464444388</v>
      </c>
      <c r="R58" s="70">
        <f t="shared" si="20"/>
        <v>15.548620609122146</v>
      </c>
      <c r="S58" s="70">
        <f t="shared" si="20"/>
        <v>15.654073263026117</v>
      </c>
      <c r="T58" s="70">
        <f t="shared" si="20"/>
        <v>16.072977415251117</v>
      </c>
      <c r="U58" s="70">
        <f t="shared" si="20"/>
        <v>16.502540812337116</v>
      </c>
      <c r="V58" s="70">
        <f t="shared" si="20"/>
        <v>16.944004614601678</v>
      </c>
      <c r="W58" s="70"/>
      <c r="X58" s="70">
        <f t="shared" ref="X58:AB58" si="21">IFERROR(-X55/(X56*X57), 0)</f>
        <v>16.059478371957432</v>
      </c>
      <c r="Y58" s="70">
        <f t="shared" si="21"/>
        <v>13.388539429404769</v>
      </c>
      <c r="Z58" s="70">
        <f t="shared" si="21"/>
        <v>14.363486128717655</v>
      </c>
      <c r="AA58" s="70">
        <f t="shared" si="21"/>
        <v>14.966836007258443</v>
      </c>
      <c r="AB58" s="70">
        <f t="shared" si="21"/>
        <v>16.292214221219751</v>
      </c>
      <c r="AC58" s="144"/>
      <c r="AD58" s="144"/>
      <c r="AE58" s="144"/>
      <c r="AF58" s="144"/>
      <c r="AG58" s="144"/>
      <c r="AH58" s="144"/>
      <c r="AI58" s="25"/>
      <c r="AJ58" s="3"/>
      <c r="AK58" s="3"/>
      <c r="AL58" s="3"/>
      <c r="AM58" s="3"/>
      <c r="AN58" s="54"/>
    </row>
    <row r="59" spans="2:40" x14ac:dyDescent="0.2">
      <c r="B59" s="71" t="s">
        <v>298</v>
      </c>
      <c r="C59" s="69">
        <f t="shared" ref="C59:D59" si="22">C58/4</f>
        <v>11.358620336400818</v>
      </c>
      <c r="D59" s="69">
        <f t="shared" si="22"/>
        <v>5.6657909411764704</v>
      </c>
      <c r="E59" s="69">
        <f>E58/4</f>
        <v>3.4736434139395245</v>
      </c>
      <c r="F59" s="69">
        <f t="shared" ref="F59:V59" si="23">F58/4</f>
        <v>3.1683011283095932</v>
      </c>
      <c r="G59" s="69">
        <f t="shared" si="23"/>
        <v>3.1988682558778838</v>
      </c>
      <c r="H59" s="69">
        <f t="shared" si="23"/>
        <v>3.2841719153056039</v>
      </c>
      <c r="I59" s="69">
        <f t="shared" si="23"/>
        <v>3.4351054386129398</v>
      </c>
      <c r="J59" s="69">
        <f t="shared" si="23"/>
        <v>3.479594435618377</v>
      </c>
      <c r="K59" s="69">
        <f t="shared" si="23"/>
        <v>3.520538524878932</v>
      </c>
      <c r="L59" s="69">
        <f t="shared" si="23"/>
        <v>3.5647349995030253</v>
      </c>
      <c r="M59" s="69">
        <f t="shared" si="23"/>
        <v>3.6125118943698791</v>
      </c>
      <c r="N59" s="69">
        <f t="shared" si="23"/>
        <v>3.6627311185284284</v>
      </c>
      <c r="O59" s="69">
        <f t="shared" si="23"/>
        <v>3.6215015368978629</v>
      </c>
      <c r="P59" s="69">
        <f t="shared" si="23"/>
        <v>3.6765181199507859</v>
      </c>
      <c r="Q59" s="69">
        <f t="shared" si="23"/>
        <v>3.7824168661110971</v>
      </c>
      <c r="R59" s="69">
        <f t="shared" si="23"/>
        <v>3.8871551522805365</v>
      </c>
      <c r="S59" s="69">
        <f t="shared" si="23"/>
        <v>3.9135183157565292</v>
      </c>
      <c r="T59" s="69">
        <f t="shared" si="23"/>
        <v>4.0182443538127792</v>
      </c>
      <c r="U59" s="69">
        <f t="shared" si="23"/>
        <v>4.1256352030842791</v>
      </c>
      <c r="V59" s="69">
        <f t="shared" si="23"/>
        <v>4.2360011536504194</v>
      </c>
      <c r="W59" s="69"/>
      <c r="X59" s="69">
        <f t="shared" ref="X59:AB59" si="24">X58/4</f>
        <v>4.0148695929893581</v>
      </c>
      <c r="Y59" s="69">
        <f t="shared" si="24"/>
        <v>3.3471348573511923</v>
      </c>
      <c r="Z59" s="69">
        <f t="shared" si="24"/>
        <v>3.5908715321794138</v>
      </c>
      <c r="AA59" s="69">
        <f t="shared" si="24"/>
        <v>3.7417090018146109</v>
      </c>
      <c r="AB59" s="69">
        <f t="shared" si="24"/>
        <v>4.0730535553049378</v>
      </c>
      <c r="AC59" s="69"/>
      <c r="AD59" s="69"/>
      <c r="AE59" s="69"/>
      <c r="AF59" s="69"/>
      <c r="AG59" s="69"/>
      <c r="AH59" s="69"/>
    </row>
    <row r="60" spans="2:40" x14ac:dyDescent="0.2">
      <c r="B60" s="72" t="s">
        <v>443</v>
      </c>
    </row>
    <row r="61" spans="2:40" x14ac:dyDescent="0.2">
      <c r="B61" s="5" t="s">
        <v>297</v>
      </c>
      <c r="C61" s="9">
        <f>Calculations!C924</f>
        <v>30</v>
      </c>
      <c r="D61" s="9">
        <f>Calculations!D924</f>
        <v>30</v>
      </c>
      <c r="E61" s="9">
        <f>Calculations!E924</f>
        <v>30</v>
      </c>
      <c r="F61" s="9">
        <f>Calculations!F924</f>
        <v>30</v>
      </c>
      <c r="G61" s="9">
        <f>Calculations!G924</f>
        <v>30.6</v>
      </c>
      <c r="H61" s="9">
        <f>Calculations!H924</f>
        <v>30.6</v>
      </c>
      <c r="I61" s="9">
        <f>Calculations!I924</f>
        <v>30.6</v>
      </c>
      <c r="J61" s="9">
        <f>Calculations!J924</f>
        <v>30.6</v>
      </c>
      <c r="K61" s="9">
        <f>Calculations!K924</f>
        <v>31.212000000000003</v>
      </c>
      <c r="L61" s="9">
        <f>Calculations!L924</f>
        <v>31.212000000000003</v>
      </c>
      <c r="M61" s="9">
        <f>Calculations!M924</f>
        <v>31.212000000000003</v>
      </c>
      <c r="N61" s="9">
        <f>Calculations!N924</f>
        <v>31.212000000000003</v>
      </c>
      <c r="O61" s="9">
        <f>Calculations!O924</f>
        <v>31.836240000000004</v>
      </c>
      <c r="P61" s="9">
        <f>Calculations!P924</f>
        <v>31.836240000000004</v>
      </c>
      <c r="Q61" s="9">
        <f>Calculations!Q924</f>
        <v>31.836240000000004</v>
      </c>
      <c r="R61" s="9">
        <f>Calculations!R924</f>
        <v>31.836240000000004</v>
      </c>
      <c r="S61" s="9">
        <f>Calculations!S924</f>
        <v>32.472964800000007</v>
      </c>
      <c r="T61" s="9">
        <f>Calculations!T924</f>
        <v>32.472964800000007</v>
      </c>
      <c r="U61" s="9">
        <f>Calculations!U924</f>
        <v>32.472964800000007</v>
      </c>
      <c r="V61" s="9">
        <f>Calculations!V924</f>
        <v>32.472964800000007</v>
      </c>
      <c r="W61" s="9"/>
      <c r="X61" s="9">
        <f>Calculations!AP924</f>
        <v>30</v>
      </c>
      <c r="Y61" s="9">
        <f>Calculations!AQ924</f>
        <v>30.6</v>
      </c>
      <c r="Z61" s="9">
        <f>Calculations!AR924</f>
        <v>31.212000000000003</v>
      </c>
      <c r="AA61" s="9">
        <f>Calculations!AS924</f>
        <v>31.83624</v>
      </c>
      <c r="AB61" s="9">
        <f>Calculations!AT924</f>
        <v>32.472964800000007</v>
      </c>
      <c r="AC61" s="9"/>
      <c r="AD61" s="9"/>
      <c r="AE61" s="9"/>
      <c r="AF61" s="9"/>
      <c r="AG61" s="9"/>
      <c r="AH61" s="9"/>
      <c r="AJ61" s="34"/>
      <c r="AK61" s="34"/>
      <c r="AL61" s="34"/>
      <c r="AM61" s="34"/>
      <c r="AN61" s="34"/>
    </row>
    <row r="62" spans="2:40" x14ac:dyDescent="0.2">
      <c r="B62" s="5" t="s">
        <v>302</v>
      </c>
      <c r="C62" s="18">
        <f>Calculations!C925</f>
        <v>0.55821917808219179</v>
      </c>
      <c r="D62" s="18">
        <f>Calculations!D925</f>
        <v>0.60714285714285721</v>
      </c>
      <c r="E62" s="18">
        <f>Calculations!E925</f>
        <v>0.65306627101879333</v>
      </c>
      <c r="F62" s="18">
        <f>Calculations!F925</f>
        <v>0.68634592187065036</v>
      </c>
      <c r="G62" s="18">
        <f>Calculations!G925</f>
        <v>0.71290934510817638</v>
      </c>
      <c r="H62" s="18">
        <f>Calculations!H925</f>
        <v>0.72348321932941118</v>
      </c>
      <c r="I62" s="18">
        <f>Calculations!I925</f>
        <v>0.73010502320280068</v>
      </c>
      <c r="J62" s="18">
        <f>Calculations!J925</f>
        <v>0.73463217815797133</v>
      </c>
      <c r="K62" s="18">
        <f>Calculations!K925</f>
        <v>0.74726189561073109</v>
      </c>
      <c r="L62" s="18">
        <f>Calculations!L925</f>
        <v>0.74988059243352423</v>
      </c>
      <c r="M62" s="18">
        <f>Calculations!M925</f>
        <v>0.75195911761773204</v>
      </c>
      <c r="N62" s="18">
        <f>Calculations!N925</f>
        <v>0.75364168368358087</v>
      </c>
      <c r="O62" s="18">
        <f>Calculations!O925</f>
        <v>0.76435137988423185</v>
      </c>
      <c r="P62" s="18">
        <f>Calculations!P925</f>
        <v>0.76583399426064747</v>
      </c>
      <c r="Q62" s="18">
        <f>Calculations!Q925</f>
        <v>0.76725528065728743</v>
      </c>
      <c r="R62" s="18">
        <f>Calculations!R925</f>
        <v>0.76844013020537216</v>
      </c>
      <c r="S62" s="18">
        <f>Calculations!S925</f>
        <v>0.77896077879548276</v>
      </c>
      <c r="T62" s="18">
        <f>Calculations!T925</f>
        <v>0.77988662558280875</v>
      </c>
      <c r="U62" s="18">
        <f>Calculations!U925</f>
        <v>0.78069022918478215</v>
      </c>
      <c r="V62" s="18">
        <f>Calculations!V925</f>
        <v>0.7813901258772008</v>
      </c>
      <c r="W62" s="18"/>
      <c r="X62" s="18">
        <f>Calculations!AP925</f>
        <v>0.66371670147201134</v>
      </c>
      <c r="Y62" s="18">
        <f>Calculations!AQ925</f>
        <v>0.72737712029931623</v>
      </c>
      <c r="Z62" s="18">
        <f>Calculations!AR925</f>
        <v>0.75105884409225887</v>
      </c>
      <c r="AA62" s="18">
        <f>Calculations!AS925</f>
        <v>0.76665016620803617</v>
      </c>
      <c r="AB62" s="18">
        <f>Calculations!AT925</f>
        <v>0.78031535181214096</v>
      </c>
      <c r="AC62" s="53"/>
      <c r="AD62" s="53"/>
      <c r="AE62" s="53"/>
      <c r="AF62" s="53"/>
      <c r="AG62" s="53"/>
      <c r="AH62" s="53"/>
      <c r="AJ62" s="34"/>
      <c r="AK62" s="34"/>
      <c r="AL62" s="34"/>
      <c r="AM62" s="34"/>
      <c r="AN62" s="34"/>
    </row>
    <row r="63" spans="2:40" x14ac:dyDescent="0.2">
      <c r="B63" s="5" t="s">
        <v>191</v>
      </c>
      <c r="C63" s="23">
        <f>Calculations!C926</f>
        <v>0</v>
      </c>
      <c r="D63" s="23">
        <f>Calculations!D926</f>
        <v>0</v>
      </c>
      <c r="E63" s="23">
        <f>Calculations!E926</f>
        <v>0</v>
      </c>
      <c r="F63" s="23">
        <f>Calculations!F926</f>
        <v>0</v>
      </c>
      <c r="G63" s="23">
        <f>Calculations!G926</f>
        <v>-5.0000000000000044E-2</v>
      </c>
      <c r="H63" s="23">
        <f>Calculations!H926</f>
        <v>-5.0000000000000044E-2</v>
      </c>
      <c r="I63" s="23">
        <f>Calculations!I926</f>
        <v>-5.0000000000000044E-2</v>
      </c>
      <c r="J63" s="23">
        <f>Calculations!J926</f>
        <v>-5.0000000000000044E-2</v>
      </c>
      <c r="K63" s="23">
        <f>Calculations!K926</f>
        <v>-5.0000000000000044E-2</v>
      </c>
      <c r="L63" s="23">
        <f>Calculations!L926</f>
        <v>-5.0000000000000044E-2</v>
      </c>
      <c r="M63" s="23">
        <f>Calculations!M926</f>
        <v>-5.0000000000000044E-2</v>
      </c>
      <c r="N63" s="23">
        <f>Calculations!N926</f>
        <v>-5.0000000000000044E-2</v>
      </c>
      <c r="O63" s="23">
        <f>Calculations!O926</f>
        <v>-5.0000000000000044E-2</v>
      </c>
      <c r="P63" s="23">
        <f>Calculations!P926</f>
        <v>-5.0000000000000044E-2</v>
      </c>
      <c r="Q63" s="23">
        <f>Calculations!Q926</f>
        <v>-5.0000000000000044E-2</v>
      </c>
      <c r="R63" s="23">
        <f>Calculations!R926</f>
        <v>-5.0000000000000044E-2</v>
      </c>
      <c r="S63" s="23">
        <f>Calculations!S926</f>
        <v>-5.0000000000000044E-2</v>
      </c>
      <c r="T63" s="23">
        <f>Calculations!T926</f>
        <v>-5.0000000000000044E-2</v>
      </c>
      <c r="U63" s="23">
        <f>Calculations!U926</f>
        <v>-5.0000000000000044E-2</v>
      </c>
      <c r="V63" s="23">
        <f>Calculations!V926</f>
        <v>-5.0000000000000044E-2</v>
      </c>
      <c r="W63" s="23"/>
      <c r="X63" s="23">
        <f>Calculations!AP926</f>
        <v>0</v>
      </c>
      <c r="Y63" s="23">
        <f>Calculations!AQ926</f>
        <v>-5.0000000000000044E-2</v>
      </c>
      <c r="Z63" s="23">
        <f>Calculations!AR926</f>
        <v>-5.0000000000000051E-2</v>
      </c>
      <c r="AA63" s="23">
        <f>Calculations!AS926</f>
        <v>-5.0000000000000044E-2</v>
      </c>
      <c r="AB63" s="23">
        <f>Calculations!AT926</f>
        <v>-5.0000000000000051E-2</v>
      </c>
      <c r="AC63" s="23"/>
      <c r="AD63" s="23"/>
      <c r="AE63" s="23"/>
      <c r="AF63" s="23"/>
      <c r="AG63" s="23"/>
      <c r="AH63" s="23"/>
      <c r="AI63" s="20"/>
      <c r="AJ63" s="34"/>
      <c r="AK63" s="34"/>
      <c r="AL63" s="34"/>
      <c r="AM63" s="34"/>
      <c r="AN63" s="34"/>
    </row>
    <row r="64" spans="2:40" x14ac:dyDescent="0.2">
      <c r="B64" s="143" t="s">
        <v>13</v>
      </c>
      <c r="C64" s="68">
        <f t="shared" ref="C64:F64" si="25">IFERROR((C61*C62)/-C63, 0)</f>
        <v>0</v>
      </c>
      <c r="D64" s="68">
        <f t="shared" si="25"/>
        <v>0</v>
      </c>
      <c r="E64" s="68">
        <f t="shared" si="25"/>
        <v>0</v>
      </c>
      <c r="F64" s="68">
        <f t="shared" si="25"/>
        <v>0</v>
      </c>
      <c r="G64" s="68">
        <f>IFERROR((G61*G62)/-G63, 0)</f>
        <v>436.30051920620355</v>
      </c>
      <c r="H64" s="68">
        <f t="shared" ref="H64:V64" si="26">IFERROR((H61*H62)/-H63, 0)</f>
        <v>442.77173022959926</v>
      </c>
      <c r="I64" s="68">
        <f t="shared" si="26"/>
        <v>446.82427420011362</v>
      </c>
      <c r="J64" s="68">
        <f t="shared" si="26"/>
        <v>449.59489303267804</v>
      </c>
      <c r="K64" s="68">
        <f t="shared" si="26"/>
        <v>466.47076571604237</v>
      </c>
      <c r="L64" s="68">
        <f t="shared" si="26"/>
        <v>468.10546102070276</v>
      </c>
      <c r="M64" s="68">
        <f t="shared" si="26"/>
        <v>469.40295958169264</v>
      </c>
      <c r="N64" s="68">
        <f t="shared" si="26"/>
        <v>470.45328462263814</v>
      </c>
      <c r="O64" s="68">
        <f t="shared" si="26"/>
        <v>486.68147948651119</v>
      </c>
      <c r="P64" s="68">
        <f t="shared" si="26"/>
        <v>487.62549682881149</v>
      </c>
      <c r="Q64" s="68">
        <f t="shared" si="26"/>
        <v>488.53046512545484</v>
      </c>
      <c r="R64" s="68">
        <f t="shared" si="26"/>
        <v>489.2848882169892</v>
      </c>
      <c r="S64" s="68">
        <f t="shared" si="26"/>
        <v>505.90331900812561</v>
      </c>
      <c r="T64" s="68">
        <f t="shared" si="26"/>
        <v>506.50461881082623</v>
      </c>
      <c r="U64" s="68">
        <f t="shared" si="26"/>
        <v>507.02652664042694</v>
      </c>
      <c r="V64" s="68">
        <f t="shared" si="26"/>
        <v>507.48108105355789</v>
      </c>
      <c r="W64" s="68"/>
      <c r="X64" s="68">
        <f t="shared" ref="X64:AB64" si="27">IFERROR((X61*X62)/-X63, 0)</f>
        <v>0</v>
      </c>
      <c r="Y64" s="68">
        <f t="shared" si="27"/>
        <v>445.1547976231812</v>
      </c>
      <c r="Z64" s="68">
        <f t="shared" si="27"/>
        <v>468.8409728361512</v>
      </c>
      <c r="AA64" s="68">
        <f t="shared" si="27"/>
        <v>488.14517374877818</v>
      </c>
      <c r="AB64" s="68">
        <f t="shared" si="27"/>
        <v>506.78305904590502</v>
      </c>
      <c r="AC64" s="145"/>
      <c r="AD64" s="145"/>
      <c r="AE64" s="145"/>
      <c r="AF64" s="145"/>
      <c r="AG64" s="145"/>
      <c r="AH64" s="145"/>
      <c r="AI64" s="25"/>
      <c r="AJ64" s="3"/>
      <c r="AK64" s="3"/>
      <c r="AL64" s="3"/>
      <c r="AM64" s="3"/>
      <c r="AN64" s="54"/>
    </row>
    <row r="65" spans="2:40" x14ac:dyDescent="0.2">
      <c r="B65" s="5" t="s">
        <v>170</v>
      </c>
      <c r="C65" s="64">
        <f t="shared" ref="C65:V65" si="28">IFERROR(C64/-C53, 0)</f>
        <v>0</v>
      </c>
      <c r="D65" s="64">
        <f t="shared" si="28"/>
        <v>0</v>
      </c>
      <c r="E65" s="64">
        <f t="shared" si="28"/>
        <v>0</v>
      </c>
      <c r="F65" s="64">
        <f t="shared" si="28"/>
        <v>0</v>
      </c>
      <c r="G65" s="64">
        <f t="shared" si="28"/>
        <v>18.756633659342057</v>
      </c>
      <c r="H65" s="64">
        <f t="shared" si="28"/>
        <v>18.26944555501953</v>
      </c>
      <c r="I65" s="64">
        <f t="shared" si="28"/>
        <v>17.466712760999656</v>
      </c>
      <c r="J65" s="64">
        <f t="shared" si="28"/>
        <v>17.243388880559881</v>
      </c>
      <c r="K65" s="64">
        <f t="shared" si="28"/>
        <v>17.042847159885369</v>
      </c>
      <c r="L65" s="64">
        <f t="shared" si="28"/>
        <v>16.831545685265464</v>
      </c>
      <c r="M65" s="64">
        <f t="shared" si="28"/>
        <v>16.608941853869126</v>
      </c>
      <c r="N65" s="64">
        <f t="shared" si="28"/>
        <v>16.381218838718929</v>
      </c>
      <c r="O65" s="64">
        <f t="shared" si="28"/>
        <v>16.5677135267476</v>
      </c>
      <c r="P65" s="64">
        <f t="shared" si="28"/>
        <v>16.319789007541495</v>
      </c>
      <c r="Q65" s="64">
        <f t="shared" si="28"/>
        <v>15.86287342825042</v>
      </c>
      <c r="R65" s="64">
        <f t="shared" si="28"/>
        <v>15.435452831050192</v>
      </c>
      <c r="S65" s="64">
        <f t="shared" si="28"/>
        <v>15.331472899572013</v>
      </c>
      <c r="T65" s="64">
        <f t="shared" si="28"/>
        <v>14.931894309281596</v>
      </c>
      <c r="U65" s="64">
        <f t="shared" si="28"/>
        <v>14.543215055743321</v>
      </c>
      <c r="V65" s="64">
        <f t="shared" si="28"/>
        <v>14.164302091441664</v>
      </c>
      <c r="W65" s="64"/>
      <c r="X65" s="64">
        <f t="shared" ref="X65" si="29">IFERROR(X64/-X53, 0)</f>
        <v>0</v>
      </c>
      <c r="Y65" s="64">
        <f t="shared" ref="Y65" si="30">IFERROR(Y64/-Y53, 0)</f>
        <v>17.925779078851306</v>
      </c>
      <c r="Z65" s="64">
        <f t="shared" ref="Z65" si="31">IFERROR(Z64/-Z53, 0)</f>
        <v>16.709035525864113</v>
      </c>
      <c r="AA65" s="64">
        <f t="shared" ref="AA65" si="32">IFERROR(AA64/-AA53, 0)</f>
        <v>16.035453310479742</v>
      </c>
      <c r="AB65" s="64">
        <f t="shared" ref="AB65" si="33">IFERROR(AB64/-AB53, 0)</f>
        <v>14.730962700417505</v>
      </c>
      <c r="AC65" s="64"/>
      <c r="AD65" s="64"/>
      <c r="AE65" s="64"/>
      <c r="AF65" s="64"/>
      <c r="AG65" s="64"/>
      <c r="AH65" s="64"/>
      <c r="AJ65" s="34"/>
      <c r="AK65" s="34"/>
      <c r="AL65" s="34"/>
      <c r="AM65" s="34"/>
      <c r="AN65" s="34"/>
    </row>
    <row r="67" spans="2:40" x14ac:dyDescent="0.2">
      <c r="B67" s="2" t="s">
        <v>174</v>
      </c>
      <c r="AJ67" s="34"/>
      <c r="AK67" s="34"/>
      <c r="AL67" s="34"/>
      <c r="AM67" s="34"/>
      <c r="AN67" s="34"/>
    </row>
    <row r="68" spans="2:40" x14ac:dyDescent="0.2">
      <c r="B68" s="4" t="s">
        <v>172</v>
      </c>
      <c r="C68" s="154">
        <f>Calculations!C931</f>
        <v>0.55821917808219179</v>
      </c>
      <c r="D68" s="154">
        <f>Calculations!D931</f>
        <v>0.60714285714285721</v>
      </c>
      <c r="E68" s="154">
        <f>Calculations!E931</f>
        <v>0.65306627101879333</v>
      </c>
      <c r="F68" s="154">
        <f>Calculations!F931</f>
        <v>0.68634592187065036</v>
      </c>
      <c r="G68" s="154">
        <f>Calculations!G931</f>
        <v>0.71290934510817638</v>
      </c>
      <c r="H68" s="154">
        <f>Calculations!H931</f>
        <v>0.72348321932941118</v>
      </c>
      <c r="I68" s="154">
        <f>Calculations!I931</f>
        <v>0.73010502320280068</v>
      </c>
      <c r="J68" s="154">
        <f>Calculations!J931</f>
        <v>0.73463217815797133</v>
      </c>
      <c r="K68" s="154">
        <f>Calculations!K931</f>
        <v>0.74726189561073109</v>
      </c>
      <c r="L68" s="154">
        <f>Calculations!L931</f>
        <v>0.74988059243352423</v>
      </c>
      <c r="M68" s="154">
        <f>Calculations!M931</f>
        <v>0.75195911761773204</v>
      </c>
      <c r="N68" s="154">
        <f>Calculations!N931</f>
        <v>0.75364168368358087</v>
      </c>
      <c r="O68" s="154">
        <f>Calculations!O931</f>
        <v>0.76435137988423185</v>
      </c>
      <c r="P68" s="154">
        <f>Calculations!P931</f>
        <v>0.76583399426064747</v>
      </c>
      <c r="Q68" s="154">
        <f>Calculations!Q931</f>
        <v>0.76725528065728743</v>
      </c>
      <c r="R68" s="154">
        <f>Calculations!R931</f>
        <v>0.76844013020537216</v>
      </c>
      <c r="S68" s="154">
        <f>Calculations!S931</f>
        <v>0.77896077879548276</v>
      </c>
      <c r="T68" s="154">
        <f>Calculations!T931</f>
        <v>0.77988662558280875</v>
      </c>
      <c r="U68" s="154">
        <f>Calculations!U931</f>
        <v>0.78069022918478215</v>
      </c>
      <c r="V68" s="154">
        <f>Calculations!V931</f>
        <v>0.7813901258772008</v>
      </c>
      <c r="W68" s="62"/>
      <c r="X68" s="154">
        <f>Calculations!AP931</f>
        <v>0.66371670147201134</v>
      </c>
      <c r="Y68" s="154">
        <f>Calculations!AQ931</f>
        <v>0.72737712029931623</v>
      </c>
      <c r="Z68" s="154">
        <f>Calculations!AR931</f>
        <v>0.75105884409225887</v>
      </c>
      <c r="AA68" s="154">
        <f>Calculations!AS931</f>
        <v>0.76665016620803617</v>
      </c>
      <c r="AB68" s="154">
        <f>Calculations!AT931</f>
        <v>0.78031535181214096</v>
      </c>
      <c r="AC68" s="62"/>
      <c r="AD68" s="62"/>
      <c r="AE68" s="62"/>
      <c r="AF68" s="62"/>
      <c r="AG68" s="62"/>
      <c r="AH68" s="62"/>
      <c r="AJ68" s="34"/>
      <c r="AK68" s="34"/>
      <c r="AL68" s="34"/>
      <c r="AM68" s="34"/>
      <c r="AN68" s="34"/>
    </row>
    <row r="69" spans="2:40" x14ac:dyDescent="0.2">
      <c r="B69" s="4" t="s">
        <v>293</v>
      </c>
      <c r="C69" s="154">
        <f>Calculations!C932</f>
        <v>-11.58100403348554</v>
      </c>
      <c r="D69" s="154">
        <f>Calculations!D932</f>
        <v>-4.6801965986394558</v>
      </c>
      <c r="E69" s="154">
        <f>Calculations!E932</f>
        <v>-2.0942479997801957</v>
      </c>
      <c r="F69" s="154">
        <f>Calculations!F932</f>
        <v>-1.3182762967430639</v>
      </c>
      <c r="G69" s="154">
        <f>Calculations!G932</f>
        <v>-0.99435540007895729</v>
      </c>
      <c r="H69" s="154">
        <f>Calculations!H932</f>
        <v>-0.8033838051729103</v>
      </c>
      <c r="I69" s="154">
        <f>Calculations!I932</f>
        <v>-0.69422439976168104</v>
      </c>
      <c r="J69" s="154">
        <f>Calculations!J932</f>
        <v>-0.60042393780336178</v>
      </c>
      <c r="K69" s="154">
        <f>Calculations!K932</f>
        <v>-0.53890624403235088</v>
      </c>
      <c r="L69" s="154">
        <f>Calculations!L932</f>
        <v>-0.48451984944050891</v>
      </c>
      <c r="M69" s="154">
        <f>Calculations!M932</f>
        <v>-0.4415077299462507</v>
      </c>
      <c r="N69" s="154">
        <f>Calculations!N932</f>
        <v>-0.40680433513238196</v>
      </c>
      <c r="O69" s="154">
        <f>Calculations!O932</f>
        <v>-0.37997316316337371</v>
      </c>
      <c r="P69" s="154">
        <f>Calculations!P932</f>
        <v>-0.34987580683324238</v>
      </c>
      <c r="Q69" s="154">
        <f>Calculations!Q932</f>
        <v>-0.32444023131052885</v>
      </c>
      <c r="R69" s="154">
        <f>Calculations!R932</f>
        <v>-0.3028935347520475</v>
      </c>
      <c r="S69" s="154">
        <f>Calculations!S932</f>
        <v>-0.28763089723474206</v>
      </c>
      <c r="T69" s="154">
        <f>Calculations!T932</f>
        <v>-0.27088068560889961</v>
      </c>
      <c r="U69" s="154">
        <f>Calculations!U932</f>
        <v>-0.25628470957629695</v>
      </c>
      <c r="V69" s="154">
        <f>Calculations!V932</f>
        <v>-0.24357624382213114</v>
      </c>
      <c r="W69" s="62"/>
      <c r="X69" s="154">
        <f>Calculations!AP932</f>
        <v>-2.1897353528922396</v>
      </c>
      <c r="Y69" s="154">
        <f>Calculations!AQ932</f>
        <v>-0.73541314092264942</v>
      </c>
      <c r="Z69" s="154">
        <f>Calculations!AR932</f>
        <v>-0.4602113577061695</v>
      </c>
      <c r="AA69" s="154">
        <f>Calculations!AS932</f>
        <v>-0.33592184758211058</v>
      </c>
      <c r="AB69" s="154">
        <f>Calculations!AT932</f>
        <v>-0.26308025784850941</v>
      </c>
      <c r="AC69" s="62"/>
      <c r="AD69" s="62"/>
      <c r="AE69" s="62"/>
      <c r="AF69" s="62"/>
      <c r="AG69" s="62"/>
      <c r="AH69" s="62"/>
      <c r="AJ69" s="34"/>
      <c r="AK69" s="34"/>
      <c r="AL69" s="34"/>
      <c r="AM69" s="34"/>
      <c r="AN69" s="34"/>
    </row>
    <row r="70" spans="2:40" x14ac:dyDescent="0.2">
      <c r="B70" s="4" t="s">
        <v>294</v>
      </c>
      <c r="C70" s="154">
        <f>Calculations!C933</f>
        <v>-0.2</v>
      </c>
      <c r="D70" s="154">
        <f>Calculations!D933</f>
        <v>-0.2</v>
      </c>
      <c r="E70" s="154">
        <f>Calculations!E933</f>
        <v>-0.20000000000000004</v>
      </c>
      <c r="F70" s="154">
        <f>Calculations!F933</f>
        <v>-0.2</v>
      </c>
      <c r="G70" s="154">
        <f>Calculations!G933</f>
        <v>-0.2</v>
      </c>
      <c r="H70" s="154">
        <f>Calculations!H933</f>
        <v>-0.20000000000000004</v>
      </c>
      <c r="I70" s="154">
        <f>Calculations!I933</f>
        <v>-0.2</v>
      </c>
      <c r="J70" s="154">
        <f>Calculations!J933</f>
        <v>-0.2</v>
      </c>
      <c r="K70" s="154">
        <f>Calculations!K933</f>
        <v>-0.2</v>
      </c>
      <c r="L70" s="154">
        <f>Calculations!L933</f>
        <v>-0.2</v>
      </c>
      <c r="M70" s="154">
        <f>Calculations!M933</f>
        <v>-0.2</v>
      </c>
      <c r="N70" s="154">
        <f>Calculations!N933</f>
        <v>-0.2</v>
      </c>
      <c r="O70" s="154">
        <f>Calculations!O933</f>
        <v>-0.2</v>
      </c>
      <c r="P70" s="154">
        <f>Calculations!P933</f>
        <v>-0.19999999999999998</v>
      </c>
      <c r="Q70" s="154">
        <f>Calculations!Q933</f>
        <v>-0.2</v>
      </c>
      <c r="R70" s="154">
        <f>Calculations!R933</f>
        <v>-0.2</v>
      </c>
      <c r="S70" s="154">
        <f>Calculations!S933</f>
        <v>-0.2</v>
      </c>
      <c r="T70" s="154">
        <f>Calculations!T933</f>
        <v>-0.2</v>
      </c>
      <c r="U70" s="154">
        <f>Calculations!U933</f>
        <v>-0.2</v>
      </c>
      <c r="V70" s="154">
        <f>Calculations!V933</f>
        <v>-0.2</v>
      </c>
      <c r="W70" s="62"/>
      <c r="X70" s="154">
        <f>Calculations!AP933</f>
        <v>-0.2</v>
      </c>
      <c r="Y70" s="154">
        <f>Calculations!AQ933</f>
        <v>-0.2</v>
      </c>
      <c r="Z70" s="154">
        <f>Calculations!AR933</f>
        <v>-0.20000000000000004</v>
      </c>
      <c r="AA70" s="154">
        <f>Calculations!AS933</f>
        <v>-0.19999999999999996</v>
      </c>
      <c r="AB70" s="154">
        <f>Calculations!AT933</f>
        <v>-0.2</v>
      </c>
      <c r="AC70" s="62"/>
      <c r="AD70" s="62"/>
      <c r="AE70" s="62"/>
      <c r="AF70" s="62"/>
      <c r="AG70" s="62"/>
      <c r="AH70" s="62"/>
      <c r="AJ70" s="34"/>
      <c r="AK70" s="34"/>
      <c r="AL70" s="34"/>
      <c r="AM70" s="34"/>
      <c r="AN70" s="34"/>
    </row>
    <row r="71" spans="2:40" x14ac:dyDescent="0.2">
      <c r="B71" s="4" t="s">
        <v>295</v>
      </c>
      <c r="C71" s="154">
        <f>Calculations!C934</f>
        <v>-0.05</v>
      </c>
      <c r="D71" s="154">
        <f>Calculations!D934</f>
        <v>-0.05</v>
      </c>
      <c r="E71" s="154">
        <f>Calculations!E934</f>
        <v>-5.000000000000001E-2</v>
      </c>
      <c r="F71" s="154">
        <f>Calculations!F934</f>
        <v>-0.05</v>
      </c>
      <c r="G71" s="154">
        <f>Calculations!G934</f>
        <v>-0.05</v>
      </c>
      <c r="H71" s="154">
        <f>Calculations!H934</f>
        <v>-5.000000000000001E-2</v>
      </c>
      <c r="I71" s="154">
        <f>Calculations!I934</f>
        <v>-0.05</v>
      </c>
      <c r="J71" s="154">
        <f>Calculations!J934</f>
        <v>-0.05</v>
      </c>
      <c r="K71" s="154">
        <f>Calculations!K934</f>
        <v>-0.05</v>
      </c>
      <c r="L71" s="154">
        <f>Calculations!L934</f>
        <v>-0.05</v>
      </c>
      <c r="M71" s="154">
        <f>Calculations!M934</f>
        <v>-0.05</v>
      </c>
      <c r="N71" s="154">
        <f>Calculations!N934</f>
        <v>-0.05</v>
      </c>
      <c r="O71" s="154">
        <f>Calculations!O934</f>
        <v>-0.05</v>
      </c>
      <c r="P71" s="154">
        <f>Calculations!P934</f>
        <v>-4.9999999999999996E-2</v>
      </c>
      <c r="Q71" s="154">
        <f>Calculations!Q934</f>
        <v>-0.05</v>
      </c>
      <c r="R71" s="154">
        <f>Calculations!R934</f>
        <v>-0.05</v>
      </c>
      <c r="S71" s="154">
        <f>Calculations!S934</f>
        <v>-0.05</v>
      </c>
      <c r="T71" s="154">
        <f>Calculations!T934</f>
        <v>-0.05</v>
      </c>
      <c r="U71" s="154">
        <f>Calculations!U934</f>
        <v>-0.05</v>
      </c>
      <c r="V71" s="154">
        <f>Calculations!V934</f>
        <v>-0.05</v>
      </c>
      <c r="W71" s="62"/>
      <c r="X71" s="154">
        <f>Calculations!AP934</f>
        <v>-0.05</v>
      </c>
      <c r="Y71" s="154">
        <f>Calculations!AQ934</f>
        <v>-0.05</v>
      </c>
      <c r="Z71" s="154">
        <f>Calculations!AR934</f>
        <v>-5.000000000000001E-2</v>
      </c>
      <c r="AA71" s="154">
        <f>Calculations!AS934</f>
        <v>-4.9999999999999989E-2</v>
      </c>
      <c r="AB71" s="154">
        <f>Calculations!AT934</f>
        <v>-0.05</v>
      </c>
      <c r="AC71" s="62"/>
      <c r="AD71" s="62"/>
      <c r="AE71" s="62"/>
      <c r="AF71" s="62"/>
      <c r="AG71" s="62"/>
      <c r="AH71" s="62"/>
      <c r="AJ71" s="34"/>
      <c r="AK71" s="34"/>
      <c r="AL71" s="34"/>
      <c r="AM71" s="34"/>
      <c r="AN71" s="34"/>
    </row>
    <row r="72" spans="2:40" x14ac:dyDescent="0.2">
      <c r="B72" s="4" t="s">
        <v>141</v>
      </c>
      <c r="C72" s="154">
        <f>Calculations!C935</f>
        <v>-24.936766498316498</v>
      </c>
      <c r="D72" s="154">
        <f>Calculations!D935</f>
        <v>-7.3044701149425286</v>
      </c>
      <c r="E72" s="154">
        <f>Calculations!E935</f>
        <v>-2.3389667958656331</v>
      </c>
      <c r="F72" s="154">
        <f>Calculations!F935</f>
        <v>-1.0779815867074969</v>
      </c>
      <c r="G72" s="154">
        <f>Calculations!G935</f>
        <v>-0.61142494713073969</v>
      </c>
      <c r="H72" s="154">
        <f>Calculations!H935</f>
        <v>-0.36714179842113875</v>
      </c>
      <c r="I72" s="154">
        <f>Calculations!I935</f>
        <v>-0.23351045922691357</v>
      </c>
      <c r="J72" s="154">
        <f>Calculations!J935</f>
        <v>-0.12456971024664032</v>
      </c>
      <c r="K72" s="154">
        <f>Calculations!K935</f>
        <v>-4.4371147859169735E-2</v>
      </c>
      <c r="L72" s="154">
        <f>Calculations!L935</f>
        <v>1.6244041625416764E-2</v>
      </c>
      <c r="M72" s="154">
        <f>Calculations!M935</f>
        <v>6.3550032713575622E-2</v>
      </c>
      <c r="N72" s="154">
        <f>Calculations!N935</f>
        <v>0.10131672994748585</v>
      </c>
      <c r="O72" s="154">
        <f>Calculations!O935</f>
        <v>0.14014966094035639</v>
      </c>
      <c r="P72" s="154">
        <f>Calculations!P935</f>
        <v>0.17238450283951021</v>
      </c>
      <c r="Q72" s="154">
        <f>Calculations!Q935</f>
        <v>0.19950623615441357</v>
      </c>
      <c r="R72" s="154">
        <f>Calculations!R935</f>
        <v>0.22230940540219446</v>
      </c>
      <c r="S72" s="154">
        <f>Calculations!S935</f>
        <v>0.24835988069225168</v>
      </c>
      <c r="T72" s="154">
        <f>Calculations!T935</f>
        <v>0.26590121838286618</v>
      </c>
      <c r="U72" s="154">
        <f>Calculations!U935</f>
        <v>0.2811161002909901</v>
      </c>
      <c r="V72" s="154">
        <f>Calculations!V935</f>
        <v>0.29431127442879401</v>
      </c>
      <c r="W72" s="62"/>
      <c r="X72" s="154">
        <f>Calculations!AP935</f>
        <v>-2.3570995865161457</v>
      </c>
      <c r="Y72" s="154">
        <f>Calculations!AQ935</f>
        <v>-0.28374911276471992</v>
      </c>
      <c r="Z72" s="154">
        <f>Calculations!AR935</f>
        <v>4.3051386447570013E-2</v>
      </c>
      <c r="AA72" s="154">
        <f>Calculations!AS935</f>
        <v>0.18730868661023536</v>
      </c>
      <c r="AB72" s="154">
        <f>Calculations!AT935</f>
        <v>0.2740401778398292</v>
      </c>
      <c r="AC72" s="62"/>
      <c r="AD72" s="62"/>
      <c r="AE72" s="62"/>
      <c r="AF72" s="62"/>
      <c r="AG72" s="62"/>
      <c r="AH72" s="62"/>
      <c r="AJ72" s="34"/>
      <c r="AK72" s="34"/>
      <c r="AL72" s="34"/>
      <c r="AM72" s="34"/>
      <c r="AN72" s="34"/>
    </row>
    <row r="73" spans="2:40" x14ac:dyDescent="0.2">
      <c r="B73" s="4" t="s">
        <v>145</v>
      </c>
      <c r="C73" s="154">
        <f>Calculations!C936</f>
        <v>-11.576676074581432</v>
      </c>
      <c r="D73" s="154">
        <f>Calculations!D936</f>
        <v>-4.2291030849773241</v>
      </c>
      <c r="E73" s="154">
        <f>Calculations!E936</f>
        <v>-1.7731784933831232</v>
      </c>
      <c r="F73" s="154">
        <f>Calculations!F936</f>
        <v>-0.98195477635263828</v>
      </c>
      <c r="G73" s="154">
        <f>Calculations!G936</f>
        <v>-0.64024223515631906</v>
      </c>
      <c r="H73" s="154">
        <f>Calculations!H936</f>
        <v>-0.45734171931870138</v>
      </c>
      <c r="I73" s="154">
        <f>Calculations!I936</f>
        <v>-0.360383773131568</v>
      </c>
      <c r="J73" s="154">
        <f>Calculations!J936</f>
        <v>-0.27357754852243199</v>
      </c>
      <c r="K73" s="154">
        <f>Calculations!K936</f>
        <v>-0.22431175086147467</v>
      </c>
      <c r="L73" s="154">
        <f>Calculations!L936</f>
        <v>-0.17398446826071942</v>
      </c>
      <c r="M73" s="154">
        <f>Calculations!M936</f>
        <v>-0.14144386885391708</v>
      </c>
      <c r="N73" s="154">
        <f>Calculations!N936</f>
        <v>-0.11442001953258985</v>
      </c>
      <c r="O73" s="154">
        <f>Calculations!O936</f>
        <v>-8.6322153167501817E-2</v>
      </c>
      <c r="P73" s="154">
        <f>Calculations!P936</f>
        <v>-6.3004987032007825E-2</v>
      </c>
      <c r="Q73" s="154">
        <f>Calculations!Q936</f>
        <v>-4.2883185695440328E-2</v>
      </c>
      <c r="R73" s="154">
        <f>Calculations!R936</f>
        <v>-2.5342115114340338E-2</v>
      </c>
      <c r="S73" s="154">
        <f>Calculations!S936</f>
        <v>-5.5045736831617949E-3</v>
      </c>
      <c r="T73" s="154">
        <f>Calculations!T936</f>
        <v>8.5238979785372589E-3</v>
      </c>
      <c r="U73" s="154">
        <f>Calculations!U936</f>
        <v>2.1209663635325837E-2</v>
      </c>
      <c r="V73" s="154">
        <f>Calculations!V936</f>
        <v>3.27213564484349E-2</v>
      </c>
      <c r="W73" s="62"/>
      <c r="X73" s="154">
        <f>Calculations!AP936</f>
        <v>-1.8517833210486301</v>
      </c>
      <c r="Y73" s="154">
        <f>Calculations!AQ936</f>
        <v>-0.39795546472553062</v>
      </c>
      <c r="Z73" s="154">
        <f>Calculations!AR936</f>
        <v>-0.1571784470510606</v>
      </c>
      <c r="AA73" s="154">
        <f>Calculations!AS936</f>
        <v>-5.1718648084507698E-2</v>
      </c>
      <c r="AB73" s="154">
        <f>Calculations!AT936</f>
        <v>1.5550778051082847E-2</v>
      </c>
      <c r="AC73" s="62"/>
      <c r="AD73" s="62"/>
      <c r="AE73" s="62"/>
      <c r="AF73" s="62"/>
      <c r="AG73" s="62"/>
      <c r="AH73" s="62"/>
      <c r="AJ73" s="34"/>
      <c r="AK73" s="34"/>
      <c r="AL73" s="34"/>
      <c r="AM73" s="34"/>
      <c r="AN73" s="34"/>
    </row>
    <row r="74" spans="2:40" x14ac:dyDescent="0.2">
      <c r="B74" s="4" t="s">
        <v>173</v>
      </c>
      <c r="C74" s="154">
        <f>Calculations!C937</f>
        <v>-17.469317946127944</v>
      </c>
      <c r="D74" s="154">
        <f>Calculations!D937</f>
        <v>-3.5596054715766279</v>
      </c>
      <c r="E74" s="154">
        <f>Calculations!E937</f>
        <v>-0.3530263059396328</v>
      </c>
      <c r="F74" s="154">
        <f>Calculations!F937</f>
        <v>3.8088057860561554E-2</v>
      </c>
      <c r="G74" s="154">
        <f>Calculations!G937</f>
        <v>-6.4358753264636109E-2</v>
      </c>
      <c r="H74" s="154">
        <f>Calculations!H937</f>
        <v>-9.915902115385654E-4</v>
      </c>
      <c r="I74" s="154">
        <f>Calculations!I937</f>
        <v>0.14226791053325549</v>
      </c>
      <c r="J74" s="154">
        <f>Calculations!J937</f>
        <v>0.19186486565928532</v>
      </c>
      <c r="K74" s="154">
        <f>Calculations!K937</f>
        <v>0.16330947954223629</v>
      </c>
      <c r="L74" s="154">
        <f>Calculations!L937</f>
        <v>0.17940620908565474</v>
      </c>
      <c r="M74" s="154">
        <f>Calculations!M937</f>
        <v>0.23772949422331946</v>
      </c>
      <c r="N74" s="154">
        <f>Calculations!N937</f>
        <v>0.2502123383082876</v>
      </c>
      <c r="O74" s="154">
        <f>Calculations!O937</f>
        <v>0.21861455165712088</v>
      </c>
      <c r="P74" s="154">
        <f>Calculations!P937</f>
        <v>0.23536887017763367</v>
      </c>
      <c r="Q74" s="154">
        <f>Calculations!Q937</f>
        <v>0.26760329140191441</v>
      </c>
      <c r="R74" s="154">
        <f>Calculations!R937</f>
        <v>0.27069278880284359</v>
      </c>
      <c r="S74" s="154">
        <f>Calculations!S937</f>
        <v>0.28631258167533713</v>
      </c>
      <c r="T74" s="154">
        <f>Calculations!T937</f>
        <v>0.31329397000745923</v>
      </c>
      <c r="U74" s="154">
        <f>Calculations!U937</f>
        <v>0.33824476058775427</v>
      </c>
      <c r="V74" s="154">
        <f>Calculations!V937</f>
        <v>0.34209370489237512</v>
      </c>
      <c r="W74" s="62"/>
      <c r="X74" s="154">
        <f>Calculations!AP937</f>
        <v>0</v>
      </c>
      <c r="Y74" s="154">
        <f>Calculations!AQ937</f>
        <v>0</v>
      </c>
      <c r="Z74" s="154">
        <f>Calculations!AR937</f>
        <v>0</v>
      </c>
      <c r="AA74" s="154">
        <f>Calculations!AS937</f>
        <v>0</v>
      </c>
      <c r="AB74" s="154">
        <f>Calculations!AT937</f>
        <v>0</v>
      </c>
      <c r="AC74" s="62"/>
      <c r="AD74" s="62"/>
      <c r="AE74" s="62"/>
      <c r="AF74" s="62"/>
      <c r="AG74" s="62"/>
      <c r="AH74" s="62"/>
      <c r="AJ74" s="34"/>
      <c r="AK74" s="34"/>
      <c r="AL74" s="34"/>
      <c r="AM74" s="34"/>
      <c r="AN74" s="3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Model &gt;</vt:lpstr>
      <vt:lpstr>Drivers</vt:lpstr>
      <vt:lpstr>Calculations</vt:lpstr>
      <vt:lpstr>Presentation &gt;</vt:lpstr>
      <vt:lpstr>IS</vt:lpstr>
      <vt:lpstr>BS</vt:lpstr>
      <vt:lpstr>CF</vt:lpstr>
      <vt:lpstr>KPIs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huddleston</dc:creator>
  <cp:lastModifiedBy>jack huddleston</cp:lastModifiedBy>
  <dcterms:created xsi:type="dcterms:W3CDTF">2025-04-08T12:30:37Z</dcterms:created>
  <dcterms:modified xsi:type="dcterms:W3CDTF">2026-03-16T15:08:42Z</dcterms:modified>
</cp:coreProperties>
</file>