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worksheets/sheet2.xml" ContentType="application/vnd.openxmlformats-officedocument.spreadsheetml.worksheet+xml"/>
  <Override PartName="/xl/tables/table4.xml" ContentType="application/vnd.openxmlformats-officedocument.spreadsheetml.table+xml"/>
  <Override PartName="/xl/worksheets/sheet3.xml" ContentType="application/vnd.openxmlformats-officedocument.spreadsheetml.worksheet+xml"/>
  <Override PartName="/xl/tables/table5.xml" ContentType="application/vnd.openxmlformats-officedocument.spreadsheetml.table+xml"/>
  <Override PartName="/xl/worksheets/sheet4.xml" ContentType="application/vnd.openxmlformats-officedocument.spreadsheetml.worksheet+xml"/>
  <Override PartName="/xl/tables/table6.xml" ContentType="application/vnd.openxmlformats-officedocument.spreadsheetml.table+xml"/>
  <Override PartName="/xl/worksheets/sheet5.xml" ContentType="application/vnd.openxmlformats-officedocument.spreadsheetml.worksheet+xml"/>
  <Override PartName="/xl/tables/table7.xml" ContentType="application/vnd.openxmlformats-officedocument.spreadsheetml.table+xml"/>
  <Override PartName="/xl/worksheets/sheet6.xml" ContentType="application/vnd.openxmlformats-officedocument.spreadsheetml.worksheet+xml"/>
  <Override PartName="/xl/worksheets/sheet7.xml" ContentType="application/vnd.openxmlformats-officedocument.spreadsheetml.worksheet+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mmary" sheetId="1" state="visible" r:id="rId1"/>
    <sheet xmlns:r="http://schemas.openxmlformats.org/officeDocument/2006/relationships" name="Annual" sheetId="2" state="visible" r:id="rId2"/>
    <sheet xmlns:r="http://schemas.openxmlformats.org/officeDocument/2006/relationships" name="Monthly" sheetId="3" state="visible" r:id="rId3"/>
    <sheet xmlns:r="http://schemas.openxmlformats.org/officeDocument/2006/relationships" name="All Trades" sheetId="4" state="visible" r:id="rId4"/>
    <sheet xmlns:r="http://schemas.openxmlformats.org/officeDocument/2006/relationships" name="News Days" sheetId="5" state="visible" r:id="rId5"/>
    <sheet xmlns:r="http://schemas.openxmlformats.org/officeDocument/2006/relationships" name="Rules" sheetId="6" state="visible" r:id="rId6"/>
    <sheet xmlns:r="http://schemas.openxmlformats.org/officeDocument/2006/relationships" name="Calc" sheetId="7" state="visible" r:id="rId7"/>
  </sheets>
  <definedNames/>
  <calcPr calcId="124519" fullCalcOnLoad="1"/>
</workbook>
</file>

<file path=xl/styles.xml><?xml version="1.0" encoding="utf-8"?>
<styleSheet xmlns="http://schemas.openxmlformats.org/spreadsheetml/2006/main">
  <numFmts count="7">
    <numFmt numFmtId="164" formatCode="yyyy-mm-dd h:mm:ss"/>
    <numFmt numFmtId="165" formatCode="yyyy\-mm\-dd"/>
    <numFmt numFmtId="166" formatCode="#,##0.00;[Red]\(#,##0.00\);&quot;-&quot;"/>
    <numFmt numFmtId="167" formatCode="&quot;$&quot;#,##0.00;[Red]\(&quot;$&quot;#,##0.00\);&quot;-&quot;"/>
    <numFmt numFmtId="168" formatCode="0.0"/>
    <numFmt numFmtId="169" formatCode="0.0%"/>
    <numFmt numFmtId="170" formatCode="0.000"/>
  </numFmts>
  <fonts count="7">
    <font>
      <name val="Calibri"/>
      <family val="2"/>
      <color theme="1"/>
      <sz val="11"/>
      <scheme val="minor"/>
    </font>
    <font>
      <name val="Arial"/>
      <b val="1"/>
      <color rgb="FF17324D"/>
      <sz val="15"/>
    </font>
    <font>
      <name val="Arial"/>
      <i val="1"/>
      <color rgb="FF52606D"/>
      <sz val="10"/>
    </font>
    <font>
      <name val="Arial"/>
      <b val="1"/>
      <color rgb="FFFFFFFF"/>
      <sz val="10"/>
    </font>
    <font>
      <name val="Arial"/>
      <color rgb="FF1F2933"/>
      <sz val="10"/>
    </font>
    <font>
      <name val="Arial"/>
      <b val="1"/>
      <color rgb="FF1F2933"/>
      <sz val="10"/>
    </font>
    <font>
      <name val="Arial"/>
      <b val="1"/>
      <color rgb="FF17324D"/>
      <sz val="10"/>
    </font>
  </fonts>
  <fills count="3">
    <fill>
      <patternFill/>
    </fill>
    <fill>
      <patternFill patternType="gray125"/>
    </fill>
    <fill>
      <patternFill patternType="solid">
        <fgColor rgb="FF1F4E78"/>
      </patternFill>
    </fill>
  </fills>
  <borders count="3">
    <border>
      <left/>
      <right/>
      <top/>
      <bottom/>
      <diagonal/>
    </border>
    <border>
      <top style="thin">
        <color rgb="FF1F4E78"/>
      </top>
    </border>
    <border>
      <bottom style="thin">
        <color rgb="FFD9E2EC"/>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xf>
    <xf numFmtId="0" fontId="3" fillId="2" borderId="0" applyAlignment="1" pivotButton="0" quotePrefix="0" xfId="0">
      <alignment horizontal="right" vertical="center"/>
    </xf>
    <xf numFmtId="0" fontId="6" fillId="0" borderId="0" pivotButton="0" quotePrefix="0" xfId="0"/>
    <xf numFmtId="0" fontId="4" fillId="0" borderId="2" pivotButton="0" quotePrefix="0" xfId="0"/>
    <xf numFmtId="167" fontId="5" fillId="0" borderId="2" pivotButton="0" quotePrefix="0" xfId="0"/>
    <xf numFmtId="3" fontId="5" fillId="0" borderId="2" pivotButton="0" quotePrefix="0" xfId="0"/>
    <xf numFmtId="0" fontId="4" fillId="0" borderId="0" pivotButton="0" quotePrefix="0" xfId="0"/>
    <xf numFmtId="167" fontId="5" fillId="0" borderId="0" pivotButton="0" quotePrefix="0" xfId="0"/>
    <xf numFmtId="3" fontId="4" fillId="0" borderId="0" pivotButton="0" quotePrefix="0" xfId="0"/>
    <xf numFmtId="169" fontId="4" fillId="0" borderId="0" pivotButton="0" quotePrefix="0" xfId="0"/>
    <xf numFmtId="170" fontId="4" fillId="0" borderId="0" pivotButton="0" quotePrefix="0" xfId="0"/>
    <xf numFmtId="169" fontId="5" fillId="0" borderId="2" pivotButton="0" quotePrefix="0" xfId="0"/>
    <xf numFmtId="170" fontId="5" fillId="0" borderId="2" pivotButton="0" quotePrefix="0" xfId="0"/>
    <xf numFmtId="168" fontId="5" fillId="0" borderId="2" pivotButton="0" quotePrefix="0" xfId="0"/>
    <xf numFmtId="0" fontId="5" fillId="0" borderId="2" applyAlignment="1" pivotButton="0" quotePrefix="0" xfId="0">
      <alignment horizontal="right"/>
    </xf>
    <xf numFmtId="167" fontId="4" fillId="0" borderId="0" pivotButton="0" quotePrefix="0" xfId="0"/>
    <xf numFmtId="0" fontId="5" fillId="0" borderId="1" pivotButton="0" quotePrefix="0" xfId="0"/>
    <xf numFmtId="3" fontId="5" fillId="0" borderId="1" pivotButton="0" quotePrefix="0" xfId="0"/>
    <xf numFmtId="169" fontId="5" fillId="0" borderId="1" pivotButton="0" quotePrefix="0" xfId="0"/>
    <xf numFmtId="167" fontId="5" fillId="0" borderId="1" pivotButton="0" quotePrefix="0" xfId="0"/>
    <xf numFmtId="170" fontId="5" fillId="0" borderId="1" pivotButton="0" quotePrefix="0" xfId="0"/>
    <xf numFmtId="17" fontId="4" fillId="0" borderId="0" pivotButton="0" quotePrefix="0" xfId="0"/>
    <xf numFmtId="165" fontId="4" fillId="0" borderId="0" pivotButton="0" quotePrefix="0" xfId="0"/>
    <xf numFmtId="2" fontId="4" fillId="0" borderId="0" pivotButton="0" quotePrefix="0" xfId="0"/>
    <xf numFmtId="4" fontId="4" fillId="0" borderId="0" pivotButton="0" quotePrefix="0" xfId="0"/>
    <xf numFmtId="166" fontId="4" fillId="0" borderId="0" pivotButton="0" quotePrefix="0" xfId="0"/>
    <xf numFmtId="168" fontId="4" fillId="0" borderId="0" pivotButton="0" quotePrefix="0" xfId="0"/>
    <xf numFmtId="0" fontId="5" fillId="0" borderId="2" pivotButton="0" quotePrefix="0" xfId="0"/>
    <xf numFmtId="1"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ables/table1.xml><?xml version="1.0" encoding="utf-8"?>
<table xmlns="http://schemas.openxmlformats.org/spreadsheetml/2006/main" id="1" name="SummaryAnnualTable" displayName="SummaryAnnualTable" ref="D7:E15" headerRowCount="1">
  <autoFilter ref="D7:E15"/>
  <tableColumns count="2">
    <tableColumn id="4" name="Year"/>
    <tableColumn id="5" name="PnL"/>
  </tableColumns>
  <tableStyleInfo name="TableStyleMedium2" showRowStripes="1"/>
</table>
</file>

<file path=xl/tables/table2.xml><?xml version="1.0" encoding="utf-8"?>
<table xmlns="http://schemas.openxmlformats.org/spreadsheetml/2006/main" id="2" name="SummarySetupTable" displayName="SummarySetupTable" ref="G7:K12" headerRowCount="1">
  <autoFilter ref="G7:K12"/>
  <tableColumns count="5">
    <tableColumn id="7" name="Setup"/>
    <tableColumn id="8" name="Trades"/>
    <tableColumn id="9" name="Win Rate"/>
    <tableColumn id="10" name="PnL"/>
    <tableColumn id="11" name="Profit Factor"/>
  </tableColumns>
  <tableStyleInfo name="TableStyleMedium2" showRowStripes="1"/>
</table>
</file>

<file path=xl/tables/table3.xml><?xml version="1.0" encoding="utf-8"?>
<table xmlns="http://schemas.openxmlformats.org/spreadsheetml/2006/main" id="3" name="SummaryExitTable" displayName="SummaryExitTable" ref="G16:J22" headerRowCount="1">
  <autoFilter ref="G16:J22"/>
  <tableColumns count="4">
    <tableColumn id="7" name="Exit Reason"/>
    <tableColumn id="8" name="Trades"/>
    <tableColumn id="9" name="Share"/>
    <tableColumn id="10" name="PnL"/>
  </tableColumns>
  <tableStyleInfo name="TableStyleMedium2" showRowStripes="1"/>
</table>
</file>

<file path=xl/tables/table4.xml><?xml version="1.0" encoding="utf-8"?>
<table xmlns="http://schemas.openxmlformats.org/spreadsheetml/2006/main" id="4" name="AnnualReportTable" displayName="AnnualReportTable" ref="A6:I14" headerRowCount="1">
  <autoFilter ref="A6:I14"/>
  <tableColumns count="9">
    <tableColumn id="1" name="Period"/>
    <tableColumn id="2" name="Trades"/>
    <tableColumn id="3" name="Wins"/>
    <tableColumn id="4" name="Losses"/>
    <tableColumn id="5" name="Win Rate"/>
    <tableColumn id="6" name="PnL"/>
    <tableColumn id="7" name="Profit Factor"/>
    <tableColumn id="8" name="Max DD"/>
    <tableColumn id="9" name="News Days Skipped"/>
  </tableColumns>
  <tableStyleInfo name="TableStyleMedium2" showRowStripes="1"/>
</table>
</file>

<file path=xl/tables/table5.xml><?xml version="1.0" encoding="utf-8"?>
<table xmlns="http://schemas.openxmlformats.org/spreadsheetml/2006/main" id="5" name="MonthlyReportTable" displayName="MonthlyReportTable" ref="A6:I96" headerRowCount="1">
  <autoFilter ref="A6:I96"/>
  <tableColumns count="9">
    <tableColumn id="1" name="Period"/>
    <tableColumn id="2" name="Trades"/>
    <tableColumn id="3" name="Wins"/>
    <tableColumn id="4" name="Losses"/>
    <tableColumn id="5" name="Win Rate"/>
    <tableColumn id="6" name="PnL"/>
    <tableColumn id="7" name="Profit Factor"/>
    <tableColumn id="8" name="Max DD"/>
    <tableColumn id="9" name="News Days Skipped"/>
  </tableColumns>
  <tableStyleInfo name="TableStyleMedium2" showRowStripes="1"/>
</table>
</file>

<file path=xl/tables/table6.xml><?xml version="1.0" encoding="utf-8"?>
<table xmlns="http://schemas.openxmlformats.org/spreadsheetml/2006/main" id="6" name="AllTradesReportTable" displayName="AllTradesReportTable" ref="A6:U826" headerRowCount="1">
  <autoFilter ref="A6:U826"/>
  <tableColumns count="21">
    <tableColumn id="1" name="Trade #"/>
    <tableColumn id="2" name="Entry Date"/>
    <tableColumn id="3" name="Entry Time ET"/>
    <tableColumn id="4" name="Exit Date"/>
    <tableColumn id="5" name="Exit Time ET"/>
    <tableColumn id="6" name="Side"/>
    <tableColumn id="7" name="Setup"/>
    <tableColumn id="8" name="Grade"/>
    <tableColumn id="9" name="Lots"/>
    <tableColumn id="10" name="Entry Price"/>
    <tableColumn id="11" name="Exit Price"/>
    <tableColumn id="12" name="Stop"/>
    <tableColumn id="13" name="Target"/>
    <tableColumn id="14" name="Points"/>
    <tableColumn id="15" name="Net PnL"/>
    <tableColumn id="16" name="MAE"/>
    <tableColumn id="17" name="MFE"/>
    <tableColumn id="18" name="Cum PnL"/>
    <tableColumn id="19" name="Drawdown"/>
    <tableColumn id="20" name="Exit Reason"/>
    <tableColumn id="21" name="Minutes Held"/>
  </tableColumns>
  <tableStyleInfo name="TableStyleMedium2" showRowStripes="1"/>
</table>
</file>

<file path=xl/tables/table7.xml><?xml version="1.0" encoding="utf-8"?>
<table xmlns="http://schemas.openxmlformats.org/spreadsheetml/2006/main" id="7" name="NewsDaysTable" displayName="NewsDaysTable" ref="A6:E572" headerRowCount="1">
  <autoFilter ref="A6:E572"/>
  <tableColumns count="5">
    <tableColumn id="1" name="Date"/>
    <tableColumn id="2" name="Day"/>
    <tableColumn id="3" name="Releases"/>
    <tableColumn id="4" name="Release Time ET"/>
    <tableColumn id="5" name="Status"/>
  </tableColumns>
  <tableStyleInfo name="TableStyleMedium2" showRowStripes="1"/>
</table>
</file>

<file path=xl/tables/table8.xml><?xml version="1.0" encoding="utf-8"?>
<table xmlns="http://schemas.openxmlformats.org/spreadsheetml/2006/main" id="8" name="CalcTable" displayName="CalcTable" ref="A6:M826" headerRowCount="1">
  <autoFilter ref="A6:M826"/>
  <tableColumns count="13">
    <tableColumn id="1" name="Trade #"/>
    <tableColumn id="2" name="Year"/>
    <tableColumn id="3" name="Month"/>
    <tableColumn id="4" name="Net PnL"/>
    <tableColumn id="5" name="Year Cum"/>
    <tableColumn id="6" name="Year Peak"/>
    <tableColumn id="7" name="Year DD"/>
    <tableColumn id="8" name="Month Cum"/>
    <tableColumn id="9" name="Month Peak"/>
    <tableColumn id="10" name="Month DD"/>
    <tableColumn id="11" name="Peak Before Trade"/>
    <tableColumn id="12" name="Equity Before Trade"/>
    <tableColumn id="13" name="Open-Trade DD"/>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Relationship Type="http://schemas.openxmlformats.org/officeDocument/2006/relationships/table" Target="/xl/tables/table2.xml" Id="rId2"/><Relationship Type="http://schemas.openxmlformats.org/officeDocument/2006/relationships/table" Target="/xl/tables/table3.xml" Id="rId3"/></Relationships>
</file>

<file path=xl/worksheets/_rels/sheet2.xml.rels><Relationships xmlns="http://schemas.openxmlformats.org/package/2006/relationships"><Relationship Type="http://schemas.openxmlformats.org/officeDocument/2006/relationships/table" Target="/xl/tables/table4.xml" Id="rId1"/></Relationships>
</file>

<file path=xl/worksheets/_rels/sheet3.xml.rels><Relationships xmlns="http://schemas.openxmlformats.org/package/2006/relationships"><Relationship Type="http://schemas.openxmlformats.org/officeDocument/2006/relationships/table" Target="/xl/tables/table5.xml" Id="rId1"/></Relationships>
</file>

<file path=xl/worksheets/_rels/sheet4.xml.rels><Relationships xmlns="http://schemas.openxmlformats.org/package/2006/relationships"><Relationship Type="http://schemas.openxmlformats.org/officeDocument/2006/relationships/table" Target="/xl/tables/table6.xml" Id="rId1"/></Relationships>
</file>

<file path=xl/worksheets/_rels/sheet5.xml.rels><Relationships xmlns="http://schemas.openxmlformats.org/package/2006/relationships"><Relationship Type="http://schemas.openxmlformats.org/officeDocument/2006/relationships/table" Target="/xl/tables/table7.xml" Id="rId1"/></Relationships>
</file>

<file path=xl/worksheets/_rels/sheet7.xml.rels><Relationships xmlns="http://schemas.openxmlformats.org/package/2006/relationships"><Relationship Type="http://schemas.openxmlformats.org/officeDocument/2006/relationships/table" Target="/xl/tables/table8.xml" Id="rId1"/></Relationships>
</file>

<file path=xl/worksheets/sheet1.xml><?xml version="1.0" encoding="utf-8"?>
<worksheet xmlns="http://schemas.openxmlformats.org/spreadsheetml/2006/main">
  <sheetPr>
    <tabColor rgb="FF17324D"/>
    <outlinePr summaryBelow="1" summaryRight="1"/>
    <pageSetUpPr/>
  </sheetPr>
  <dimension ref="A2:K26"/>
  <sheetViews>
    <sheetView showGridLines="0" workbookViewId="0">
      <selection activeCell="A1" sqref="A1"/>
    </sheetView>
  </sheetViews>
  <sheetFormatPr baseColWidth="8" defaultRowHeight="15"/>
  <cols>
    <col width="24" customWidth="1" min="1" max="1"/>
    <col width="16" customWidth="1" min="2" max="2"/>
    <col width="3" customWidth="1" min="3" max="3"/>
    <col width="10" customWidth="1" min="4" max="4"/>
    <col width="15" customWidth="1" min="5" max="5"/>
    <col width="3" customWidth="1" min="6" max="6"/>
    <col width="19" customWidth="1" min="7" max="7"/>
    <col width="9" customWidth="1" min="8" max="8"/>
    <col width="10" customWidth="1" min="9" max="9"/>
    <col width="15" customWidth="1" min="10" max="10"/>
    <col width="13" customWidth="1" min="11" max="11"/>
  </cols>
  <sheetData>
    <row r="1" ht="15" customHeight="1"/>
    <row r="2" ht="18" customHeight="1">
      <c r="A2" s="1" t="inlineStr">
        <is>
          <t>AORDS v3.1 for MT5 Past Performance</t>
        </is>
      </c>
    </row>
    <row r="3" ht="15" customHeight="1">
      <c r="A3" s="2" t="inlineStr">
        <is>
          <t>NAS100 5-minute, MT5 Strategy Tester, $10,000 drawdown preset, Standard risk. Trades from 2019-05-02 to 2026-10-26. Times are New York (Eastern) time.</t>
        </is>
      </c>
    </row>
    <row r="4" ht="15" customHeight="1"/>
    <row r="5" ht="15" customHeight="1"/>
    <row r="6">
      <c r="A6" s="3" t="inlineStr">
        <is>
          <t>Metric</t>
        </is>
      </c>
      <c r="B6" s="4" t="inlineStr">
        <is>
          <t>Value</t>
        </is>
      </c>
      <c r="D6" s="5" t="inlineStr">
        <is>
          <t>Annual overview</t>
        </is>
      </c>
      <c r="G6" s="5" t="inlineStr">
        <is>
          <t>By setup</t>
        </is>
      </c>
    </row>
    <row r="7">
      <c r="A7" s="6" t="inlineStr">
        <is>
          <t>Total PnL</t>
        </is>
      </c>
      <c r="B7" s="7">
        <f>SUM('All Trades'!$O$7:$O$826)</f>
        <v/>
      </c>
      <c r="D7" s="3" t="inlineStr">
        <is>
          <t>Year</t>
        </is>
      </c>
      <c r="E7" s="4" t="inlineStr">
        <is>
          <t>PnL</t>
        </is>
      </c>
      <c r="G7" s="3" t="inlineStr">
        <is>
          <t>Setup</t>
        </is>
      </c>
      <c r="H7" s="4" t="inlineStr">
        <is>
          <t>Trades</t>
        </is>
      </c>
      <c r="I7" s="4" t="inlineStr">
        <is>
          <t>Win Rate</t>
        </is>
      </c>
      <c r="J7" s="4" t="inlineStr">
        <is>
          <t>PnL</t>
        </is>
      </c>
      <c r="K7" s="4" t="inlineStr">
        <is>
          <t>Profit Factor</t>
        </is>
      </c>
    </row>
    <row r="8">
      <c r="A8" s="6" t="inlineStr">
        <is>
          <t>Trades</t>
        </is>
      </c>
      <c r="B8" s="8">
        <f>COUNT('All Trades'!$A$7:$A$826)</f>
        <v/>
      </c>
      <c r="D8" s="9">
        <f>Annual!A7</f>
        <v/>
      </c>
      <c r="E8" s="10">
        <f>Annual!F7</f>
        <v/>
      </c>
      <c r="G8" s="9" t="inlineStr">
        <is>
          <t>ORB</t>
        </is>
      </c>
      <c r="H8" s="11">
        <f>COUNTIF('All Trades'!$G$7:$G$826,G8)</f>
        <v/>
      </c>
      <c r="I8" s="12">
        <f>IF(H8=0,0,COUNTIFS('All Trades'!$G$7:$G$826,G8,'All Trades'!$O$7:$O$826,"&gt;0")/H8)</f>
        <v/>
      </c>
      <c r="J8" s="10">
        <f>SUMIF('All Trades'!$G$7:$G$826,G8,'All Trades'!$O$7:$O$826)</f>
        <v/>
      </c>
      <c r="K8" s="13">
        <f>SUMIFS('All Trades'!$O$7:$O$826,'All Trades'!$G$7:$G$826,G8,'All Trades'!$O$7:$O$826,"&gt;0")/-SUMIFS('All Trades'!$O$7:$O$826,'All Trades'!$G$7:$G$826,G8,'All Trades'!$O$7:$O$826,"&lt;0")</f>
        <v/>
      </c>
    </row>
    <row r="9">
      <c r="A9" s="6" t="inlineStr">
        <is>
          <t>Winning trades</t>
        </is>
      </c>
      <c r="B9" s="8">
        <f>COUNTIF('All Trades'!$O$7:$O$826,"&gt;0")</f>
        <v/>
      </c>
      <c r="D9" s="9">
        <f>Annual!A8</f>
        <v/>
      </c>
      <c r="E9" s="10">
        <f>Annual!F8</f>
        <v/>
      </c>
      <c r="G9" s="9" t="inlineStr">
        <is>
          <t>CISD Continuation</t>
        </is>
      </c>
      <c r="H9" s="11">
        <f>COUNTIF('All Trades'!$G$7:$G$826,G9)</f>
        <v/>
      </c>
      <c r="I9" s="12">
        <f>IF(H9=0,0,COUNTIFS('All Trades'!$G$7:$G$826,G9,'All Trades'!$O$7:$O$826,"&gt;0")/H9)</f>
        <v/>
      </c>
      <c r="J9" s="10">
        <f>SUMIF('All Trades'!$G$7:$G$826,G9,'All Trades'!$O$7:$O$826)</f>
        <v/>
      </c>
      <c r="K9" s="13">
        <f>SUMIFS('All Trades'!$O$7:$O$826,'All Trades'!$G$7:$G$826,G9,'All Trades'!$O$7:$O$826,"&gt;0")/-SUMIFS('All Trades'!$O$7:$O$826,'All Trades'!$G$7:$G$826,G9,'All Trades'!$O$7:$O$826,"&lt;0")</f>
        <v/>
      </c>
    </row>
    <row r="10">
      <c r="A10" s="6" t="inlineStr">
        <is>
          <t>Losing trades</t>
        </is>
      </c>
      <c r="B10" s="8">
        <f>COUNTIF('All Trades'!$O$7:$O$826,"&lt;0")</f>
        <v/>
      </c>
      <c r="D10" s="9">
        <f>Annual!A9</f>
        <v/>
      </c>
      <c r="E10" s="10">
        <f>Annual!F9</f>
        <v/>
      </c>
      <c r="G10" s="9" t="inlineStr">
        <is>
          <t>CISD Reversal</t>
        </is>
      </c>
      <c r="H10" s="11">
        <f>COUNTIF('All Trades'!$G$7:$G$826,G10)</f>
        <v/>
      </c>
      <c r="I10" s="12">
        <f>IF(H10=0,0,COUNTIFS('All Trades'!$G$7:$G$826,G10,'All Trades'!$O$7:$O$826,"&gt;0")/H10)</f>
        <v/>
      </c>
      <c r="J10" s="10">
        <f>SUMIF('All Trades'!$G$7:$G$826,G10,'All Trades'!$O$7:$O$826)</f>
        <v/>
      </c>
      <c r="K10" s="13">
        <f>SUMIFS('All Trades'!$O$7:$O$826,'All Trades'!$G$7:$G$826,G10,'All Trades'!$O$7:$O$826,"&gt;0")/-SUMIFS('All Trades'!$O$7:$O$826,'All Trades'!$G$7:$G$826,G10,'All Trades'!$O$7:$O$826,"&lt;0")</f>
        <v/>
      </c>
    </row>
    <row r="11">
      <c r="A11" s="6" t="inlineStr">
        <is>
          <t>Win rate</t>
        </is>
      </c>
      <c r="B11" s="14">
        <f>B9/B8</f>
        <v/>
      </c>
      <c r="D11" s="9">
        <f>Annual!A10</f>
        <v/>
      </c>
      <c r="E11" s="10">
        <f>Annual!F10</f>
        <v/>
      </c>
      <c r="G11" s="9" t="inlineStr">
        <is>
          <t>Sweep Retest</t>
        </is>
      </c>
      <c r="H11" s="11">
        <f>COUNTIF('All Trades'!$G$7:$G$826,G11)</f>
        <v/>
      </c>
      <c r="I11" s="12">
        <f>IF(H11=0,0,COUNTIFS('All Trades'!$G$7:$G$826,G11,'All Trades'!$O$7:$O$826,"&gt;0")/H11)</f>
        <v/>
      </c>
      <c r="J11" s="10">
        <f>SUMIF('All Trades'!$G$7:$G$826,G11,'All Trades'!$O$7:$O$826)</f>
        <v/>
      </c>
      <c r="K11" s="13">
        <f>SUMIFS('All Trades'!$O$7:$O$826,'All Trades'!$G$7:$G$826,G11,'All Trades'!$O$7:$O$826,"&gt;0")/-SUMIFS('All Trades'!$O$7:$O$826,'All Trades'!$G$7:$G$826,G11,'All Trades'!$O$7:$O$826,"&lt;0")</f>
        <v/>
      </c>
    </row>
    <row r="12">
      <c r="A12" s="6" t="inlineStr">
        <is>
          <t>Profit factor</t>
        </is>
      </c>
      <c r="B12" s="15">
        <f>SUMIF('All Trades'!$O$7:$O$826,"&gt;0")/-SUMIF('All Trades'!$O$7:$O$826,"&lt;0")</f>
        <v/>
      </c>
      <c r="D12" s="9">
        <f>Annual!A11</f>
        <v/>
      </c>
      <c r="E12" s="10">
        <f>Annual!F11</f>
        <v/>
      </c>
      <c r="G12" s="9" t="inlineStr">
        <is>
          <t>Gap Fill</t>
        </is>
      </c>
      <c r="H12" s="11">
        <f>COUNTIF('All Trades'!$G$7:$G$826,G12)</f>
        <v/>
      </c>
      <c r="I12" s="12">
        <f>IF(H12=0,0,COUNTIFS('All Trades'!$G$7:$G$826,G12,'All Trades'!$O$7:$O$826,"&gt;0")/H12)</f>
        <v/>
      </c>
      <c r="J12" s="10">
        <f>SUMIF('All Trades'!$G$7:$G$826,G12,'All Trades'!$O$7:$O$826)</f>
        <v/>
      </c>
      <c r="K12" s="13">
        <f>SUMIFS('All Trades'!$O$7:$O$826,'All Trades'!$G$7:$G$826,G12,'All Trades'!$O$7:$O$826,"&gt;0")/-SUMIFS('All Trades'!$O$7:$O$826,'All Trades'!$G$7:$G$826,G12,'All Trades'!$O$7:$O$826,"&lt;0")</f>
        <v/>
      </c>
    </row>
    <row r="13">
      <c r="A13" s="6" t="inlineStr">
        <is>
          <t>Average trade</t>
        </is>
      </c>
      <c r="B13" s="7">
        <f>B7/B8</f>
        <v/>
      </c>
      <c r="D13" s="9">
        <f>Annual!A12</f>
        <v/>
      </c>
      <c r="E13" s="10">
        <f>Annual!F12</f>
        <v/>
      </c>
    </row>
    <row r="14">
      <c r="A14" s="6" t="inlineStr">
        <is>
          <t>Average win</t>
        </is>
      </c>
      <c r="B14" s="7">
        <f>AVERAGEIF('All Trades'!$O$7:$O$826,"&gt;0")</f>
        <v/>
      </c>
      <c r="D14" s="9">
        <f>Annual!A13</f>
        <v/>
      </c>
      <c r="E14" s="10">
        <f>Annual!F13</f>
        <v/>
      </c>
    </row>
    <row r="15">
      <c r="A15" s="6" t="inlineStr">
        <is>
          <t>Average loss</t>
        </is>
      </c>
      <c r="B15" s="7">
        <f>AVERAGEIF('All Trades'!$O$7:$O$826,"&lt;0")</f>
        <v/>
      </c>
      <c r="D15" s="9">
        <f>Annual!A14</f>
        <v/>
      </c>
      <c r="E15" s="10">
        <f>Annual!F14</f>
        <v/>
      </c>
      <c r="G15" s="5" t="inlineStr">
        <is>
          <t>Exit reasons</t>
        </is>
      </c>
    </row>
    <row r="16">
      <c r="A16" s="6" t="inlineStr">
        <is>
          <t>Largest win</t>
        </is>
      </c>
      <c r="B16" s="7">
        <f>MAX('All Trades'!$O$7:$O$826)</f>
        <v/>
      </c>
      <c r="G16" s="3" t="inlineStr">
        <is>
          <t>Exit Reason</t>
        </is>
      </c>
      <c r="H16" s="4" t="inlineStr">
        <is>
          <t>Trades</t>
        </is>
      </c>
      <c r="I16" s="4" t="inlineStr">
        <is>
          <t>Share</t>
        </is>
      </c>
      <c r="J16" s="4" t="inlineStr">
        <is>
          <t>PnL</t>
        </is>
      </c>
    </row>
    <row r="17">
      <c r="A17" s="6" t="inlineStr">
        <is>
          <t>Largest loss</t>
        </is>
      </c>
      <c r="B17" s="7">
        <f>MIN('All Trades'!$O$7:$O$826)</f>
        <v/>
      </c>
      <c r="G17" s="9" t="inlineStr">
        <is>
          <t>Target</t>
        </is>
      </c>
      <c r="H17" s="11">
        <f>COUNTIF('All Trades'!$T$7:$T$826,G17)</f>
        <v/>
      </c>
      <c r="I17" s="12">
        <f>H17/$B$8</f>
        <v/>
      </c>
      <c r="J17" s="10">
        <f>SUMIF('All Trades'!$T$7:$T$826,G17,'All Trades'!$O$7:$O$826)</f>
        <v/>
      </c>
    </row>
    <row r="18">
      <c r="A18" s="6" t="inlineStr">
        <is>
          <t>Max drawdown</t>
        </is>
      </c>
      <c r="B18" s="7">
        <f>MAX(Calc!$M$7:$M$826)</f>
        <v/>
      </c>
      <c r="G18" s="9" t="inlineStr">
        <is>
          <t>Stop</t>
        </is>
      </c>
      <c r="H18" s="11">
        <f>COUNTIF('All Trades'!$T$7:$T$826,G18)</f>
        <v/>
      </c>
      <c r="I18" s="12">
        <f>H18/$B$8</f>
        <v/>
      </c>
      <c r="J18" s="10">
        <f>SUMIF('All Trades'!$T$7:$T$826,G18,'All Trades'!$O$7:$O$826)</f>
        <v/>
      </c>
    </row>
    <row r="19">
      <c r="A19" s="6" t="inlineStr">
        <is>
          <t>Closed-trade drawdown</t>
        </is>
      </c>
      <c r="B19" s="7">
        <f>MAX('All Trades'!$S$7:$S$826)</f>
        <v/>
      </c>
      <c r="G19" s="9" t="inlineStr">
        <is>
          <t>Break-even stop</t>
        </is>
      </c>
      <c r="H19" s="11">
        <f>COUNTIF('All Trades'!$T$7:$T$826,G19)</f>
        <v/>
      </c>
      <c r="I19" s="12">
        <f>H19/$B$8</f>
        <v/>
      </c>
      <c r="J19" s="10">
        <f>SUMIF('All Trades'!$T$7:$T$826,G19,'All Trades'!$O$7:$O$826)</f>
        <v/>
      </c>
    </row>
    <row r="20">
      <c r="A20" s="6" t="inlineStr">
        <is>
          <t>Average lots</t>
        </is>
      </c>
      <c r="B20" s="16">
        <f>AVERAGE('All Trades'!$I$7:$I$826)</f>
        <v/>
      </c>
      <c r="G20" s="9" t="inlineStr">
        <is>
          <t>Session close</t>
        </is>
      </c>
      <c r="H20" s="11">
        <f>COUNTIF('All Trades'!$T$7:$T$826,G20)</f>
        <v/>
      </c>
      <c r="I20" s="12">
        <f>H20/$B$8</f>
        <v/>
      </c>
      <c r="J20" s="10">
        <f>SUMIF('All Trades'!$T$7:$T$826,G20,'All Trades'!$O$7:$O$826)</f>
        <v/>
      </c>
    </row>
    <row r="21">
      <c r="A21" s="6" t="inlineStr">
        <is>
          <t>Days with a trade</t>
        </is>
      </c>
      <c r="B21" s="8">
        <f>SUMPRODUCT(1/COUNTIF('All Trades'!$B$7:$B$826,'All Trades'!$B$7:$B$826))</f>
        <v/>
      </c>
      <c r="G21" s="9" t="inlineStr">
        <is>
          <t>Early close</t>
        </is>
      </c>
      <c r="H21" s="11">
        <f>COUNTIF('All Trades'!$T$7:$T$826,G21)</f>
        <v/>
      </c>
      <c r="I21" s="12">
        <f>H21/$B$8</f>
        <v/>
      </c>
      <c r="J21" s="10">
        <f>SUMIF('All Trades'!$T$7:$T$826,G21,'All Trades'!$O$7:$O$826)</f>
        <v/>
      </c>
    </row>
    <row r="22">
      <c r="A22" s="6" t="inlineStr">
        <is>
          <t>Profitable months</t>
        </is>
      </c>
      <c r="B22" s="17">
        <f>COUNTIF(Monthly!$F$7:$F$96,"&gt;0")&amp;" of "&amp;COUNTA(Monthly!$A$7:$A$96)</f>
        <v/>
      </c>
      <c r="G22" s="9" t="inlineStr">
        <is>
          <t>Time exit</t>
        </is>
      </c>
      <c r="H22" s="11">
        <f>COUNTIF('All Trades'!$T$7:$T$826,G22)</f>
        <v/>
      </c>
      <c r="I22" s="12">
        <f>H22/$B$8</f>
        <v/>
      </c>
      <c r="J22" s="10">
        <f>SUMIF('All Trades'!$T$7:$T$826,G22,'All Trades'!$O$7:$O$826)</f>
        <v/>
      </c>
    </row>
    <row r="23">
      <c r="A23" s="6" t="inlineStr">
        <is>
          <t>Profitable years</t>
        </is>
      </c>
      <c r="B23" s="17">
        <f>COUNTIF(Annual!$F$7:$F$14,"&gt;0")&amp;" of "&amp;COUNTA(Annual!$A$7:$A$14)</f>
        <v/>
      </c>
    </row>
    <row r="24">
      <c r="A24" s="6" t="inlineStr">
        <is>
          <t>News days skipped</t>
        </is>
      </c>
      <c r="B24" s="8">
        <f>COUNTIF('News Days'!$E$7:$E$572,"Skipped")</f>
        <v/>
      </c>
    </row>
    <row r="26">
      <c r="A26" s="2" t="inlineStr">
        <is>
          <t>Max drawdown counts open-trade lows; closed-trade drawdown uses closed trades only. Settings are on the Rules sheet.</t>
        </is>
      </c>
    </row>
  </sheetData>
  <pageMargins left="0.75" right="0.75" top="1" bottom="1" header="0.5" footer="0.5"/>
  <tableParts count="3">
    <tablePart xmlns:r="http://schemas.openxmlformats.org/officeDocument/2006/relationships" r:id="rId1"/>
    <tablePart xmlns:r="http://schemas.openxmlformats.org/officeDocument/2006/relationships" r:id="rId2"/>
    <tablePart xmlns:r="http://schemas.openxmlformats.org/officeDocument/2006/relationships" r:id="rId3"/>
  </tableParts>
</worksheet>
</file>

<file path=xl/worksheets/sheet2.xml><?xml version="1.0" encoding="utf-8"?>
<worksheet xmlns="http://schemas.openxmlformats.org/spreadsheetml/2006/main">
  <sheetPr>
    <tabColor rgb="FF0F766E"/>
    <outlinePr summaryBelow="1" summaryRight="1"/>
    <pageSetUpPr/>
  </sheetPr>
  <dimension ref="A2:I17"/>
  <sheetViews>
    <sheetView showGridLines="0" workbookViewId="0">
      <pane ySplit="6" topLeftCell="A7" activePane="bottomLeft" state="frozen"/>
      <selection pane="bottomLeft" activeCell="A1" sqref="A1"/>
    </sheetView>
  </sheetViews>
  <sheetFormatPr baseColWidth="8" defaultRowHeight="15"/>
  <cols>
    <col width="14" customWidth="1" min="1" max="1"/>
    <col width="10" customWidth="1" min="2" max="2"/>
    <col width="9" customWidth="1" min="3" max="3"/>
    <col width="9" customWidth="1" min="4" max="4"/>
    <col width="11" customWidth="1" min="5" max="5"/>
    <col width="15" customWidth="1" min="6" max="6"/>
    <col width="14" customWidth="1" min="7" max="7"/>
    <col width="13" customWidth="1" min="8" max="8"/>
    <col width="19" customWidth="1" min="9" max="9"/>
  </cols>
  <sheetData>
    <row r="1" ht="15" customHeight="1"/>
    <row r="2" ht="18" customHeight="1">
      <c r="A2" s="1" t="inlineStr">
        <is>
          <t>Annual report</t>
        </is>
      </c>
    </row>
    <row r="3" ht="15" customHeight="1">
      <c r="A3" s="2" t="inlineStr">
        <is>
          <t>Results by calendar year.</t>
        </is>
      </c>
    </row>
    <row r="4" ht="15" customHeight="1"/>
    <row r="5" ht="15" customHeight="1"/>
    <row r="6">
      <c r="A6" s="3" t="inlineStr">
        <is>
          <t>Period</t>
        </is>
      </c>
      <c r="B6" s="4" t="inlineStr">
        <is>
          <t>Trades</t>
        </is>
      </c>
      <c r="C6" s="4" t="inlineStr">
        <is>
          <t>Wins</t>
        </is>
      </c>
      <c r="D6" s="4" t="inlineStr">
        <is>
          <t>Losses</t>
        </is>
      </c>
      <c r="E6" s="4" t="inlineStr">
        <is>
          <t>Win Rate</t>
        </is>
      </c>
      <c r="F6" s="4" t="inlineStr">
        <is>
          <t>PnL</t>
        </is>
      </c>
      <c r="G6" s="4" t="inlineStr">
        <is>
          <t>Profit Factor</t>
        </is>
      </c>
      <c r="H6" s="4" t="inlineStr">
        <is>
          <t>Max DD</t>
        </is>
      </c>
      <c r="I6" s="4" t="inlineStr">
        <is>
          <t>News Days Skipped</t>
        </is>
      </c>
    </row>
    <row r="7">
      <c r="A7" s="9" t="inlineStr">
        <is>
          <t>2019</t>
        </is>
      </c>
      <c r="B7" s="11">
        <f>COUNTIFS(Calc!$B$7:$B$826,VALUE($A7))</f>
        <v/>
      </c>
      <c r="C7" s="11">
        <f>COUNTIFS(Calc!$B$7:$B$826,VALUE($A7),Calc!$D$7:$D$826,"&gt;0")</f>
        <v/>
      </c>
      <c r="D7" s="11">
        <f>COUNTIFS(Calc!$B$7:$B$826,VALUE($A7),Calc!$D$7:$D$826,"&lt;0")</f>
        <v/>
      </c>
      <c r="E7" s="12">
        <f>IF(B7=0,0,C7/B7)</f>
        <v/>
      </c>
      <c r="F7" s="18">
        <f>SUMIFS(Calc!$D$7:$D$826,Calc!$B$7:$B$826,VALUE($A7))</f>
        <v/>
      </c>
      <c r="G7" s="13">
        <f>IF(D7=0,"-",SUMIFS(Calc!$D$7:$D$826,Calc!$B$7:$B$826,VALUE($A7),Calc!$D$7:$D$826,"&gt;0")/-SUMIFS(Calc!$D$7:$D$826,Calc!$B$7:$B$826,VALUE($A7),Calc!$D$7:$D$826,"&lt;0"))</f>
        <v/>
      </c>
      <c r="H7" s="18">
        <f>SUMPRODUCT(MAX((Calc!$B$7:$B$826=VALUE($A7))*Calc!$G$7:$G$826))</f>
        <v/>
      </c>
      <c r="I7" s="11">
        <f>COUNTIFS('News Days'!$A$7:$A$572,"&gt;="&amp;DATE(VALUE($A7),1,1),'News Days'!$A$7:$A$572,"&lt;"&amp;DATE(VALUE($A7)+1,1,1),'News Days'!$E$7:$E$572,"Skipped")</f>
        <v/>
      </c>
    </row>
    <row r="8">
      <c r="A8" s="9" t="inlineStr">
        <is>
          <t>2020</t>
        </is>
      </c>
      <c r="B8" s="11">
        <f>COUNTIFS(Calc!$B$7:$B$826,VALUE($A8))</f>
        <v/>
      </c>
      <c r="C8" s="11">
        <f>COUNTIFS(Calc!$B$7:$B$826,VALUE($A8),Calc!$D$7:$D$826,"&gt;0")</f>
        <v/>
      </c>
      <c r="D8" s="11">
        <f>COUNTIFS(Calc!$B$7:$B$826,VALUE($A8),Calc!$D$7:$D$826,"&lt;0")</f>
        <v/>
      </c>
      <c r="E8" s="12">
        <f>IF(B8=0,0,C8/B8)</f>
        <v/>
      </c>
      <c r="F8" s="18">
        <f>SUMIFS(Calc!$D$7:$D$826,Calc!$B$7:$B$826,VALUE($A8))</f>
        <v/>
      </c>
      <c r="G8" s="13">
        <f>IF(D8=0,"-",SUMIFS(Calc!$D$7:$D$826,Calc!$B$7:$B$826,VALUE($A8),Calc!$D$7:$D$826,"&gt;0")/-SUMIFS(Calc!$D$7:$D$826,Calc!$B$7:$B$826,VALUE($A8),Calc!$D$7:$D$826,"&lt;0"))</f>
        <v/>
      </c>
      <c r="H8" s="18">
        <f>SUMPRODUCT(MAX((Calc!$B$7:$B$826=VALUE($A8))*Calc!$G$7:$G$826))</f>
        <v/>
      </c>
      <c r="I8" s="11">
        <f>COUNTIFS('News Days'!$A$7:$A$572,"&gt;="&amp;DATE(VALUE($A8),1,1),'News Days'!$A$7:$A$572,"&lt;"&amp;DATE(VALUE($A8)+1,1,1),'News Days'!$E$7:$E$572,"Skipped")</f>
        <v/>
      </c>
    </row>
    <row r="9">
      <c r="A9" s="9" t="inlineStr">
        <is>
          <t>2021</t>
        </is>
      </c>
      <c r="B9" s="11">
        <f>COUNTIFS(Calc!$B$7:$B$826,VALUE($A9))</f>
        <v/>
      </c>
      <c r="C9" s="11">
        <f>COUNTIFS(Calc!$B$7:$B$826,VALUE($A9),Calc!$D$7:$D$826,"&gt;0")</f>
        <v/>
      </c>
      <c r="D9" s="11">
        <f>COUNTIFS(Calc!$B$7:$B$826,VALUE($A9),Calc!$D$7:$D$826,"&lt;0")</f>
        <v/>
      </c>
      <c r="E9" s="12">
        <f>IF(B9=0,0,C9/B9)</f>
        <v/>
      </c>
      <c r="F9" s="18">
        <f>SUMIFS(Calc!$D$7:$D$826,Calc!$B$7:$B$826,VALUE($A9))</f>
        <v/>
      </c>
      <c r="G9" s="13">
        <f>IF(D9=0,"-",SUMIFS(Calc!$D$7:$D$826,Calc!$B$7:$B$826,VALUE($A9),Calc!$D$7:$D$826,"&gt;0")/-SUMIFS(Calc!$D$7:$D$826,Calc!$B$7:$B$826,VALUE($A9),Calc!$D$7:$D$826,"&lt;0"))</f>
        <v/>
      </c>
      <c r="H9" s="18">
        <f>SUMPRODUCT(MAX((Calc!$B$7:$B$826=VALUE($A9))*Calc!$G$7:$G$826))</f>
        <v/>
      </c>
      <c r="I9" s="11">
        <f>COUNTIFS('News Days'!$A$7:$A$572,"&gt;="&amp;DATE(VALUE($A9),1,1),'News Days'!$A$7:$A$572,"&lt;"&amp;DATE(VALUE($A9)+1,1,1),'News Days'!$E$7:$E$572,"Skipped")</f>
        <v/>
      </c>
    </row>
    <row r="10">
      <c r="A10" s="9" t="inlineStr">
        <is>
          <t>2022</t>
        </is>
      </c>
      <c r="B10" s="11">
        <f>COUNTIFS(Calc!$B$7:$B$826,VALUE($A10))</f>
        <v/>
      </c>
      <c r="C10" s="11">
        <f>COUNTIFS(Calc!$B$7:$B$826,VALUE($A10),Calc!$D$7:$D$826,"&gt;0")</f>
        <v/>
      </c>
      <c r="D10" s="11">
        <f>COUNTIFS(Calc!$B$7:$B$826,VALUE($A10),Calc!$D$7:$D$826,"&lt;0")</f>
        <v/>
      </c>
      <c r="E10" s="12">
        <f>IF(B10=0,0,C10/B10)</f>
        <v/>
      </c>
      <c r="F10" s="18">
        <f>SUMIFS(Calc!$D$7:$D$826,Calc!$B$7:$B$826,VALUE($A10))</f>
        <v/>
      </c>
      <c r="G10" s="13">
        <f>IF(D10=0,"-",SUMIFS(Calc!$D$7:$D$826,Calc!$B$7:$B$826,VALUE($A10),Calc!$D$7:$D$826,"&gt;0")/-SUMIFS(Calc!$D$7:$D$826,Calc!$B$7:$B$826,VALUE($A10),Calc!$D$7:$D$826,"&lt;0"))</f>
        <v/>
      </c>
      <c r="H10" s="18">
        <f>SUMPRODUCT(MAX((Calc!$B$7:$B$826=VALUE($A10))*Calc!$G$7:$G$826))</f>
        <v/>
      </c>
      <c r="I10" s="11">
        <f>COUNTIFS('News Days'!$A$7:$A$572,"&gt;="&amp;DATE(VALUE($A10),1,1),'News Days'!$A$7:$A$572,"&lt;"&amp;DATE(VALUE($A10)+1,1,1),'News Days'!$E$7:$E$572,"Skipped")</f>
        <v/>
      </c>
    </row>
    <row r="11">
      <c r="A11" s="9" t="inlineStr">
        <is>
          <t>2023</t>
        </is>
      </c>
      <c r="B11" s="11">
        <f>COUNTIFS(Calc!$B$7:$B$826,VALUE($A11))</f>
        <v/>
      </c>
      <c r="C11" s="11">
        <f>COUNTIFS(Calc!$B$7:$B$826,VALUE($A11),Calc!$D$7:$D$826,"&gt;0")</f>
        <v/>
      </c>
      <c r="D11" s="11">
        <f>COUNTIFS(Calc!$B$7:$B$826,VALUE($A11),Calc!$D$7:$D$826,"&lt;0")</f>
        <v/>
      </c>
      <c r="E11" s="12">
        <f>IF(B11=0,0,C11/B11)</f>
        <v/>
      </c>
      <c r="F11" s="18">
        <f>SUMIFS(Calc!$D$7:$D$826,Calc!$B$7:$B$826,VALUE($A11))</f>
        <v/>
      </c>
      <c r="G11" s="13">
        <f>IF(D11=0,"-",SUMIFS(Calc!$D$7:$D$826,Calc!$B$7:$B$826,VALUE($A11),Calc!$D$7:$D$826,"&gt;0")/-SUMIFS(Calc!$D$7:$D$826,Calc!$B$7:$B$826,VALUE($A11),Calc!$D$7:$D$826,"&lt;0"))</f>
        <v/>
      </c>
      <c r="H11" s="18">
        <f>SUMPRODUCT(MAX((Calc!$B$7:$B$826=VALUE($A11))*Calc!$G$7:$G$826))</f>
        <v/>
      </c>
      <c r="I11" s="11">
        <f>COUNTIFS('News Days'!$A$7:$A$572,"&gt;="&amp;DATE(VALUE($A11),1,1),'News Days'!$A$7:$A$572,"&lt;"&amp;DATE(VALUE($A11)+1,1,1),'News Days'!$E$7:$E$572,"Skipped")</f>
        <v/>
      </c>
    </row>
    <row r="12">
      <c r="A12" s="9" t="inlineStr">
        <is>
          <t>2024</t>
        </is>
      </c>
      <c r="B12" s="11">
        <f>COUNTIFS(Calc!$B$7:$B$826,VALUE($A12))</f>
        <v/>
      </c>
      <c r="C12" s="11">
        <f>COUNTIFS(Calc!$B$7:$B$826,VALUE($A12),Calc!$D$7:$D$826,"&gt;0")</f>
        <v/>
      </c>
      <c r="D12" s="11">
        <f>COUNTIFS(Calc!$B$7:$B$826,VALUE($A12),Calc!$D$7:$D$826,"&lt;0")</f>
        <v/>
      </c>
      <c r="E12" s="12">
        <f>IF(B12=0,0,C12/B12)</f>
        <v/>
      </c>
      <c r="F12" s="18">
        <f>SUMIFS(Calc!$D$7:$D$826,Calc!$B$7:$B$826,VALUE($A12))</f>
        <v/>
      </c>
      <c r="G12" s="13">
        <f>IF(D12=0,"-",SUMIFS(Calc!$D$7:$D$826,Calc!$B$7:$B$826,VALUE($A12),Calc!$D$7:$D$826,"&gt;0")/-SUMIFS(Calc!$D$7:$D$826,Calc!$B$7:$B$826,VALUE($A12),Calc!$D$7:$D$826,"&lt;0"))</f>
        <v/>
      </c>
      <c r="H12" s="18">
        <f>SUMPRODUCT(MAX((Calc!$B$7:$B$826=VALUE($A12))*Calc!$G$7:$G$826))</f>
        <v/>
      </c>
      <c r="I12" s="11">
        <f>COUNTIFS('News Days'!$A$7:$A$572,"&gt;="&amp;DATE(VALUE($A12),1,1),'News Days'!$A$7:$A$572,"&lt;"&amp;DATE(VALUE($A12)+1,1,1),'News Days'!$E$7:$E$572,"Skipped")</f>
        <v/>
      </c>
    </row>
    <row r="13">
      <c r="A13" s="9" t="inlineStr">
        <is>
          <t>2025</t>
        </is>
      </c>
      <c r="B13" s="11">
        <f>COUNTIFS(Calc!$B$7:$B$826,VALUE($A13))</f>
        <v/>
      </c>
      <c r="C13" s="11">
        <f>COUNTIFS(Calc!$B$7:$B$826,VALUE($A13),Calc!$D$7:$D$826,"&gt;0")</f>
        <v/>
      </c>
      <c r="D13" s="11">
        <f>COUNTIFS(Calc!$B$7:$B$826,VALUE($A13),Calc!$D$7:$D$826,"&lt;0")</f>
        <v/>
      </c>
      <c r="E13" s="12">
        <f>IF(B13=0,0,C13/B13)</f>
        <v/>
      </c>
      <c r="F13" s="18">
        <f>SUMIFS(Calc!$D$7:$D$826,Calc!$B$7:$B$826,VALUE($A13))</f>
        <v/>
      </c>
      <c r="G13" s="13">
        <f>IF(D13=0,"-",SUMIFS(Calc!$D$7:$D$826,Calc!$B$7:$B$826,VALUE($A13),Calc!$D$7:$D$826,"&gt;0")/-SUMIFS(Calc!$D$7:$D$826,Calc!$B$7:$B$826,VALUE($A13),Calc!$D$7:$D$826,"&lt;0"))</f>
        <v/>
      </c>
      <c r="H13" s="18">
        <f>SUMPRODUCT(MAX((Calc!$B$7:$B$826=VALUE($A13))*Calc!$G$7:$G$826))</f>
        <v/>
      </c>
      <c r="I13" s="11">
        <f>COUNTIFS('News Days'!$A$7:$A$572,"&gt;="&amp;DATE(VALUE($A13),1,1),'News Days'!$A$7:$A$572,"&lt;"&amp;DATE(VALUE($A13)+1,1,1),'News Days'!$E$7:$E$572,"Skipped")</f>
        <v/>
      </c>
    </row>
    <row r="14">
      <c r="A14" s="9" t="inlineStr">
        <is>
          <t>2026</t>
        </is>
      </c>
      <c r="B14" s="11">
        <f>COUNTIFS(Calc!$B$7:$B$826,VALUE($A14))</f>
        <v/>
      </c>
      <c r="C14" s="11">
        <f>COUNTIFS(Calc!$B$7:$B$826,VALUE($A14),Calc!$D$7:$D$826,"&gt;0")</f>
        <v/>
      </c>
      <c r="D14" s="11">
        <f>COUNTIFS(Calc!$B$7:$B$826,VALUE($A14),Calc!$D$7:$D$826,"&lt;0")</f>
        <v/>
      </c>
      <c r="E14" s="12">
        <f>IF(B14=0,0,C14/B14)</f>
        <v/>
      </c>
      <c r="F14" s="18">
        <f>SUMIFS(Calc!$D$7:$D$826,Calc!$B$7:$B$826,VALUE($A14))</f>
        <v/>
      </c>
      <c r="G14" s="13">
        <f>IF(D14=0,"-",SUMIFS(Calc!$D$7:$D$826,Calc!$B$7:$B$826,VALUE($A14),Calc!$D$7:$D$826,"&gt;0")/-SUMIFS(Calc!$D$7:$D$826,Calc!$B$7:$B$826,VALUE($A14),Calc!$D$7:$D$826,"&lt;0"))</f>
        <v/>
      </c>
      <c r="H14" s="18">
        <f>SUMPRODUCT(MAX((Calc!$B$7:$B$826=VALUE($A14))*Calc!$G$7:$G$826))</f>
        <v/>
      </c>
      <c r="I14" s="11">
        <f>COUNTIFS('News Days'!$A$7:$A$572,"&gt;="&amp;DATE(VALUE($A14),1,1),'News Days'!$A$7:$A$572,"&lt;"&amp;DATE(VALUE($A14)+1,1,1),'News Days'!$E$7:$E$572,"Skipped")</f>
        <v/>
      </c>
    </row>
    <row r="16">
      <c r="A16" s="19" t="inlineStr">
        <is>
          <t>All periods</t>
        </is>
      </c>
      <c r="B16" s="20">
        <f>SUM(B7:B14)</f>
        <v/>
      </c>
      <c r="C16" s="20">
        <f>SUM(C7:C14)</f>
        <v/>
      </c>
      <c r="D16" s="20">
        <f>SUM(D7:D14)</f>
        <v/>
      </c>
      <c r="E16" s="21">
        <f>IF(B16=0,0,C16/B16)</f>
        <v/>
      </c>
      <c r="F16" s="22">
        <f>SUM(F7:F14)</f>
        <v/>
      </c>
      <c r="G16" s="23">
        <f>SUMIF(Calc!$D$7:$D$826,"&gt;0")/-SUMIF(Calc!$D$7:$D$826,"&lt;0")</f>
        <v/>
      </c>
      <c r="H16" s="22">
        <f>MAX('All Trades'!$S$7:$S$826)</f>
        <v/>
      </c>
      <c r="I16" s="20">
        <f>SUM(I7:I14)</f>
        <v/>
      </c>
    </row>
    <row r="17">
      <c r="A17" s="2" t="inlineStr">
        <is>
          <t>Max DD is the largest drop in closed-trade equity within the period; on the All periods row it is the drawdown over the whole test. Trades are grouped by entry date.</t>
        </is>
      </c>
    </row>
  </sheetData>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tabColor rgb="FF0F766E"/>
    <outlinePr summaryBelow="1" summaryRight="1"/>
    <pageSetUpPr/>
  </sheetPr>
  <dimension ref="A2:I99"/>
  <sheetViews>
    <sheetView showGridLines="0" workbookViewId="0">
      <pane ySplit="6" topLeftCell="A7" activePane="bottomLeft" state="frozen"/>
      <selection pane="bottomLeft" activeCell="A1" sqref="A1"/>
    </sheetView>
  </sheetViews>
  <sheetFormatPr baseColWidth="8" defaultRowHeight="15"/>
  <cols>
    <col width="14" customWidth="1" min="1" max="1"/>
    <col width="10" customWidth="1" min="2" max="2"/>
    <col width="9" customWidth="1" min="3" max="3"/>
    <col width="9" customWidth="1" min="4" max="4"/>
    <col width="11" customWidth="1" min="5" max="5"/>
    <col width="15" customWidth="1" min="6" max="6"/>
    <col width="14" customWidth="1" min="7" max="7"/>
    <col width="13" customWidth="1" min="8" max="8"/>
    <col width="19" customWidth="1" min="9" max="9"/>
  </cols>
  <sheetData>
    <row r="1" ht="15" customHeight="1"/>
    <row r="2" ht="18" customHeight="1">
      <c r="A2" s="1" t="inlineStr">
        <is>
          <t>Monthly report</t>
        </is>
      </c>
    </row>
    <row r="3" ht="15" customHeight="1">
      <c r="A3" s="2" t="inlineStr">
        <is>
          <t>Results by calendar month.</t>
        </is>
      </c>
    </row>
    <row r="4" ht="15" customHeight="1"/>
    <row r="5" ht="15" customHeight="1"/>
    <row r="6">
      <c r="A6" s="4" t="inlineStr">
        <is>
          <t>Period</t>
        </is>
      </c>
      <c r="B6" s="4" t="inlineStr">
        <is>
          <t>Trades</t>
        </is>
      </c>
      <c r="C6" s="4" t="inlineStr">
        <is>
          <t>Wins</t>
        </is>
      </c>
      <c r="D6" s="4" t="inlineStr">
        <is>
          <t>Losses</t>
        </is>
      </c>
      <c r="E6" s="4" t="inlineStr">
        <is>
          <t>Win Rate</t>
        </is>
      </c>
      <c r="F6" s="4" t="inlineStr">
        <is>
          <t>PnL</t>
        </is>
      </c>
      <c r="G6" s="4" t="inlineStr">
        <is>
          <t>Profit Factor</t>
        </is>
      </c>
      <c r="H6" s="4" t="inlineStr">
        <is>
          <t>Max DD</t>
        </is>
      </c>
      <c r="I6" s="4" t="inlineStr">
        <is>
          <t>News Days Skipped</t>
        </is>
      </c>
    </row>
    <row r="7">
      <c r="A7" s="24" t="n">
        <v>43586</v>
      </c>
      <c r="B7" s="11">
        <f>COUNTIFS(Calc!$C$7:$C$826,$A7)</f>
        <v/>
      </c>
      <c r="C7" s="11">
        <f>COUNTIFS(Calc!$C$7:$C$826,$A7,Calc!$D$7:$D$826,"&gt;0")</f>
        <v/>
      </c>
      <c r="D7" s="11">
        <f>COUNTIFS(Calc!$C$7:$C$826,$A7,Calc!$D$7:$D$826,"&lt;0")</f>
        <v/>
      </c>
      <c r="E7" s="12">
        <f>IF(B7=0,0,C7/B7)</f>
        <v/>
      </c>
      <c r="F7" s="18">
        <f>SUMIFS(Calc!$D$7:$D$826,Calc!$C$7:$C$826,$A7)</f>
        <v/>
      </c>
      <c r="G7" s="13">
        <f>IF(D7=0,"-",SUMIFS(Calc!$D$7:$D$826,Calc!$C$7:$C$826,$A7,Calc!$D$7:$D$826,"&gt;0")/-SUMIFS(Calc!$D$7:$D$826,Calc!$C$7:$C$826,$A7,Calc!$D$7:$D$826,"&lt;0"))</f>
        <v/>
      </c>
      <c r="H7" s="18">
        <f>SUMPRODUCT(MAX((Calc!$C$7:$C$826=$A7)*Calc!$J$7:$J$826))</f>
        <v/>
      </c>
      <c r="I7" s="11">
        <f>COUNTIFS('News Days'!$A$7:$A$572,"&gt;="&amp;$A7,'News Days'!$A$7:$A$572,"&lt;"&amp;DATE(YEAR($A7),MONTH($A7)+1,1),'News Days'!$E$7:$E$572,"Skipped")</f>
        <v/>
      </c>
    </row>
    <row r="8">
      <c r="A8" s="24" t="n">
        <v>43617</v>
      </c>
      <c r="B8" s="11">
        <f>COUNTIFS(Calc!$C$7:$C$826,$A8)</f>
        <v/>
      </c>
      <c r="C8" s="11">
        <f>COUNTIFS(Calc!$C$7:$C$826,$A8,Calc!$D$7:$D$826,"&gt;0")</f>
        <v/>
      </c>
      <c r="D8" s="11">
        <f>COUNTIFS(Calc!$C$7:$C$826,$A8,Calc!$D$7:$D$826,"&lt;0")</f>
        <v/>
      </c>
      <c r="E8" s="12">
        <f>IF(B8=0,0,C8/B8)</f>
        <v/>
      </c>
      <c r="F8" s="18">
        <f>SUMIFS(Calc!$D$7:$D$826,Calc!$C$7:$C$826,$A8)</f>
        <v/>
      </c>
      <c r="G8" s="13">
        <f>IF(D8=0,"-",SUMIFS(Calc!$D$7:$D$826,Calc!$C$7:$C$826,$A8,Calc!$D$7:$D$826,"&gt;0")/-SUMIFS(Calc!$D$7:$D$826,Calc!$C$7:$C$826,$A8,Calc!$D$7:$D$826,"&lt;0"))</f>
        <v/>
      </c>
      <c r="H8" s="18">
        <f>SUMPRODUCT(MAX((Calc!$C$7:$C$826=$A8)*Calc!$J$7:$J$826))</f>
        <v/>
      </c>
      <c r="I8" s="11">
        <f>COUNTIFS('News Days'!$A$7:$A$572,"&gt;="&amp;$A8,'News Days'!$A$7:$A$572,"&lt;"&amp;DATE(YEAR($A8),MONTH($A8)+1,1),'News Days'!$E$7:$E$572,"Skipped")</f>
        <v/>
      </c>
    </row>
    <row r="9">
      <c r="A9" s="24" t="n">
        <v>43647</v>
      </c>
      <c r="B9" s="11">
        <f>COUNTIFS(Calc!$C$7:$C$826,$A9)</f>
        <v/>
      </c>
      <c r="C9" s="11">
        <f>COUNTIFS(Calc!$C$7:$C$826,$A9,Calc!$D$7:$D$826,"&gt;0")</f>
        <v/>
      </c>
      <c r="D9" s="11">
        <f>COUNTIFS(Calc!$C$7:$C$826,$A9,Calc!$D$7:$D$826,"&lt;0")</f>
        <v/>
      </c>
      <c r="E9" s="12">
        <f>IF(B9=0,0,C9/B9)</f>
        <v/>
      </c>
      <c r="F9" s="18">
        <f>SUMIFS(Calc!$D$7:$D$826,Calc!$C$7:$C$826,$A9)</f>
        <v/>
      </c>
      <c r="G9" s="13">
        <f>IF(D9=0,"-",SUMIFS(Calc!$D$7:$D$826,Calc!$C$7:$C$826,$A9,Calc!$D$7:$D$826,"&gt;0")/-SUMIFS(Calc!$D$7:$D$826,Calc!$C$7:$C$826,$A9,Calc!$D$7:$D$826,"&lt;0"))</f>
        <v/>
      </c>
      <c r="H9" s="18">
        <f>SUMPRODUCT(MAX((Calc!$C$7:$C$826=$A9)*Calc!$J$7:$J$826))</f>
        <v/>
      </c>
      <c r="I9" s="11">
        <f>COUNTIFS('News Days'!$A$7:$A$572,"&gt;="&amp;$A9,'News Days'!$A$7:$A$572,"&lt;"&amp;DATE(YEAR($A9),MONTH($A9)+1,1),'News Days'!$E$7:$E$572,"Skipped")</f>
        <v/>
      </c>
    </row>
    <row r="10">
      <c r="A10" s="24" t="n">
        <v>43678</v>
      </c>
      <c r="B10" s="11">
        <f>COUNTIFS(Calc!$C$7:$C$826,$A10)</f>
        <v/>
      </c>
      <c r="C10" s="11">
        <f>COUNTIFS(Calc!$C$7:$C$826,$A10,Calc!$D$7:$D$826,"&gt;0")</f>
        <v/>
      </c>
      <c r="D10" s="11">
        <f>COUNTIFS(Calc!$C$7:$C$826,$A10,Calc!$D$7:$D$826,"&lt;0")</f>
        <v/>
      </c>
      <c r="E10" s="12">
        <f>IF(B10=0,0,C10/B10)</f>
        <v/>
      </c>
      <c r="F10" s="18">
        <f>SUMIFS(Calc!$D$7:$D$826,Calc!$C$7:$C$826,$A10)</f>
        <v/>
      </c>
      <c r="G10" s="13">
        <f>IF(D10=0,"-",SUMIFS(Calc!$D$7:$D$826,Calc!$C$7:$C$826,$A10,Calc!$D$7:$D$826,"&gt;0")/-SUMIFS(Calc!$D$7:$D$826,Calc!$C$7:$C$826,$A10,Calc!$D$7:$D$826,"&lt;0"))</f>
        <v/>
      </c>
      <c r="H10" s="18">
        <f>SUMPRODUCT(MAX((Calc!$C$7:$C$826=$A10)*Calc!$J$7:$J$826))</f>
        <v/>
      </c>
      <c r="I10" s="11">
        <f>COUNTIFS('News Days'!$A$7:$A$572,"&gt;="&amp;$A10,'News Days'!$A$7:$A$572,"&lt;"&amp;DATE(YEAR($A10),MONTH($A10)+1,1),'News Days'!$E$7:$E$572,"Skipped")</f>
        <v/>
      </c>
    </row>
    <row r="11">
      <c r="A11" s="24" t="n">
        <v>43709</v>
      </c>
      <c r="B11" s="11">
        <f>COUNTIFS(Calc!$C$7:$C$826,$A11)</f>
        <v/>
      </c>
      <c r="C11" s="11">
        <f>COUNTIFS(Calc!$C$7:$C$826,$A11,Calc!$D$7:$D$826,"&gt;0")</f>
        <v/>
      </c>
      <c r="D11" s="11">
        <f>COUNTIFS(Calc!$C$7:$C$826,$A11,Calc!$D$7:$D$826,"&lt;0")</f>
        <v/>
      </c>
      <c r="E11" s="12">
        <f>IF(B11=0,0,C11/B11)</f>
        <v/>
      </c>
      <c r="F11" s="18">
        <f>SUMIFS(Calc!$D$7:$D$826,Calc!$C$7:$C$826,$A11)</f>
        <v/>
      </c>
      <c r="G11" s="13">
        <f>IF(D11=0,"-",SUMIFS(Calc!$D$7:$D$826,Calc!$C$7:$C$826,$A11,Calc!$D$7:$D$826,"&gt;0")/-SUMIFS(Calc!$D$7:$D$826,Calc!$C$7:$C$826,$A11,Calc!$D$7:$D$826,"&lt;0"))</f>
        <v/>
      </c>
      <c r="H11" s="18">
        <f>SUMPRODUCT(MAX((Calc!$C$7:$C$826=$A11)*Calc!$J$7:$J$826))</f>
        <v/>
      </c>
      <c r="I11" s="11">
        <f>COUNTIFS('News Days'!$A$7:$A$572,"&gt;="&amp;$A11,'News Days'!$A$7:$A$572,"&lt;"&amp;DATE(YEAR($A11),MONTH($A11)+1,1),'News Days'!$E$7:$E$572,"Skipped")</f>
        <v/>
      </c>
    </row>
    <row r="12">
      <c r="A12" s="24" t="n">
        <v>43739</v>
      </c>
      <c r="B12" s="11">
        <f>COUNTIFS(Calc!$C$7:$C$826,$A12)</f>
        <v/>
      </c>
      <c r="C12" s="11">
        <f>COUNTIFS(Calc!$C$7:$C$826,$A12,Calc!$D$7:$D$826,"&gt;0")</f>
        <v/>
      </c>
      <c r="D12" s="11">
        <f>COUNTIFS(Calc!$C$7:$C$826,$A12,Calc!$D$7:$D$826,"&lt;0")</f>
        <v/>
      </c>
      <c r="E12" s="12">
        <f>IF(B12=0,0,C12/B12)</f>
        <v/>
      </c>
      <c r="F12" s="18">
        <f>SUMIFS(Calc!$D$7:$D$826,Calc!$C$7:$C$826,$A12)</f>
        <v/>
      </c>
      <c r="G12" s="13">
        <f>IF(D12=0,"-",SUMIFS(Calc!$D$7:$D$826,Calc!$C$7:$C$826,$A12,Calc!$D$7:$D$826,"&gt;0")/-SUMIFS(Calc!$D$7:$D$826,Calc!$C$7:$C$826,$A12,Calc!$D$7:$D$826,"&lt;0"))</f>
        <v/>
      </c>
      <c r="H12" s="18">
        <f>SUMPRODUCT(MAX((Calc!$C$7:$C$826=$A12)*Calc!$J$7:$J$826))</f>
        <v/>
      </c>
      <c r="I12" s="11">
        <f>COUNTIFS('News Days'!$A$7:$A$572,"&gt;="&amp;$A12,'News Days'!$A$7:$A$572,"&lt;"&amp;DATE(YEAR($A12),MONTH($A12)+1,1),'News Days'!$E$7:$E$572,"Skipped")</f>
        <v/>
      </c>
    </row>
    <row r="13">
      <c r="A13" s="24" t="n">
        <v>43770</v>
      </c>
      <c r="B13" s="11">
        <f>COUNTIFS(Calc!$C$7:$C$826,$A13)</f>
        <v/>
      </c>
      <c r="C13" s="11">
        <f>COUNTIFS(Calc!$C$7:$C$826,$A13,Calc!$D$7:$D$826,"&gt;0")</f>
        <v/>
      </c>
      <c r="D13" s="11">
        <f>COUNTIFS(Calc!$C$7:$C$826,$A13,Calc!$D$7:$D$826,"&lt;0")</f>
        <v/>
      </c>
      <c r="E13" s="12">
        <f>IF(B13=0,0,C13/B13)</f>
        <v/>
      </c>
      <c r="F13" s="18">
        <f>SUMIFS(Calc!$D$7:$D$826,Calc!$C$7:$C$826,$A13)</f>
        <v/>
      </c>
      <c r="G13" s="13">
        <f>IF(D13=0,"-",SUMIFS(Calc!$D$7:$D$826,Calc!$C$7:$C$826,$A13,Calc!$D$7:$D$826,"&gt;0")/-SUMIFS(Calc!$D$7:$D$826,Calc!$C$7:$C$826,$A13,Calc!$D$7:$D$826,"&lt;0"))</f>
        <v/>
      </c>
      <c r="H13" s="18">
        <f>SUMPRODUCT(MAX((Calc!$C$7:$C$826=$A13)*Calc!$J$7:$J$826))</f>
        <v/>
      </c>
      <c r="I13" s="11">
        <f>COUNTIFS('News Days'!$A$7:$A$572,"&gt;="&amp;$A13,'News Days'!$A$7:$A$572,"&lt;"&amp;DATE(YEAR($A13),MONTH($A13)+1,1),'News Days'!$E$7:$E$572,"Skipped")</f>
        <v/>
      </c>
    </row>
    <row r="14">
      <c r="A14" s="24" t="n">
        <v>43800</v>
      </c>
      <c r="B14" s="11">
        <f>COUNTIFS(Calc!$C$7:$C$826,$A14)</f>
        <v/>
      </c>
      <c r="C14" s="11">
        <f>COUNTIFS(Calc!$C$7:$C$826,$A14,Calc!$D$7:$D$826,"&gt;0")</f>
        <v/>
      </c>
      <c r="D14" s="11">
        <f>COUNTIFS(Calc!$C$7:$C$826,$A14,Calc!$D$7:$D$826,"&lt;0")</f>
        <v/>
      </c>
      <c r="E14" s="12">
        <f>IF(B14=0,0,C14/B14)</f>
        <v/>
      </c>
      <c r="F14" s="18">
        <f>SUMIFS(Calc!$D$7:$D$826,Calc!$C$7:$C$826,$A14)</f>
        <v/>
      </c>
      <c r="G14" s="13">
        <f>IF(D14=0,"-",SUMIFS(Calc!$D$7:$D$826,Calc!$C$7:$C$826,$A14,Calc!$D$7:$D$826,"&gt;0")/-SUMIFS(Calc!$D$7:$D$826,Calc!$C$7:$C$826,$A14,Calc!$D$7:$D$826,"&lt;0"))</f>
        <v/>
      </c>
      <c r="H14" s="18">
        <f>SUMPRODUCT(MAX((Calc!$C$7:$C$826=$A14)*Calc!$J$7:$J$826))</f>
        <v/>
      </c>
      <c r="I14" s="11">
        <f>COUNTIFS('News Days'!$A$7:$A$572,"&gt;="&amp;$A14,'News Days'!$A$7:$A$572,"&lt;"&amp;DATE(YEAR($A14),MONTH($A14)+1,1),'News Days'!$E$7:$E$572,"Skipped")</f>
        <v/>
      </c>
    </row>
    <row r="15">
      <c r="A15" s="24" t="n">
        <v>43831</v>
      </c>
      <c r="B15" s="11">
        <f>COUNTIFS(Calc!$C$7:$C$826,$A15)</f>
        <v/>
      </c>
      <c r="C15" s="11">
        <f>COUNTIFS(Calc!$C$7:$C$826,$A15,Calc!$D$7:$D$826,"&gt;0")</f>
        <v/>
      </c>
      <c r="D15" s="11">
        <f>COUNTIFS(Calc!$C$7:$C$826,$A15,Calc!$D$7:$D$826,"&lt;0")</f>
        <v/>
      </c>
      <c r="E15" s="12">
        <f>IF(B15=0,0,C15/B15)</f>
        <v/>
      </c>
      <c r="F15" s="18">
        <f>SUMIFS(Calc!$D$7:$D$826,Calc!$C$7:$C$826,$A15)</f>
        <v/>
      </c>
      <c r="G15" s="13">
        <f>IF(D15=0,"-",SUMIFS(Calc!$D$7:$D$826,Calc!$C$7:$C$826,$A15,Calc!$D$7:$D$826,"&gt;0")/-SUMIFS(Calc!$D$7:$D$826,Calc!$C$7:$C$826,$A15,Calc!$D$7:$D$826,"&lt;0"))</f>
        <v/>
      </c>
      <c r="H15" s="18">
        <f>SUMPRODUCT(MAX((Calc!$C$7:$C$826=$A15)*Calc!$J$7:$J$826))</f>
        <v/>
      </c>
      <c r="I15" s="11">
        <f>COUNTIFS('News Days'!$A$7:$A$572,"&gt;="&amp;$A15,'News Days'!$A$7:$A$572,"&lt;"&amp;DATE(YEAR($A15),MONTH($A15)+1,1),'News Days'!$E$7:$E$572,"Skipped")</f>
        <v/>
      </c>
    </row>
    <row r="16">
      <c r="A16" s="24" t="n">
        <v>43862</v>
      </c>
      <c r="B16" s="11">
        <f>COUNTIFS(Calc!$C$7:$C$826,$A16)</f>
        <v/>
      </c>
      <c r="C16" s="11">
        <f>COUNTIFS(Calc!$C$7:$C$826,$A16,Calc!$D$7:$D$826,"&gt;0")</f>
        <v/>
      </c>
      <c r="D16" s="11">
        <f>COUNTIFS(Calc!$C$7:$C$826,$A16,Calc!$D$7:$D$826,"&lt;0")</f>
        <v/>
      </c>
      <c r="E16" s="12">
        <f>IF(B16=0,0,C16/B16)</f>
        <v/>
      </c>
      <c r="F16" s="18">
        <f>SUMIFS(Calc!$D$7:$D$826,Calc!$C$7:$C$826,$A16)</f>
        <v/>
      </c>
      <c r="G16" s="13">
        <f>IF(D16=0,"-",SUMIFS(Calc!$D$7:$D$826,Calc!$C$7:$C$826,$A16,Calc!$D$7:$D$826,"&gt;0")/-SUMIFS(Calc!$D$7:$D$826,Calc!$C$7:$C$826,$A16,Calc!$D$7:$D$826,"&lt;0"))</f>
        <v/>
      </c>
      <c r="H16" s="18">
        <f>SUMPRODUCT(MAX((Calc!$C$7:$C$826=$A16)*Calc!$J$7:$J$826))</f>
        <v/>
      </c>
      <c r="I16" s="11">
        <f>COUNTIFS('News Days'!$A$7:$A$572,"&gt;="&amp;$A16,'News Days'!$A$7:$A$572,"&lt;"&amp;DATE(YEAR($A16),MONTH($A16)+1,1),'News Days'!$E$7:$E$572,"Skipped")</f>
        <v/>
      </c>
    </row>
    <row r="17">
      <c r="A17" s="24" t="n">
        <v>43891</v>
      </c>
      <c r="B17" s="11">
        <f>COUNTIFS(Calc!$C$7:$C$826,$A17)</f>
        <v/>
      </c>
      <c r="C17" s="11">
        <f>COUNTIFS(Calc!$C$7:$C$826,$A17,Calc!$D$7:$D$826,"&gt;0")</f>
        <v/>
      </c>
      <c r="D17" s="11">
        <f>COUNTIFS(Calc!$C$7:$C$826,$A17,Calc!$D$7:$D$826,"&lt;0")</f>
        <v/>
      </c>
      <c r="E17" s="12">
        <f>IF(B17=0,0,C17/B17)</f>
        <v/>
      </c>
      <c r="F17" s="18">
        <f>SUMIFS(Calc!$D$7:$D$826,Calc!$C$7:$C$826,$A17)</f>
        <v/>
      </c>
      <c r="G17" s="13">
        <f>IF(D17=0,"-",SUMIFS(Calc!$D$7:$D$826,Calc!$C$7:$C$826,$A17,Calc!$D$7:$D$826,"&gt;0")/-SUMIFS(Calc!$D$7:$D$826,Calc!$C$7:$C$826,$A17,Calc!$D$7:$D$826,"&lt;0"))</f>
        <v/>
      </c>
      <c r="H17" s="18">
        <f>SUMPRODUCT(MAX((Calc!$C$7:$C$826=$A17)*Calc!$J$7:$J$826))</f>
        <v/>
      </c>
      <c r="I17" s="11">
        <f>COUNTIFS('News Days'!$A$7:$A$572,"&gt;="&amp;$A17,'News Days'!$A$7:$A$572,"&lt;"&amp;DATE(YEAR($A17),MONTH($A17)+1,1),'News Days'!$E$7:$E$572,"Skipped")</f>
        <v/>
      </c>
    </row>
    <row r="18">
      <c r="A18" s="24" t="n">
        <v>43922</v>
      </c>
      <c r="B18" s="11">
        <f>COUNTIFS(Calc!$C$7:$C$826,$A18)</f>
        <v/>
      </c>
      <c r="C18" s="11">
        <f>COUNTIFS(Calc!$C$7:$C$826,$A18,Calc!$D$7:$D$826,"&gt;0")</f>
        <v/>
      </c>
      <c r="D18" s="11">
        <f>COUNTIFS(Calc!$C$7:$C$826,$A18,Calc!$D$7:$D$826,"&lt;0")</f>
        <v/>
      </c>
      <c r="E18" s="12">
        <f>IF(B18=0,0,C18/B18)</f>
        <v/>
      </c>
      <c r="F18" s="18">
        <f>SUMIFS(Calc!$D$7:$D$826,Calc!$C$7:$C$826,$A18)</f>
        <v/>
      </c>
      <c r="G18" s="13">
        <f>IF(D18=0,"-",SUMIFS(Calc!$D$7:$D$826,Calc!$C$7:$C$826,$A18,Calc!$D$7:$D$826,"&gt;0")/-SUMIFS(Calc!$D$7:$D$826,Calc!$C$7:$C$826,$A18,Calc!$D$7:$D$826,"&lt;0"))</f>
        <v/>
      </c>
      <c r="H18" s="18">
        <f>SUMPRODUCT(MAX((Calc!$C$7:$C$826=$A18)*Calc!$J$7:$J$826))</f>
        <v/>
      </c>
      <c r="I18" s="11">
        <f>COUNTIFS('News Days'!$A$7:$A$572,"&gt;="&amp;$A18,'News Days'!$A$7:$A$572,"&lt;"&amp;DATE(YEAR($A18),MONTH($A18)+1,1),'News Days'!$E$7:$E$572,"Skipped")</f>
        <v/>
      </c>
    </row>
    <row r="19">
      <c r="A19" s="24" t="n">
        <v>43952</v>
      </c>
      <c r="B19" s="11">
        <f>COUNTIFS(Calc!$C$7:$C$826,$A19)</f>
        <v/>
      </c>
      <c r="C19" s="11">
        <f>COUNTIFS(Calc!$C$7:$C$826,$A19,Calc!$D$7:$D$826,"&gt;0")</f>
        <v/>
      </c>
      <c r="D19" s="11">
        <f>COUNTIFS(Calc!$C$7:$C$826,$A19,Calc!$D$7:$D$826,"&lt;0")</f>
        <v/>
      </c>
      <c r="E19" s="12">
        <f>IF(B19=0,0,C19/B19)</f>
        <v/>
      </c>
      <c r="F19" s="18">
        <f>SUMIFS(Calc!$D$7:$D$826,Calc!$C$7:$C$826,$A19)</f>
        <v/>
      </c>
      <c r="G19" s="13">
        <f>IF(D19=0,"-",SUMIFS(Calc!$D$7:$D$826,Calc!$C$7:$C$826,$A19,Calc!$D$7:$D$826,"&gt;0")/-SUMIFS(Calc!$D$7:$D$826,Calc!$C$7:$C$826,$A19,Calc!$D$7:$D$826,"&lt;0"))</f>
        <v/>
      </c>
      <c r="H19" s="18">
        <f>SUMPRODUCT(MAX((Calc!$C$7:$C$826=$A19)*Calc!$J$7:$J$826))</f>
        <v/>
      </c>
      <c r="I19" s="11">
        <f>COUNTIFS('News Days'!$A$7:$A$572,"&gt;="&amp;$A19,'News Days'!$A$7:$A$572,"&lt;"&amp;DATE(YEAR($A19),MONTH($A19)+1,1),'News Days'!$E$7:$E$572,"Skipped")</f>
        <v/>
      </c>
    </row>
    <row r="20">
      <c r="A20" s="24" t="n">
        <v>43983</v>
      </c>
      <c r="B20" s="11">
        <f>COUNTIFS(Calc!$C$7:$C$826,$A20)</f>
        <v/>
      </c>
      <c r="C20" s="11">
        <f>COUNTIFS(Calc!$C$7:$C$826,$A20,Calc!$D$7:$D$826,"&gt;0")</f>
        <v/>
      </c>
      <c r="D20" s="11">
        <f>COUNTIFS(Calc!$C$7:$C$826,$A20,Calc!$D$7:$D$826,"&lt;0")</f>
        <v/>
      </c>
      <c r="E20" s="12">
        <f>IF(B20=0,0,C20/B20)</f>
        <v/>
      </c>
      <c r="F20" s="18">
        <f>SUMIFS(Calc!$D$7:$D$826,Calc!$C$7:$C$826,$A20)</f>
        <v/>
      </c>
      <c r="G20" s="13">
        <f>IF(D20=0,"-",SUMIFS(Calc!$D$7:$D$826,Calc!$C$7:$C$826,$A20,Calc!$D$7:$D$826,"&gt;0")/-SUMIFS(Calc!$D$7:$D$826,Calc!$C$7:$C$826,$A20,Calc!$D$7:$D$826,"&lt;0"))</f>
        <v/>
      </c>
      <c r="H20" s="18">
        <f>SUMPRODUCT(MAX((Calc!$C$7:$C$826=$A20)*Calc!$J$7:$J$826))</f>
        <v/>
      </c>
      <c r="I20" s="11">
        <f>COUNTIFS('News Days'!$A$7:$A$572,"&gt;="&amp;$A20,'News Days'!$A$7:$A$572,"&lt;"&amp;DATE(YEAR($A20),MONTH($A20)+1,1),'News Days'!$E$7:$E$572,"Skipped")</f>
        <v/>
      </c>
    </row>
    <row r="21">
      <c r="A21" s="24" t="n">
        <v>44013</v>
      </c>
      <c r="B21" s="11">
        <f>COUNTIFS(Calc!$C$7:$C$826,$A21)</f>
        <v/>
      </c>
      <c r="C21" s="11">
        <f>COUNTIFS(Calc!$C$7:$C$826,$A21,Calc!$D$7:$D$826,"&gt;0")</f>
        <v/>
      </c>
      <c r="D21" s="11">
        <f>COUNTIFS(Calc!$C$7:$C$826,$A21,Calc!$D$7:$D$826,"&lt;0")</f>
        <v/>
      </c>
      <c r="E21" s="12">
        <f>IF(B21=0,0,C21/B21)</f>
        <v/>
      </c>
      <c r="F21" s="18">
        <f>SUMIFS(Calc!$D$7:$D$826,Calc!$C$7:$C$826,$A21)</f>
        <v/>
      </c>
      <c r="G21" s="13">
        <f>IF(D21=0,"-",SUMIFS(Calc!$D$7:$D$826,Calc!$C$7:$C$826,$A21,Calc!$D$7:$D$826,"&gt;0")/-SUMIFS(Calc!$D$7:$D$826,Calc!$C$7:$C$826,$A21,Calc!$D$7:$D$826,"&lt;0"))</f>
        <v/>
      </c>
      <c r="H21" s="18">
        <f>SUMPRODUCT(MAX((Calc!$C$7:$C$826=$A21)*Calc!$J$7:$J$826))</f>
        <v/>
      </c>
      <c r="I21" s="11">
        <f>COUNTIFS('News Days'!$A$7:$A$572,"&gt;="&amp;$A21,'News Days'!$A$7:$A$572,"&lt;"&amp;DATE(YEAR($A21),MONTH($A21)+1,1),'News Days'!$E$7:$E$572,"Skipped")</f>
        <v/>
      </c>
    </row>
    <row r="22">
      <c r="A22" s="24" t="n">
        <v>44044</v>
      </c>
      <c r="B22" s="11">
        <f>COUNTIFS(Calc!$C$7:$C$826,$A22)</f>
        <v/>
      </c>
      <c r="C22" s="11">
        <f>COUNTIFS(Calc!$C$7:$C$826,$A22,Calc!$D$7:$D$826,"&gt;0")</f>
        <v/>
      </c>
      <c r="D22" s="11">
        <f>COUNTIFS(Calc!$C$7:$C$826,$A22,Calc!$D$7:$D$826,"&lt;0")</f>
        <v/>
      </c>
      <c r="E22" s="12">
        <f>IF(B22=0,0,C22/B22)</f>
        <v/>
      </c>
      <c r="F22" s="18">
        <f>SUMIFS(Calc!$D$7:$D$826,Calc!$C$7:$C$826,$A22)</f>
        <v/>
      </c>
      <c r="G22" s="13">
        <f>IF(D22=0,"-",SUMIFS(Calc!$D$7:$D$826,Calc!$C$7:$C$826,$A22,Calc!$D$7:$D$826,"&gt;0")/-SUMIFS(Calc!$D$7:$D$826,Calc!$C$7:$C$826,$A22,Calc!$D$7:$D$826,"&lt;0"))</f>
        <v/>
      </c>
      <c r="H22" s="18">
        <f>SUMPRODUCT(MAX((Calc!$C$7:$C$826=$A22)*Calc!$J$7:$J$826))</f>
        <v/>
      </c>
      <c r="I22" s="11">
        <f>COUNTIFS('News Days'!$A$7:$A$572,"&gt;="&amp;$A22,'News Days'!$A$7:$A$572,"&lt;"&amp;DATE(YEAR($A22),MONTH($A22)+1,1),'News Days'!$E$7:$E$572,"Skipped")</f>
        <v/>
      </c>
    </row>
    <row r="23">
      <c r="A23" s="24" t="n">
        <v>44075</v>
      </c>
      <c r="B23" s="11">
        <f>COUNTIFS(Calc!$C$7:$C$826,$A23)</f>
        <v/>
      </c>
      <c r="C23" s="11">
        <f>COUNTIFS(Calc!$C$7:$C$826,$A23,Calc!$D$7:$D$826,"&gt;0")</f>
        <v/>
      </c>
      <c r="D23" s="11">
        <f>COUNTIFS(Calc!$C$7:$C$826,$A23,Calc!$D$7:$D$826,"&lt;0")</f>
        <v/>
      </c>
      <c r="E23" s="12">
        <f>IF(B23=0,0,C23/B23)</f>
        <v/>
      </c>
      <c r="F23" s="18">
        <f>SUMIFS(Calc!$D$7:$D$826,Calc!$C$7:$C$826,$A23)</f>
        <v/>
      </c>
      <c r="G23" s="13">
        <f>IF(D23=0,"-",SUMIFS(Calc!$D$7:$D$826,Calc!$C$7:$C$826,$A23,Calc!$D$7:$D$826,"&gt;0")/-SUMIFS(Calc!$D$7:$D$826,Calc!$C$7:$C$826,$A23,Calc!$D$7:$D$826,"&lt;0"))</f>
        <v/>
      </c>
      <c r="H23" s="18">
        <f>SUMPRODUCT(MAX((Calc!$C$7:$C$826=$A23)*Calc!$J$7:$J$826))</f>
        <v/>
      </c>
      <c r="I23" s="11">
        <f>COUNTIFS('News Days'!$A$7:$A$572,"&gt;="&amp;$A23,'News Days'!$A$7:$A$572,"&lt;"&amp;DATE(YEAR($A23),MONTH($A23)+1,1),'News Days'!$E$7:$E$572,"Skipped")</f>
        <v/>
      </c>
    </row>
    <row r="24">
      <c r="A24" s="24" t="n">
        <v>44105</v>
      </c>
      <c r="B24" s="11">
        <f>COUNTIFS(Calc!$C$7:$C$826,$A24)</f>
        <v/>
      </c>
      <c r="C24" s="11">
        <f>COUNTIFS(Calc!$C$7:$C$826,$A24,Calc!$D$7:$D$826,"&gt;0")</f>
        <v/>
      </c>
      <c r="D24" s="11">
        <f>COUNTIFS(Calc!$C$7:$C$826,$A24,Calc!$D$7:$D$826,"&lt;0")</f>
        <v/>
      </c>
      <c r="E24" s="12">
        <f>IF(B24=0,0,C24/B24)</f>
        <v/>
      </c>
      <c r="F24" s="18">
        <f>SUMIFS(Calc!$D$7:$D$826,Calc!$C$7:$C$826,$A24)</f>
        <v/>
      </c>
      <c r="G24" s="13">
        <f>IF(D24=0,"-",SUMIFS(Calc!$D$7:$D$826,Calc!$C$7:$C$826,$A24,Calc!$D$7:$D$826,"&gt;0")/-SUMIFS(Calc!$D$7:$D$826,Calc!$C$7:$C$826,$A24,Calc!$D$7:$D$826,"&lt;0"))</f>
        <v/>
      </c>
      <c r="H24" s="18">
        <f>SUMPRODUCT(MAX((Calc!$C$7:$C$826=$A24)*Calc!$J$7:$J$826))</f>
        <v/>
      </c>
      <c r="I24" s="11">
        <f>COUNTIFS('News Days'!$A$7:$A$572,"&gt;="&amp;$A24,'News Days'!$A$7:$A$572,"&lt;"&amp;DATE(YEAR($A24),MONTH($A24)+1,1),'News Days'!$E$7:$E$572,"Skipped")</f>
        <v/>
      </c>
    </row>
    <row r="25">
      <c r="A25" s="24" t="n">
        <v>44136</v>
      </c>
      <c r="B25" s="11">
        <f>COUNTIFS(Calc!$C$7:$C$826,$A25)</f>
        <v/>
      </c>
      <c r="C25" s="11">
        <f>COUNTIFS(Calc!$C$7:$C$826,$A25,Calc!$D$7:$D$826,"&gt;0")</f>
        <v/>
      </c>
      <c r="D25" s="11">
        <f>COUNTIFS(Calc!$C$7:$C$826,$A25,Calc!$D$7:$D$826,"&lt;0")</f>
        <v/>
      </c>
      <c r="E25" s="12">
        <f>IF(B25=0,0,C25/B25)</f>
        <v/>
      </c>
      <c r="F25" s="18">
        <f>SUMIFS(Calc!$D$7:$D$826,Calc!$C$7:$C$826,$A25)</f>
        <v/>
      </c>
      <c r="G25" s="13">
        <f>IF(D25=0,"-",SUMIFS(Calc!$D$7:$D$826,Calc!$C$7:$C$826,$A25,Calc!$D$7:$D$826,"&gt;0")/-SUMIFS(Calc!$D$7:$D$826,Calc!$C$7:$C$826,$A25,Calc!$D$7:$D$826,"&lt;0"))</f>
        <v/>
      </c>
      <c r="H25" s="18">
        <f>SUMPRODUCT(MAX((Calc!$C$7:$C$826=$A25)*Calc!$J$7:$J$826))</f>
        <v/>
      </c>
      <c r="I25" s="11">
        <f>COUNTIFS('News Days'!$A$7:$A$572,"&gt;="&amp;$A25,'News Days'!$A$7:$A$572,"&lt;"&amp;DATE(YEAR($A25),MONTH($A25)+1,1),'News Days'!$E$7:$E$572,"Skipped")</f>
        <v/>
      </c>
    </row>
    <row r="26">
      <c r="A26" s="24" t="n">
        <v>44166</v>
      </c>
      <c r="B26" s="11">
        <f>COUNTIFS(Calc!$C$7:$C$826,$A26)</f>
        <v/>
      </c>
      <c r="C26" s="11">
        <f>COUNTIFS(Calc!$C$7:$C$826,$A26,Calc!$D$7:$D$826,"&gt;0")</f>
        <v/>
      </c>
      <c r="D26" s="11">
        <f>COUNTIFS(Calc!$C$7:$C$826,$A26,Calc!$D$7:$D$826,"&lt;0")</f>
        <v/>
      </c>
      <c r="E26" s="12">
        <f>IF(B26=0,0,C26/B26)</f>
        <v/>
      </c>
      <c r="F26" s="18">
        <f>SUMIFS(Calc!$D$7:$D$826,Calc!$C$7:$C$826,$A26)</f>
        <v/>
      </c>
      <c r="G26" s="13">
        <f>IF(D26=0,"-",SUMIFS(Calc!$D$7:$D$826,Calc!$C$7:$C$826,$A26,Calc!$D$7:$D$826,"&gt;0")/-SUMIFS(Calc!$D$7:$D$826,Calc!$C$7:$C$826,$A26,Calc!$D$7:$D$826,"&lt;0"))</f>
        <v/>
      </c>
      <c r="H26" s="18">
        <f>SUMPRODUCT(MAX((Calc!$C$7:$C$826=$A26)*Calc!$J$7:$J$826))</f>
        <v/>
      </c>
      <c r="I26" s="11">
        <f>COUNTIFS('News Days'!$A$7:$A$572,"&gt;="&amp;$A26,'News Days'!$A$7:$A$572,"&lt;"&amp;DATE(YEAR($A26),MONTH($A26)+1,1),'News Days'!$E$7:$E$572,"Skipped")</f>
        <v/>
      </c>
    </row>
    <row r="27">
      <c r="A27" s="24" t="n">
        <v>44197</v>
      </c>
      <c r="B27" s="11">
        <f>COUNTIFS(Calc!$C$7:$C$826,$A27)</f>
        <v/>
      </c>
      <c r="C27" s="11">
        <f>COUNTIFS(Calc!$C$7:$C$826,$A27,Calc!$D$7:$D$826,"&gt;0")</f>
        <v/>
      </c>
      <c r="D27" s="11">
        <f>COUNTIFS(Calc!$C$7:$C$826,$A27,Calc!$D$7:$D$826,"&lt;0")</f>
        <v/>
      </c>
      <c r="E27" s="12">
        <f>IF(B27=0,0,C27/B27)</f>
        <v/>
      </c>
      <c r="F27" s="18">
        <f>SUMIFS(Calc!$D$7:$D$826,Calc!$C$7:$C$826,$A27)</f>
        <v/>
      </c>
      <c r="G27" s="13">
        <f>IF(D27=0,"-",SUMIFS(Calc!$D$7:$D$826,Calc!$C$7:$C$826,$A27,Calc!$D$7:$D$826,"&gt;0")/-SUMIFS(Calc!$D$7:$D$826,Calc!$C$7:$C$826,$A27,Calc!$D$7:$D$826,"&lt;0"))</f>
        <v/>
      </c>
      <c r="H27" s="18">
        <f>SUMPRODUCT(MAX((Calc!$C$7:$C$826=$A27)*Calc!$J$7:$J$826))</f>
        <v/>
      </c>
      <c r="I27" s="11">
        <f>COUNTIFS('News Days'!$A$7:$A$572,"&gt;="&amp;$A27,'News Days'!$A$7:$A$572,"&lt;"&amp;DATE(YEAR($A27),MONTH($A27)+1,1),'News Days'!$E$7:$E$572,"Skipped")</f>
        <v/>
      </c>
    </row>
    <row r="28">
      <c r="A28" s="24" t="n">
        <v>44228</v>
      </c>
      <c r="B28" s="11">
        <f>COUNTIFS(Calc!$C$7:$C$826,$A28)</f>
        <v/>
      </c>
      <c r="C28" s="11">
        <f>COUNTIFS(Calc!$C$7:$C$826,$A28,Calc!$D$7:$D$826,"&gt;0")</f>
        <v/>
      </c>
      <c r="D28" s="11">
        <f>COUNTIFS(Calc!$C$7:$C$826,$A28,Calc!$D$7:$D$826,"&lt;0")</f>
        <v/>
      </c>
      <c r="E28" s="12">
        <f>IF(B28=0,0,C28/B28)</f>
        <v/>
      </c>
      <c r="F28" s="18">
        <f>SUMIFS(Calc!$D$7:$D$826,Calc!$C$7:$C$826,$A28)</f>
        <v/>
      </c>
      <c r="G28" s="13">
        <f>IF(D28=0,"-",SUMIFS(Calc!$D$7:$D$826,Calc!$C$7:$C$826,$A28,Calc!$D$7:$D$826,"&gt;0")/-SUMIFS(Calc!$D$7:$D$826,Calc!$C$7:$C$826,$A28,Calc!$D$7:$D$826,"&lt;0"))</f>
        <v/>
      </c>
      <c r="H28" s="18">
        <f>SUMPRODUCT(MAX((Calc!$C$7:$C$826=$A28)*Calc!$J$7:$J$826))</f>
        <v/>
      </c>
      <c r="I28" s="11">
        <f>COUNTIFS('News Days'!$A$7:$A$572,"&gt;="&amp;$A28,'News Days'!$A$7:$A$572,"&lt;"&amp;DATE(YEAR($A28),MONTH($A28)+1,1),'News Days'!$E$7:$E$572,"Skipped")</f>
        <v/>
      </c>
    </row>
    <row r="29">
      <c r="A29" s="24" t="n">
        <v>44256</v>
      </c>
      <c r="B29" s="11">
        <f>COUNTIFS(Calc!$C$7:$C$826,$A29)</f>
        <v/>
      </c>
      <c r="C29" s="11">
        <f>COUNTIFS(Calc!$C$7:$C$826,$A29,Calc!$D$7:$D$826,"&gt;0")</f>
        <v/>
      </c>
      <c r="D29" s="11">
        <f>COUNTIFS(Calc!$C$7:$C$826,$A29,Calc!$D$7:$D$826,"&lt;0")</f>
        <v/>
      </c>
      <c r="E29" s="12">
        <f>IF(B29=0,0,C29/B29)</f>
        <v/>
      </c>
      <c r="F29" s="18">
        <f>SUMIFS(Calc!$D$7:$D$826,Calc!$C$7:$C$826,$A29)</f>
        <v/>
      </c>
      <c r="G29" s="13">
        <f>IF(D29=0,"-",SUMIFS(Calc!$D$7:$D$826,Calc!$C$7:$C$826,$A29,Calc!$D$7:$D$826,"&gt;0")/-SUMIFS(Calc!$D$7:$D$826,Calc!$C$7:$C$826,$A29,Calc!$D$7:$D$826,"&lt;0"))</f>
        <v/>
      </c>
      <c r="H29" s="18">
        <f>SUMPRODUCT(MAX((Calc!$C$7:$C$826=$A29)*Calc!$J$7:$J$826))</f>
        <v/>
      </c>
      <c r="I29" s="11">
        <f>COUNTIFS('News Days'!$A$7:$A$572,"&gt;="&amp;$A29,'News Days'!$A$7:$A$572,"&lt;"&amp;DATE(YEAR($A29),MONTH($A29)+1,1),'News Days'!$E$7:$E$572,"Skipped")</f>
        <v/>
      </c>
    </row>
    <row r="30">
      <c r="A30" s="24" t="n">
        <v>44287</v>
      </c>
      <c r="B30" s="11">
        <f>COUNTIFS(Calc!$C$7:$C$826,$A30)</f>
        <v/>
      </c>
      <c r="C30" s="11">
        <f>COUNTIFS(Calc!$C$7:$C$826,$A30,Calc!$D$7:$D$826,"&gt;0")</f>
        <v/>
      </c>
      <c r="D30" s="11">
        <f>COUNTIFS(Calc!$C$7:$C$826,$A30,Calc!$D$7:$D$826,"&lt;0")</f>
        <v/>
      </c>
      <c r="E30" s="12">
        <f>IF(B30=0,0,C30/B30)</f>
        <v/>
      </c>
      <c r="F30" s="18">
        <f>SUMIFS(Calc!$D$7:$D$826,Calc!$C$7:$C$826,$A30)</f>
        <v/>
      </c>
      <c r="G30" s="13">
        <f>IF(D30=0,"-",SUMIFS(Calc!$D$7:$D$826,Calc!$C$7:$C$826,$A30,Calc!$D$7:$D$826,"&gt;0")/-SUMIFS(Calc!$D$7:$D$826,Calc!$C$7:$C$826,$A30,Calc!$D$7:$D$826,"&lt;0"))</f>
        <v/>
      </c>
      <c r="H30" s="18">
        <f>SUMPRODUCT(MAX((Calc!$C$7:$C$826=$A30)*Calc!$J$7:$J$826))</f>
        <v/>
      </c>
      <c r="I30" s="11">
        <f>COUNTIFS('News Days'!$A$7:$A$572,"&gt;="&amp;$A30,'News Days'!$A$7:$A$572,"&lt;"&amp;DATE(YEAR($A30),MONTH($A30)+1,1),'News Days'!$E$7:$E$572,"Skipped")</f>
        <v/>
      </c>
    </row>
    <row r="31">
      <c r="A31" s="24" t="n">
        <v>44317</v>
      </c>
      <c r="B31" s="11">
        <f>COUNTIFS(Calc!$C$7:$C$826,$A31)</f>
        <v/>
      </c>
      <c r="C31" s="11">
        <f>COUNTIFS(Calc!$C$7:$C$826,$A31,Calc!$D$7:$D$826,"&gt;0")</f>
        <v/>
      </c>
      <c r="D31" s="11">
        <f>COUNTIFS(Calc!$C$7:$C$826,$A31,Calc!$D$7:$D$826,"&lt;0")</f>
        <v/>
      </c>
      <c r="E31" s="12">
        <f>IF(B31=0,0,C31/B31)</f>
        <v/>
      </c>
      <c r="F31" s="18">
        <f>SUMIFS(Calc!$D$7:$D$826,Calc!$C$7:$C$826,$A31)</f>
        <v/>
      </c>
      <c r="G31" s="13">
        <f>IF(D31=0,"-",SUMIFS(Calc!$D$7:$D$826,Calc!$C$7:$C$826,$A31,Calc!$D$7:$D$826,"&gt;0")/-SUMIFS(Calc!$D$7:$D$826,Calc!$C$7:$C$826,$A31,Calc!$D$7:$D$826,"&lt;0"))</f>
        <v/>
      </c>
      <c r="H31" s="18">
        <f>SUMPRODUCT(MAX((Calc!$C$7:$C$826=$A31)*Calc!$J$7:$J$826))</f>
        <v/>
      </c>
      <c r="I31" s="11">
        <f>COUNTIFS('News Days'!$A$7:$A$572,"&gt;="&amp;$A31,'News Days'!$A$7:$A$572,"&lt;"&amp;DATE(YEAR($A31),MONTH($A31)+1,1),'News Days'!$E$7:$E$572,"Skipped")</f>
        <v/>
      </c>
    </row>
    <row r="32">
      <c r="A32" s="24" t="n">
        <v>44348</v>
      </c>
      <c r="B32" s="11">
        <f>COUNTIFS(Calc!$C$7:$C$826,$A32)</f>
        <v/>
      </c>
      <c r="C32" s="11">
        <f>COUNTIFS(Calc!$C$7:$C$826,$A32,Calc!$D$7:$D$826,"&gt;0")</f>
        <v/>
      </c>
      <c r="D32" s="11">
        <f>COUNTIFS(Calc!$C$7:$C$826,$A32,Calc!$D$7:$D$826,"&lt;0")</f>
        <v/>
      </c>
      <c r="E32" s="12">
        <f>IF(B32=0,0,C32/B32)</f>
        <v/>
      </c>
      <c r="F32" s="18">
        <f>SUMIFS(Calc!$D$7:$D$826,Calc!$C$7:$C$826,$A32)</f>
        <v/>
      </c>
      <c r="G32" s="13">
        <f>IF(D32=0,"-",SUMIFS(Calc!$D$7:$D$826,Calc!$C$7:$C$826,$A32,Calc!$D$7:$D$826,"&gt;0")/-SUMIFS(Calc!$D$7:$D$826,Calc!$C$7:$C$826,$A32,Calc!$D$7:$D$826,"&lt;0"))</f>
        <v/>
      </c>
      <c r="H32" s="18">
        <f>SUMPRODUCT(MAX((Calc!$C$7:$C$826=$A32)*Calc!$J$7:$J$826))</f>
        <v/>
      </c>
      <c r="I32" s="11">
        <f>COUNTIFS('News Days'!$A$7:$A$572,"&gt;="&amp;$A32,'News Days'!$A$7:$A$572,"&lt;"&amp;DATE(YEAR($A32),MONTH($A32)+1,1),'News Days'!$E$7:$E$572,"Skipped")</f>
        <v/>
      </c>
    </row>
    <row r="33">
      <c r="A33" s="24" t="n">
        <v>44378</v>
      </c>
      <c r="B33" s="11">
        <f>COUNTIFS(Calc!$C$7:$C$826,$A33)</f>
        <v/>
      </c>
      <c r="C33" s="11">
        <f>COUNTIFS(Calc!$C$7:$C$826,$A33,Calc!$D$7:$D$826,"&gt;0")</f>
        <v/>
      </c>
      <c r="D33" s="11">
        <f>COUNTIFS(Calc!$C$7:$C$826,$A33,Calc!$D$7:$D$826,"&lt;0")</f>
        <v/>
      </c>
      <c r="E33" s="12">
        <f>IF(B33=0,0,C33/B33)</f>
        <v/>
      </c>
      <c r="F33" s="18">
        <f>SUMIFS(Calc!$D$7:$D$826,Calc!$C$7:$C$826,$A33)</f>
        <v/>
      </c>
      <c r="G33" s="13">
        <f>IF(D33=0,"-",SUMIFS(Calc!$D$7:$D$826,Calc!$C$7:$C$826,$A33,Calc!$D$7:$D$826,"&gt;0")/-SUMIFS(Calc!$D$7:$D$826,Calc!$C$7:$C$826,$A33,Calc!$D$7:$D$826,"&lt;0"))</f>
        <v/>
      </c>
      <c r="H33" s="18">
        <f>SUMPRODUCT(MAX((Calc!$C$7:$C$826=$A33)*Calc!$J$7:$J$826))</f>
        <v/>
      </c>
      <c r="I33" s="11">
        <f>COUNTIFS('News Days'!$A$7:$A$572,"&gt;="&amp;$A33,'News Days'!$A$7:$A$572,"&lt;"&amp;DATE(YEAR($A33),MONTH($A33)+1,1),'News Days'!$E$7:$E$572,"Skipped")</f>
        <v/>
      </c>
    </row>
    <row r="34">
      <c r="A34" s="24" t="n">
        <v>44409</v>
      </c>
      <c r="B34" s="11">
        <f>COUNTIFS(Calc!$C$7:$C$826,$A34)</f>
        <v/>
      </c>
      <c r="C34" s="11">
        <f>COUNTIFS(Calc!$C$7:$C$826,$A34,Calc!$D$7:$D$826,"&gt;0")</f>
        <v/>
      </c>
      <c r="D34" s="11">
        <f>COUNTIFS(Calc!$C$7:$C$826,$A34,Calc!$D$7:$D$826,"&lt;0")</f>
        <v/>
      </c>
      <c r="E34" s="12">
        <f>IF(B34=0,0,C34/B34)</f>
        <v/>
      </c>
      <c r="F34" s="18">
        <f>SUMIFS(Calc!$D$7:$D$826,Calc!$C$7:$C$826,$A34)</f>
        <v/>
      </c>
      <c r="G34" s="13">
        <f>IF(D34=0,"-",SUMIFS(Calc!$D$7:$D$826,Calc!$C$7:$C$826,$A34,Calc!$D$7:$D$826,"&gt;0")/-SUMIFS(Calc!$D$7:$D$826,Calc!$C$7:$C$826,$A34,Calc!$D$7:$D$826,"&lt;0"))</f>
        <v/>
      </c>
      <c r="H34" s="18">
        <f>SUMPRODUCT(MAX((Calc!$C$7:$C$826=$A34)*Calc!$J$7:$J$826))</f>
        <v/>
      </c>
      <c r="I34" s="11">
        <f>COUNTIFS('News Days'!$A$7:$A$572,"&gt;="&amp;$A34,'News Days'!$A$7:$A$572,"&lt;"&amp;DATE(YEAR($A34),MONTH($A34)+1,1),'News Days'!$E$7:$E$572,"Skipped")</f>
        <v/>
      </c>
    </row>
    <row r="35">
      <c r="A35" s="24" t="n">
        <v>44440</v>
      </c>
      <c r="B35" s="11">
        <f>COUNTIFS(Calc!$C$7:$C$826,$A35)</f>
        <v/>
      </c>
      <c r="C35" s="11">
        <f>COUNTIFS(Calc!$C$7:$C$826,$A35,Calc!$D$7:$D$826,"&gt;0")</f>
        <v/>
      </c>
      <c r="D35" s="11">
        <f>COUNTIFS(Calc!$C$7:$C$826,$A35,Calc!$D$7:$D$826,"&lt;0")</f>
        <v/>
      </c>
      <c r="E35" s="12">
        <f>IF(B35=0,0,C35/B35)</f>
        <v/>
      </c>
      <c r="F35" s="18">
        <f>SUMIFS(Calc!$D$7:$D$826,Calc!$C$7:$C$826,$A35)</f>
        <v/>
      </c>
      <c r="G35" s="13">
        <f>IF(D35=0,"-",SUMIFS(Calc!$D$7:$D$826,Calc!$C$7:$C$826,$A35,Calc!$D$7:$D$826,"&gt;0")/-SUMIFS(Calc!$D$7:$D$826,Calc!$C$7:$C$826,$A35,Calc!$D$7:$D$826,"&lt;0"))</f>
        <v/>
      </c>
      <c r="H35" s="18">
        <f>SUMPRODUCT(MAX((Calc!$C$7:$C$826=$A35)*Calc!$J$7:$J$826))</f>
        <v/>
      </c>
      <c r="I35" s="11">
        <f>COUNTIFS('News Days'!$A$7:$A$572,"&gt;="&amp;$A35,'News Days'!$A$7:$A$572,"&lt;"&amp;DATE(YEAR($A35),MONTH($A35)+1,1),'News Days'!$E$7:$E$572,"Skipped")</f>
        <v/>
      </c>
    </row>
    <row r="36">
      <c r="A36" s="24" t="n">
        <v>44470</v>
      </c>
      <c r="B36" s="11">
        <f>COUNTIFS(Calc!$C$7:$C$826,$A36)</f>
        <v/>
      </c>
      <c r="C36" s="11">
        <f>COUNTIFS(Calc!$C$7:$C$826,$A36,Calc!$D$7:$D$826,"&gt;0")</f>
        <v/>
      </c>
      <c r="D36" s="11">
        <f>COUNTIFS(Calc!$C$7:$C$826,$A36,Calc!$D$7:$D$826,"&lt;0")</f>
        <v/>
      </c>
      <c r="E36" s="12">
        <f>IF(B36=0,0,C36/B36)</f>
        <v/>
      </c>
      <c r="F36" s="18">
        <f>SUMIFS(Calc!$D$7:$D$826,Calc!$C$7:$C$826,$A36)</f>
        <v/>
      </c>
      <c r="G36" s="13">
        <f>IF(D36=0,"-",SUMIFS(Calc!$D$7:$D$826,Calc!$C$7:$C$826,$A36,Calc!$D$7:$D$826,"&gt;0")/-SUMIFS(Calc!$D$7:$D$826,Calc!$C$7:$C$826,$A36,Calc!$D$7:$D$826,"&lt;0"))</f>
        <v/>
      </c>
      <c r="H36" s="18">
        <f>SUMPRODUCT(MAX((Calc!$C$7:$C$826=$A36)*Calc!$J$7:$J$826))</f>
        <v/>
      </c>
      <c r="I36" s="11">
        <f>COUNTIFS('News Days'!$A$7:$A$572,"&gt;="&amp;$A36,'News Days'!$A$7:$A$572,"&lt;"&amp;DATE(YEAR($A36),MONTH($A36)+1,1),'News Days'!$E$7:$E$572,"Skipped")</f>
        <v/>
      </c>
    </row>
    <row r="37">
      <c r="A37" s="24" t="n">
        <v>44501</v>
      </c>
      <c r="B37" s="11">
        <f>COUNTIFS(Calc!$C$7:$C$826,$A37)</f>
        <v/>
      </c>
      <c r="C37" s="11">
        <f>COUNTIFS(Calc!$C$7:$C$826,$A37,Calc!$D$7:$D$826,"&gt;0")</f>
        <v/>
      </c>
      <c r="D37" s="11">
        <f>COUNTIFS(Calc!$C$7:$C$826,$A37,Calc!$D$7:$D$826,"&lt;0")</f>
        <v/>
      </c>
      <c r="E37" s="12">
        <f>IF(B37=0,0,C37/B37)</f>
        <v/>
      </c>
      <c r="F37" s="18">
        <f>SUMIFS(Calc!$D$7:$D$826,Calc!$C$7:$C$826,$A37)</f>
        <v/>
      </c>
      <c r="G37" s="13">
        <f>IF(D37=0,"-",SUMIFS(Calc!$D$7:$D$826,Calc!$C$7:$C$826,$A37,Calc!$D$7:$D$826,"&gt;0")/-SUMIFS(Calc!$D$7:$D$826,Calc!$C$7:$C$826,$A37,Calc!$D$7:$D$826,"&lt;0"))</f>
        <v/>
      </c>
      <c r="H37" s="18">
        <f>SUMPRODUCT(MAX((Calc!$C$7:$C$826=$A37)*Calc!$J$7:$J$826))</f>
        <v/>
      </c>
      <c r="I37" s="11">
        <f>COUNTIFS('News Days'!$A$7:$A$572,"&gt;="&amp;$A37,'News Days'!$A$7:$A$572,"&lt;"&amp;DATE(YEAR($A37),MONTH($A37)+1,1),'News Days'!$E$7:$E$572,"Skipped")</f>
        <v/>
      </c>
    </row>
    <row r="38">
      <c r="A38" s="24" t="n">
        <v>44531</v>
      </c>
      <c r="B38" s="11">
        <f>COUNTIFS(Calc!$C$7:$C$826,$A38)</f>
        <v/>
      </c>
      <c r="C38" s="11">
        <f>COUNTIFS(Calc!$C$7:$C$826,$A38,Calc!$D$7:$D$826,"&gt;0")</f>
        <v/>
      </c>
      <c r="D38" s="11">
        <f>COUNTIFS(Calc!$C$7:$C$826,$A38,Calc!$D$7:$D$826,"&lt;0")</f>
        <v/>
      </c>
      <c r="E38" s="12">
        <f>IF(B38=0,0,C38/B38)</f>
        <v/>
      </c>
      <c r="F38" s="18">
        <f>SUMIFS(Calc!$D$7:$D$826,Calc!$C$7:$C$826,$A38)</f>
        <v/>
      </c>
      <c r="G38" s="13">
        <f>IF(D38=0,"-",SUMIFS(Calc!$D$7:$D$826,Calc!$C$7:$C$826,$A38,Calc!$D$7:$D$826,"&gt;0")/-SUMIFS(Calc!$D$7:$D$826,Calc!$C$7:$C$826,$A38,Calc!$D$7:$D$826,"&lt;0"))</f>
        <v/>
      </c>
      <c r="H38" s="18">
        <f>SUMPRODUCT(MAX((Calc!$C$7:$C$826=$A38)*Calc!$J$7:$J$826))</f>
        <v/>
      </c>
      <c r="I38" s="11">
        <f>COUNTIFS('News Days'!$A$7:$A$572,"&gt;="&amp;$A38,'News Days'!$A$7:$A$572,"&lt;"&amp;DATE(YEAR($A38),MONTH($A38)+1,1),'News Days'!$E$7:$E$572,"Skipped")</f>
        <v/>
      </c>
    </row>
    <row r="39">
      <c r="A39" s="24" t="n">
        <v>44562</v>
      </c>
      <c r="B39" s="11">
        <f>COUNTIFS(Calc!$C$7:$C$826,$A39)</f>
        <v/>
      </c>
      <c r="C39" s="11">
        <f>COUNTIFS(Calc!$C$7:$C$826,$A39,Calc!$D$7:$D$826,"&gt;0")</f>
        <v/>
      </c>
      <c r="D39" s="11">
        <f>COUNTIFS(Calc!$C$7:$C$826,$A39,Calc!$D$7:$D$826,"&lt;0")</f>
        <v/>
      </c>
      <c r="E39" s="12">
        <f>IF(B39=0,0,C39/B39)</f>
        <v/>
      </c>
      <c r="F39" s="18">
        <f>SUMIFS(Calc!$D$7:$D$826,Calc!$C$7:$C$826,$A39)</f>
        <v/>
      </c>
      <c r="G39" s="13">
        <f>IF(D39=0,"-",SUMIFS(Calc!$D$7:$D$826,Calc!$C$7:$C$826,$A39,Calc!$D$7:$D$826,"&gt;0")/-SUMIFS(Calc!$D$7:$D$826,Calc!$C$7:$C$826,$A39,Calc!$D$7:$D$826,"&lt;0"))</f>
        <v/>
      </c>
      <c r="H39" s="18">
        <f>SUMPRODUCT(MAX((Calc!$C$7:$C$826=$A39)*Calc!$J$7:$J$826))</f>
        <v/>
      </c>
      <c r="I39" s="11">
        <f>COUNTIFS('News Days'!$A$7:$A$572,"&gt;="&amp;$A39,'News Days'!$A$7:$A$572,"&lt;"&amp;DATE(YEAR($A39),MONTH($A39)+1,1),'News Days'!$E$7:$E$572,"Skipped")</f>
        <v/>
      </c>
    </row>
    <row r="40">
      <c r="A40" s="24" t="n">
        <v>44593</v>
      </c>
      <c r="B40" s="11">
        <f>COUNTIFS(Calc!$C$7:$C$826,$A40)</f>
        <v/>
      </c>
      <c r="C40" s="11">
        <f>COUNTIFS(Calc!$C$7:$C$826,$A40,Calc!$D$7:$D$826,"&gt;0")</f>
        <v/>
      </c>
      <c r="D40" s="11">
        <f>COUNTIFS(Calc!$C$7:$C$826,$A40,Calc!$D$7:$D$826,"&lt;0")</f>
        <v/>
      </c>
      <c r="E40" s="12">
        <f>IF(B40=0,0,C40/B40)</f>
        <v/>
      </c>
      <c r="F40" s="18">
        <f>SUMIFS(Calc!$D$7:$D$826,Calc!$C$7:$C$826,$A40)</f>
        <v/>
      </c>
      <c r="G40" s="13">
        <f>IF(D40=0,"-",SUMIFS(Calc!$D$7:$D$826,Calc!$C$7:$C$826,$A40,Calc!$D$7:$D$826,"&gt;0")/-SUMIFS(Calc!$D$7:$D$826,Calc!$C$7:$C$826,$A40,Calc!$D$7:$D$826,"&lt;0"))</f>
        <v/>
      </c>
      <c r="H40" s="18">
        <f>SUMPRODUCT(MAX((Calc!$C$7:$C$826=$A40)*Calc!$J$7:$J$826))</f>
        <v/>
      </c>
      <c r="I40" s="11">
        <f>COUNTIFS('News Days'!$A$7:$A$572,"&gt;="&amp;$A40,'News Days'!$A$7:$A$572,"&lt;"&amp;DATE(YEAR($A40),MONTH($A40)+1,1),'News Days'!$E$7:$E$572,"Skipped")</f>
        <v/>
      </c>
    </row>
    <row r="41">
      <c r="A41" s="24" t="n">
        <v>44621</v>
      </c>
      <c r="B41" s="11">
        <f>COUNTIFS(Calc!$C$7:$C$826,$A41)</f>
        <v/>
      </c>
      <c r="C41" s="11">
        <f>COUNTIFS(Calc!$C$7:$C$826,$A41,Calc!$D$7:$D$826,"&gt;0")</f>
        <v/>
      </c>
      <c r="D41" s="11">
        <f>COUNTIFS(Calc!$C$7:$C$826,$A41,Calc!$D$7:$D$826,"&lt;0")</f>
        <v/>
      </c>
      <c r="E41" s="12">
        <f>IF(B41=0,0,C41/B41)</f>
        <v/>
      </c>
      <c r="F41" s="18">
        <f>SUMIFS(Calc!$D$7:$D$826,Calc!$C$7:$C$826,$A41)</f>
        <v/>
      </c>
      <c r="G41" s="13">
        <f>IF(D41=0,"-",SUMIFS(Calc!$D$7:$D$826,Calc!$C$7:$C$826,$A41,Calc!$D$7:$D$826,"&gt;0")/-SUMIFS(Calc!$D$7:$D$826,Calc!$C$7:$C$826,$A41,Calc!$D$7:$D$826,"&lt;0"))</f>
        <v/>
      </c>
      <c r="H41" s="18">
        <f>SUMPRODUCT(MAX((Calc!$C$7:$C$826=$A41)*Calc!$J$7:$J$826))</f>
        <v/>
      </c>
      <c r="I41" s="11">
        <f>COUNTIFS('News Days'!$A$7:$A$572,"&gt;="&amp;$A41,'News Days'!$A$7:$A$572,"&lt;"&amp;DATE(YEAR($A41),MONTH($A41)+1,1),'News Days'!$E$7:$E$572,"Skipped")</f>
        <v/>
      </c>
    </row>
    <row r="42">
      <c r="A42" s="24" t="n">
        <v>44652</v>
      </c>
      <c r="B42" s="11">
        <f>COUNTIFS(Calc!$C$7:$C$826,$A42)</f>
        <v/>
      </c>
      <c r="C42" s="11">
        <f>COUNTIFS(Calc!$C$7:$C$826,$A42,Calc!$D$7:$D$826,"&gt;0")</f>
        <v/>
      </c>
      <c r="D42" s="11">
        <f>COUNTIFS(Calc!$C$7:$C$826,$A42,Calc!$D$7:$D$826,"&lt;0")</f>
        <v/>
      </c>
      <c r="E42" s="12">
        <f>IF(B42=0,0,C42/B42)</f>
        <v/>
      </c>
      <c r="F42" s="18">
        <f>SUMIFS(Calc!$D$7:$D$826,Calc!$C$7:$C$826,$A42)</f>
        <v/>
      </c>
      <c r="G42" s="13">
        <f>IF(D42=0,"-",SUMIFS(Calc!$D$7:$D$826,Calc!$C$7:$C$826,$A42,Calc!$D$7:$D$826,"&gt;0")/-SUMIFS(Calc!$D$7:$D$826,Calc!$C$7:$C$826,$A42,Calc!$D$7:$D$826,"&lt;0"))</f>
        <v/>
      </c>
      <c r="H42" s="18">
        <f>SUMPRODUCT(MAX((Calc!$C$7:$C$826=$A42)*Calc!$J$7:$J$826))</f>
        <v/>
      </c>
      <c r="I42" s="11">
        <f>COUNTIFS('News Days'!$A$7:$A$572,"&gt;="&amp;$A42,'News Days'!$A$7:$A$572,"&lt;"&amp;DATE(YEAR($A42),MONTH($A42)+1,1),'News Days'!$E$7:$E$572,"Skipped")</f>
        <v/>
      </c>
    </row>
    <row r="43">
      <c r="A43" s="24" t="n">
        <v>44682</v>
      </c>
      <c r="B43" s="11">
        <f>COUNTIFS(Calc!$C$7:$C$826,$A43)</f>
        <v/>
      </c>
      <c r="C43" s="11">
        <f>COUNTIFS(Calc!$C$7:$C$826,$A43,Calc!$D$7:$D$826,"&gt;0")</f>
        <v/>
      </c>
      <c r="D43" s="11">
        <f>COUNTIFS(Calc!$C$7:$C$826,$A43,Calc!$D$7:$D$826,"&lt;0")</f>
        <v/>
      </c>
      <c r="E43" s="12">
        <f>IF(B43=0,0,C43/B43)</f>
        <v/>
      </c>
      <c r="F43" s="18">
        <f>SUMIFS(Calc!$D$7:$D$826,Calc!$C$7:$C$826,$A43)</f>
        <v/>
      </c>
      <c r="G43" s="13">
        <f>IF(D43=0,"-",SUMIFS(Calc!$D$7:$D$826,Calc!$C$7:$C$826,$A43,Calc!$D$7:$D$826,"&gt;0")/-SUMIFS(Calc!$D$7:$D$826,Calc!$C$7:$C$826,$A43,Calc!$D$7:$D$826,"&lt;0"))</f>
        <v/>
      </c>
      <c r="H43" s="18">
        <f>SUMPRODUCT(MAX((Calc!$C$7:$C$826=$A43)*Calc!$J$7:$J$826))</f>
        <v/>
      </c>
      <c r="I43" s="11">
        <f>COUNTIFS('News Days'!$A$7:$A$572,"&gt;="&amp;$A43,'News Days'!$A$7:$A$572,"&lt;"&amp;DATE(YEAR($A43),MONTH($A43)+1,1),'News Days'!$E$7:$E$572,"Skipped")</f>
        <v/>
      </c>
    </row>
    <row r="44">
      <c r="A44" s="24" t="n">
        <v>44713</v>
      </c>
      <c r="B44" s="11">
        <f>COUNTIFS(Calc!$C$7:$C$826,$A44)</f>
        <v/>
      </c>
      <c r="C44" s="11">
        <f>COUNTIFS(Calc!$C$7:$C$826,$A44,Calc!$D$7:$D$826,"&gt;0")</f>
        <v/>
      </c>
      <c r="D44" s="11">
        <f>COUNTIFS(Calc!$C$7:$C$826,$A44,Calc!$D$7:$D$826,"&lt;0")</f>
        <v/>
      </c>
      <c r="E44" s="12">
        <f>IF(B44=0,0,C44/B44)</f>
        <v/>
      </c>
      <c r="F44" s="18">
        <f>SUMIFS(Calc!$D$7:$D$826,Calc!$C$7:$C$826,$A44)</f>
        <v/>
      </c>
      <c r="G44" s="13">
        <f>IF(D44=0,"-",SUMIFS(Calc!$D$7:$D$826,Calc!$C$7:$C$826,$A44,Calc!$D$7:$D$826,"&gt;0")/-SUMIFS(Calc!$D$7:$D$826,Calc!$C$7:$C$826,$A44,Calc!$D$7:$D$826,"&lt;0"))</f>
        <v/>
      </c>
      <c r="H44" s="18">
        <f>SUMPRODUCT(MAX((Calc!$C$7:$C$826=$A44)*Calc!$J$7:$J$826))</f>
        <v/>
      </c>
      <c r="I44" s="11">
        <f>COUNTIFS('News Days'!$A$7:$A$572,"&gt;="&amp;$A44,'News Days'!$A$7:$A$572,"&lt;"&amp;DATE(YEAR($A44),MONTH($A44)+1,1),'News Days'!$E$7:$E$572,"Skipped")</f>
        <v/>
      </c>
    </row>
    <row r="45">
      <c r="A45" s="24" t="n">
        <v>44743</v>
      </c>
      <c r="B45" s="11">
        <f>COUNTIFS(Calc!$C$7:$C$826,$A45)</f>
        <v/>
      </c>
      <c r="C45" s="11">
        <f>COUNTIFS(Calc!$C$7:$C$826,$A45,Calc!$D$7:$D$826,"&gt;0")</f>
        <v/>
      </c>
      <c r="D45" s="11">
        <f>COUNTIFS(Calc!$C$7:$C$826,$A45,Calc!$D$7:$D$826,"&lt;0")</f>
        <v/>
      </c>
      <c r="E45" s="12">
        <f>IF(B45=0,0,C45/B45)</f>
        <v/>
      </c>
      <c r="F45" s="18">
        <f>SUMIFS(Calc!$D$7:$D$826,Calc!$C$7:$C$826,$A45)</f>
        <v/>
      </c>
      <c r="G45" s="13">
        <f>IF(D45=0,"-",SUMIFS(Calc!$D$7:$D$826,Calc!$C$7:$C$826,$A45,Calc!$D$7:$D$826,"&gt;0")/-SUMIFS(Calc!$D$7:$D$826,Calc!$C$7:$C$826,$A45,Calc!$D$7:$D$826,"&lt;0"))</f>
        <v/>
      </c>
      <c r="H45" s="18">
        <f>SUMPRODUCT(MAX((Calc!$C$7:$C$826=$A45)*Calc!$J$7:$J$826))</f>
        <v/>
      </c>
      <c r="I45" s="11">
        <f>COUNTIFS('News Days'!$A$7:$A$572,"&gt;="&amp;$A45,'News Days'!$A$7:$A$572,"&lt;"&amp;DATE(YEAR($A45),MONTH($A45)+1,1),'News Days'!$E$7:$E$572,"Skipped")</f>
        <v/>
      </c>
    </row>
    <row r="46">
      <c r="A46" s="24" t="n">
        <v>44774</v>
      </c>
      <c r="B46" s="11">
        <f>COUNTIFS(Calc!$C$7:$C$826,$A46)</f>
        <v/>
      </c>
      <c r="C46" s="11">
        <f>COUNTIFS(Calc!$C$7:$C$826,$A46,Calc!$D$7:$D$826,"&gt;0")</f>
        <v/>
      </c>
      <c r="D46" s="11">
        <f>COUNTIFS(Calc!$C$7:$C$826,$A46,Calc!$D$7:$D$826,"&lt;0")</f>
        <v/>
      </c>
      <c r="E46" s="12">
        <f>IF(B46=0,0,C46/B46)</f>
        <v/>
      </c>
      <c r="F46" s="18">
        <f>SUMIFS(Calc!$D$7:$D$826,Calc!$C$7:$C$826,$A46)</f>
        <v/>
      </c>
      <c r="G46" s="13">
        <f>IF(D46=0,"-",SUMIFS(Calc!$D$7:$D$826,Calc!$C$7:$C$826,$A46,Calc!$D$7:$D$826,"&gt;0")/-SUMIFS(Calc!$D$7:$D$826,Calc!$C$7:$C$826,$A46,Calc!$D$7:$D$826,"&lt;0"))</f>
        <v/>
      </c>
      <c r="H46" s="18">
        <f>SUMPRODUCT(MAX((Calc!$C$7:$C$826=$A46)*Calc!$J$7:$J$826))</f>
        <v/>
      </c>
      <c r="I46" s="11">
        <f>COUNTIFS('News Days'!$A$7:$A$572,"&gt;="&amp;$A46,'News Days'!$A$7:$A$572,"&lt;"&amp;DATE(YEAR($A46),MONTH($A46)+1,1),'News Days'!$E$7:$E$572,"Skipped")</f>
        <v/>
      </c>
    </row>
    <row r="47">
      <c r="A47" s="24" t="n">
        <v>44805</v>
      </c>
      <c r="B47" s="11">
        <f>COUNTIFS(Calc!$C$7:$C$826,$A47)</f>
        <v/>
      </c>
      <c r="C47" s="11">
        <f>COUNTIFS(Calc!$C$7:$C$826,$A47,Calc!$D$7:$D$826,"&gt;0")</f>
        <v/>
      </c>
      <c r="D47" s="11">
        <f>COUNTIFS(Calc!$C$7:$C$826,$A47,Calc!$D$7:$D$826,"&lt;0")</f>
        <v/>
      </c>
      <c r="E47" s="12">
        <f>IF(B47=0,0,C47/B47)</f>
        <v/>
      </c>
      <c r="F47" s="18">
        <f>SUMIFS(Calc!$D$7:$D$826,Calc!$C$7:$C$826,$A47)</f>
        <v/>
      </c>
      <c r="G47" s="13">
        <f>IF(D47=0,"-",SUMIFS(Calc!$D$7:$D$826,Calc!$C$7:$C$826,$A47,Calc!$D$7:$D$826,"&gt;0")/-SUMIFS(Calc!$D$7:$D$826,Calc!$C$7:$C$826,$A47,Calc!$D$7:$D$826,"&lt;0"))</f>
        <v/>
      </c>
      <c r="H47" s="18">
        <f>SUMPRODUCT(MAX((Calc!$C$7:$C$826=$A47)*Calc!$J$7:$J$826))</f>
        <v/>
      </c>
      <c r="I47" s="11">
        <f>COUNTIFS('News Days'!$A$7:$A$572,"&gt;="&amp;$A47,'News Days'!$A$7:$A$572,"&lt;"&amp;DATE(YEAR($A47),MONTH($A47)+1,1),'News Days'!$E$7:$E$572,"Skipped")</f>
        <v/>
      </c>
    </row>
    <row r="48">
      <c r="A48" s="24" t="n">
        <v>44835</v>
      </c>
      <c r="B48" s="11">
        <f>COUNTIFS(Calc!$C$7:$C$826,$A48)</f>
        <v/>
      </c>
      <c r="C48" s="11">
        <f>COUNTIFS(Calc!$C$7:$C$826,$A48,Calc!$D$7:$D$826,"&gt;0")</f>
        <v/>
      </c>
      <c r="D48" s="11">
        <f>COUNTIFS(Calc!$C$7:$C$826,$A48,Calc!$D$7:$D$826,"&lt;0")</f>
        <v/>
      </c>
      <c r="E48" s="12">
        <f>IF(B48=0,0,C48/B48)</f>
        <v/>
      </c>
      <c r="F48" s="18">
        <f>SUMIFS(Calc!$D$7:$D$826,Calc!$C$7:$C$826,$A48)</f>
        <v/>
      </c>
      <c r="G48" s="13">
        <f>IF(D48=0,"-",SUMIFS(Calc!$D$7:$D$826,Calc!$C$7:$C$826,$A48,Calc!$D$7:$D$826,"&gt;0")/-SUMIFS(Calc!$D$7:$D$826,Calc!$C$7:$C$826,$A48,Calc!$D$7:$D$826,"&lt;0"))</f>
        <v/>
      </c>
      <c r="H48" s="18">
        <f>SUMPRODUCT(MAX((Calc!$C$7:$C$826=$A48)*Calc!$J$7:$J$826))</f>
        <v/>
      </c>
      <c r="I48" s="11">
        <f>COUNTIFS('News Days'!$A$7:$A$572,"&gt;="&amp;$A48,'News Days'!$A$7:$A$572,"&lt;"&amp;DATE(YEAR($A48),MONTH($A48)+1,1),'News Days'!$E$7:$E$572,"Skipped")</f>
        <v/>
      </c>
    </row>
    <row r="49">
      <c r="A49" s="24" t="n">
        <v>44866</v>
      </c>
      <c r="B49" s="11">
        <f>COUNTIFS(Calc!$C$7:$C$826,$A49)</f>
        <v/>
      </c>
      <c r="C49" s="11">
        <f>COUNTIFS(Calc!$C$7:$C$826,$A49,Calc!$D$7:$D$826,"&gt;0")</f>
        <v/>
      </c>
      <c r="D49" s="11">
        <f>COUNTIFS(Calc!$C$7:$C$826,$A49,Calc!$D$7:$D$826,"&lt;0")</f>
        <v/>
      </c>
      <c r="E49" s="12">
        <f>IF(B49=0,0,C49/B49)</f>
        <v/>
      </c>
      <c r="F49" s="18">
        <f>SUMIFS(Calc!$D$7:$D$826,Calc!$C$7:$C$826,$A49)</f>
        <v/>
      </c>
      <c r="G49" s="13">
        <f>IF(D49=0,"-",SUMIFS(Calc!$D$7:$D$826,Calc!$C$7:$C$826,$A49,Calc!$D$7:$D$826,"&gt;0")/-SUMIFS(Calc!$D$7:$D$826,Calc!$C$7:$C$826,$A49,Calc!$D$7:$D$826,"&lt;0"))</f>
        <v/>
      </c>
      <c r="H49" s="18">
        <f>SUMPRODUCT(MAX((Calc!$C$7:$C$826=$A49)*Calc!$J$7:$J$826))</f>
        <v/>
      </c>
      <c r="I49" s="11">
        <f>COUNTIFS('News Days'!$A$7:$A$572,"&gt;="&amp;$A49,'News Days'!$A$7:$A$572,"&lt;"&amp;DATE(YEAR($A49),MONTH($A49)+1,1),'News Days'!$E$7:$E$572,"Skipped")</f>
        <v/>
      </c>
    </row>
    <row r="50">
      <c r="A50" s="24" t="n">
        <v>44896</v>
      </c>
      <c r="B50" s="11">
        <f>COUNTIFS(Calc!$C$7:$C$826,$A50)</f>
        <v/>
      </c>
      <c r="C50" s="11">
        <f>COUNTIFS(Calc!$C$7:$C$826,$A50,Calc!$D$7:$D$826,"&gt;0")</f>
        <v/>
      </c>
      <c r="D50" s="11">
        <f>COUNTIFS(Calc!$C$7:$C$826,$A50,Calc!$D$7:$D$826,"&lt;0")</f>
        <v/>
      </c>
      <c r="E50" s="12">
        <f>IF(B50=0,0,C50/B50)</f>
        <v/>
      </c>
      <c r="F50" s="18">
        <f>SUMIFS(Calc!$D$7:$D$826,Calc!$C$7:$C$826,$A50)</f>
        <v/>
      </c>
      <c r="G50" s="13">
        <f>IF(D50=0,"-",SUMIFS(Calc!$D$7:$D$826,Calc!$C$7:$C$826,$A50,Calc!$D$7:$D$826,"&gt;0")/-SUMIFS(Calc!$D$7:$D$826,Calc!$C$7:$C$826,$A50,Calc!$D$7:$D$826,"&lt;0"))</f>
        <v/>
      </c>
      <c r="H50" s="18">
        <f>SUMPRODUCT(MAX((Calc!$C$7:$C$826=$A50)*Calc!$J$7:$J$826))</f>
        <v/>
      </c>
      <c r="I50" s="11">
        <f>COUNTIFS('News Days'!$A$7:$A$572,"&gt;="&amp;$A50,'News Days'!$A$7:$A$572,"&lt;"&amp;DATE(YEAR($A50),MONTH($A50)+1,1),'News Days'!$E$7:$E$572,"Skipped")</f>
        <v/>
      </c>
    </row>
    <row r="51">
      <c r="A51" s="24" t="n">
        <v>44927</v>
      </c>
      <c r="B51" s="11">
        <f>COUNTIFS(Calc!$C$7:$C$826,$A51)</f>
        <v/>
      </c>
      <c r="C51" s="11">
        <f>COUNTIFS(Calc!$C$7:$C$826,$A51,Calc!$D$7:$D$826,"&gt;0")</f>
        <v/>
      </c>
      <c r="D51" s="11">
        <f>COUNTIFS(Calc!$C$7:$C$826,$A51,Calc!$D$7:$D$826,"&lt;0")</f>
        <v/>
      </c>
      <c r="E51" s="12">
        <f>IF(B51=0,0,C51/B51)</f>
        <v/>
      </c>
      <c r="F51" s="18">
        <f>SUMIFS(Calc!$D$7:$D$826,Calc!$C$7:$C$826,$A51)</f>
        <v/>
      </c>
      <c r="G51" s="13">
        <f>IF(D51=0,"-",SUMIFS(Calc!$D$7:$D$826,Calc!$C$7:$C$826,$A51,Calc!$D$7:$D$826,"&gt;0")/-SUMIFS(Calc!$D$7:$D$826,Calc!$C$7:$C$826,$A51,Calc!$D$7:$D$826,"&lt;0"))</f>
        <v/>
      </c>
      <c r="H51" s="18">
        <f>SUMPRODUCT(MAX((Calc!$C$7:$C$826=$A51)*Calc!$J$7:$J$826))</f>
        <v/>
      </c>
      <c r="I51" s="11">
        <f>COUNTIFS('News Days'!$A$7:$A$572,"&gt;="&amp;$A51,'News Days'!$A$7:$A$572,"&lt;"&amp;DATE(YEAR($A51),MONTH($A51)+1,1),'News Days'!$E$7:$E$572,"Skipped")</f>
        <v/>
      </c>
    </row>
    <row r="52">
      <c r="A52" s="24" t="n">
        <v>44958</v>
      </c>
      <c r="B52" s="11">
        <f>COUNTIFS(Calc!$C$7:$C$826,$A52)</f>
        <v/>
      </c>
      <c r="C52" s="11">
        <f>COUNTIFS(Calc!$C$7:$C$826,$A52,Calc!$D$7:$D$826,"&gt;0")</f>
        <v/>
      </c>
      <c r="D52" s="11">
        <f>COUNTIFS(Calc!$C$7:$C$826,$A52,Calc!$D$7:$D$826,"&lt;0")</f>
        <v/>
      </c>
      <c r="E52" s="12">
        <f>IF(B52=0,0,C52/B52)</f>
        <v/>
      </c>
      <c r="F52" s="18">
        <f>SUMIFS(Calc!$D$7:$D$826,Calc!$C$7:$C$826,$A52)</f>
        <v/>
      </c>
      <c r="G52" s="13">
        <f>IF(D52=0,"-",SUMIFS(Calc!$D$7:$D$826,Calc!$C$7:$C$826,$A52,Calc!$D$7:$D$826,"&gt;0")/-SUMIFS(Calc!$D$7:$D$826,Calc!$C$7:$C$826,$A52,Calc!$D$7:$D$826,"&lt;0"))</f>
        <v/>
      </c>
      <c r="H52" s="18">
        <f>SUMPRODUCT(MAX((Calc!$C$7:$C$826=$A52)*Calc!$J$7:$J$826))</f>
        <v/>
      </c>
      <c r="I52" s="11">
        <f>COUNTIFS('News Days'!$A$7:$A$572,"&gt;="&amp;$A52,'News Days'!$A$7:$A$572,"&lt;"&amp;DATE(YEAR($A52),MONTH($A52)+1,1),'News Days'!$E$7:$E$572,"Skipped")</f>
        <v/>
      </c>
    </row>
    <row r="53">
      <c r="A53" s="24" t="n">
        <v>44986</v>
      </c>
      <c r="B53" s="11">
        <f>COUNTIFS(Calc!$C$7:$C$826,$A53)</f>
        <v/>
      </c>
      <c r="C53" s="11">
        <f>COUNTIFS(Calc!$C$7:$C$826,$A53,Calc!$D$7:$D$826,"&gt;0")</f>
        <v/>
      </c>
      <c r="D53" s="11">
        <f>COUNTIFS(Calc!$C$7:$C$826,$A53,Calc!$D$7:$D$826,"&lt;0")</f>
        <v/>
      </c>
      <c r="E53" s="12">
        <f>IF(B53=0,0,C53/B53)</f>
        <v/>
      </c>
      <c r="F53" s="18">
        <f>SUMIFS(Calc!$D$7:$D$826,Calc!$C$7:$C$826,$A53)</f>
        <v/>
      </c>
      <c r="G53" s="13">
        <f>IF(D53=0,"-",SUMIFS(Calc!$D$7:$D$826,Calc!$C$7:$C$826,$A53,Calc!$D$7:$D$826,"&gt;0")/-SUMIFS(Calc!$D$7:$D$826,Calc!$C$7:$C$826,$A53,Calc!$D$7:$D$826,"&lt;0"))</f>
        <v/>
      </c>
      <c r="H53" s="18">
        <f>SUMPRODUCT(MAX((Calc!$C$7:$C$826=$A53)*Calc!$J$7:$J$826))</f>
        <v/>
      </c>
      <c r="I53" s="11">
        <f>COUNTIFS('News Days'!$A$7:$A$572,"&gt;="&amp;$A53,'News Days'!$A$7:$A$572,"&lt;"&amp;DATE(YEAR($A53),MONTH($A53)+1,1),'News Days'!$E$7:$E$572,"Skipped")</f>
        <v/>
      </c>
    </row>
    <row r="54">
      <c r="A54" s="24" t="n">
        <v>45017</v>
      </c>
      <c r="B54" s="11">
        <f>COUNTIFS(Calc!$C$7:$C$826,$A54)</f>
        <v/>
      </c>
      <c r="C54" s="11">
        <f>COUNTIFS(Calc!$C$7:$C$826,$A54,Calc!$D$7:$D$826,"&gt;0")</f>
        <v/>
      </c>
      <c r="D54" s="11">
        <f>COUNTIFS(Calc!$C$7:$C$826,$A54,Calc!$D$7:$D$826,"&lt;0")</f>
        <v/>
      </c>
      <c r="E54" s="12">
        <f>IF(B54=0,0,C54/B54)</f>
        <v/>
      </c>
      <c r="F54" s="18">
        <f>SUMIFS(Calc!$D$7:$D$826,Calc!$C$7:$C$826,$A54)</f>
        <v/>
      </c>
      <c r="G54" s="13">
        <f>IF(D54=0,"-",SUMIFS(Calc!$D$7:$D$826,Calc!$C$7:$C$826,$A54,Calc!$D$7:$D$826,"&gt;0")/-SUMIFS(Calc!$D$7:$D$826,Calc!$C$7:$C$826,$A54,Calc!$D$7:$D$826,"&lt;0"))</f>
        <v/>
      </c>
      <c r="H54" s="18">
        <f>SUMPRODUCT(MAX((Calc!$C$7:$C$826=$A54)*Calc!$J$7:$J$826))</f>
        <v/>
      </c>
      <c r="I54" s="11">
        <f>COUNTIFS('News Days'!$A$7:$A$572,"&gt;="&amp;$A54,'News Days'!$A$7:$A$572,"&lt;"&amp;DATE(YEAR($A54),MONTH($A54)+1,1),'News Days'!$E$7:$E$572,"Skipped")</f>
        <v/>
      </c>
    </row>
    <row r="55">
      <c r="A55" s="24" t="n">
        <v>45047</v>
      </c>
      <c r="B55" s="11">
        <f>COUNTIFS(Calc!$C$7:$C$826,$A55)</f>
        <v/>
      </c>
      <c r="C55" s="11">
        <f>COUNTIFS(Calc!$C$7:$C$826,$A55,Calc!$D$7:$D$826,"&gt;0")</f>
        <v/>
      </c>
      <c r="D55" s="11">
        <f>COUNTIFS(Calc!$C$7:$C$826,$A55,Calc!$D$7:$D$826,"&lt;0")</f>
        <v/>
      </c>
      <c r="E55" s="12">
        <f>IF(B55=0,0,C55/B55)</f>
        <v/>
      </c>
      <c r="F55" s="18">
        <f>SUMIFS(Calc!$D$7:$D$826,Calc!$C$7:$C$826,$A55)</f>
        <v/>
      </c>
      <c r="G55" s="13">
        <f>IF(D55=0,"-",SUMIFS(Calc!$D$7:$D$826,Calc!$C$7:$C$826,$A55,Calc!$D$7:$D$826,"&gt;0")/-SUMIFS(Calc!$D$7:$D$826,Calc!$C$7:$C$826,$A55,Calc!$D$7:$D$826,"&lt;0"))</f>
        <v/>
      </c>
      <c r="H55" s="18">
        <f>SUMPRODUCT(MAX((Calc!$C$7:$C$826=$A55)*Calc!$J$7:$J$826))</f>
        <v/>
      </c>
      <c r="I55" s="11">
        <f>COUNTIFS('News Days'!$A$7:$A$572,"&gt;="&amp;$A55,'News Days'!$A$7:$A$572,"&lt;"&amp;DATE(YEAR($A55),MONTH($A55)+1,1),'News Days'!$E$7:$E$572,"Skipped")</f>
        <v/>
      </c>
    </row>
    <row r="56">
      <c r="A56" s="24" t="n">
        <v>45078</v>
      </c>
      <c r="B56" s="11">
        <f>COUNTIFS(Calc!$C$7:$C$826,$A56)</f>
        <v/>
      </c>
      <c r="C56" s="11">
        <f>COUNTIFS(Calc!$C$7:$C$826,$A56,Calc!$D$7:$D$826,"&gt;0")</f>
        <v/>
      </c>
      <c r="D56" s="11">
        <f>COUNTIFS(Calc!$C$7:$C$826,$A56,Calc!$D$7:$D$826,"&lt;0")</f>
        <v/>
      </c>
      <c r="E56" s="12">
        <f>IF(B56=0,0,C56/B56)</f>
        <v/>
      </c>
      <c r="F56" s="18">
        <f>SUMIFS(Calc!$D$7:$D$826,Calc!$C$7:$C$826,$A56)</f>
        <v/>
      </c>
      <c r="G56" s="13">
        <f>IF(D56=0,"-",SUMIFS(Calc!$D$7:$D$826,Calc!$C$7:$C$826,$A56,Calc!$D$7:$D$826,"&gt;0")/-SUMIFS(Calc!$D$7:$D$826,Calc!$C$7:$C$826,$A56,Calc!$D$7:$D$826,"&lt;0"))</f>
        <v/>
      </c>
      <c r="H56" s="18">
        <f>SUMPRODUCT(MAX((Calc!$C$7:$C$826=$A56)*Calc!$J$7:$J$826))</f>
        <v/>
      </c>
      <c r="I56" s="11">
        <f>COUNTIFS('News Days'!$A$7:$A$572,"&gt;="&amp;$A56,'News Days'!$A$7:$A$572,"&lt;"&amp;DATE(YEAR($A56),MONTH($A56)+1,1),'News Days'!$E$7:$E$572,"Skipped")</f>
        <v/>
      </c>
    </row>
    <row r="57">
      <c r="A57" s="24" t="n">
        <v>45108</v>
      </c>
      <c r="B57" s="11">
        <f>COUNTIFS(Calc!$C$7:$C$826,$A57)</f>
        <v/>
      </c>
      <c r="C57" s="11">
        <f>COUNTIFS(Calc!$C$7:$C$826,$A57,Calc!$D$7:$D$826,"&gt;0")</f>
        <v/>
      </c>
      <c r="D57" s="11">
        <f>COUNTIFS(Calc!$C$7:$C$826,$A57,Calc!$D$7:$D$826,"&lt;0")</f>
        <v/>
      </c>
      <c r="E57" s="12">
        <f>IF(B57=0,0,C57/B57)</f>
        <v/>
      </c>
      <c r="F57" s="18">
        <f>SUMIFS(Calc!$D$7:$D$826,Calc!$C$7:$C$826,$A57)</f>
        <v/>
      </c>
      <c r="G57" s="13">
        <f>IF(D57=0,"-",SUMIFS(Calc!$D$7:$D$826,Calc!$C$7:$C$826,$A57,Calc!$D$7:$D$826,"&gt;0")/-SUMIFS(Calc!$D$7:$D$826,Calc!$C$7:$C$826,$A57,Calc!$D$7:$D$826,"&lt;0"))</f>
        <v/>
      </c>
      <c r="H57" s="18">
        <f>SUMPRODUCT(MAX((Calc!$C$7:$C$826=$A57)*Calc!$J$7:$J$826))</f>
        <v/>
      </c>
      <c r="I57" s="11">
        <f>COUNTIFS('News Days'!$A$7:$A$572,"&gt;="&amp;$A57,'News Days'!$A$7:$A$572,"&lt;"&amp;DATE(YEAR($A57),MONTH($A57)+1,1),'News Days'!$E$7:$E$572,"Skipped")</f>
        <v/>
      </c>
    </row>
    <row r="58">
      <c r="A58" s="24" t="n">
        <v>45139</v>
      </c>
      <c r="B58" s="11">
        <f>COUNTIFS(Calc!$C$7:$C$826,$A58)</f>
        <v/>
      </c>
      <c r="C58" s="11">
        <f>COUNTIFS(Calc!$C$7:$C$826,$A58,Calc!$D$7:$D$826,"&gt;0")</f>
        <v/>
      </c>
      <c r="D58" s="11">
        <f>COUNTIFS(Calc!$C$7:$C$826,$A58,Calc!$D$7:$D$826,"&lt;0")</f>
        <v/>
      </c>
      <c r="E58" s="12">
        <f>IF(B58=0,0,C58/B58)</f>
        <v/>
      </c>
      <c r="F58" s="18">
        <f>SUMIFS(Calc!$D$7:$D$826,Calc!$C$7:$C$826,$A58)</f>
        <v/>
      </c>
      <c r="G58" s="13">
        <f>IF(D58=0,"-",SUMIFS(Calc!$D$7:$D$826,Calc!$C$7:$C$826,$A58,Calc!$D$7:$D$826,"&gt;0")/-SUMIFS(Calc!$D$7:$D$826,Calc!$C$7:$C$826,$A58,Calc!$D$7:$D$826,"&lt;0"))</f>
        <v/>
      </c>
      <c r="H58" s="18">
        <f>SUMPRODUCT(MAX((Calc!$C$7:$C$826=$A58)*Calc!$J$7:$J$826))</f>
        <v/>
      </c>
      <c r="I58" s="11">
        <f>COUNTIFS('News Days'!$A$7:$A$572,"&gt;="&amp;$A58,'News Days'!$A$7:$A$572,"&lt;"&amp;DATE(YEAR($A58),MONTH($A58)+1,1),'News Days'!$E$7:$E$572,"Skipped")</f>
        <v/>
      </c>
    </row>
    <row r="59">
      <c r="A59" s="24" t="n">
        <v>45170</v>
      </c>
      <c r="B59" s="11">
        <f>COUNTIFS(Calc!$C$7:$C$826,$A59)</f>
        <v/>
      </c>
      <c r="C59" s="11">
        <f>COUNTIFS(Calc!$C$7:$C$826,$A59,Calc!$D$7:$D$826,"&gt;0")</f>
        <v/>
      </c>
      <c r="D59" s="11">
        <f>COUNTIFS(Calc!$C$7:$C$826,$A59,Calc!$D$7:$D$826,"&lt;0")</f>
        <v/>
      </c>
      <c r="E59" s="12">
        <f>IF(B59=0,0,C59/B59)</f>
        <v/>
      </c>
      <c r="F59" s="18">
        <f>SUMIFS(Calc!$D$7:$D$826,Calc!$C$7:$C$826,$A59)</f>
        <v/>
      </c>
      <c r="G59" s="13">
        <f>IF(D59=0,"-",SUMIFS(Calc!$D$7:$D$826,Calc!$C$7:$C$826,$A59,Calc!$D$7:$D$826,"&gt;0")/-SUMIFS(Calc!$D$7:$D$826,Calc!$C$7:$C$826,$A59,Calc!$D$7:$D$826,"&lt;0"))</f>
        <v/>
      </c>
      <c r="H59" s="18">
        <f>SUMPRODUCT(MAX((Calc!$C$7:$C$826=$A59)*Calc!$J$7:$J$826))</f>
        <v/>
      </c>
      <c r="I59" s="11">
        <f>COUNTIFS('News Days'!$A$7:$A$572,"&gt;="&amp;$A59,'News Days'!$A$7:$A$572,"&lt;"&amp;DATE(YEAR($A59),MONTH($A59)+1,1),'News Days'!$E$7:$E$572,"Skipped")</f>
        <v/>
      </c>
    </row>
    <row r="60">
      <c r="A60" s="24" t="n">
        <v>45200</v>
      </c>
      <c r="B60" s="11">
        <f>COUNTIFS(Calc!$C$7:$C$826,$A60)</f>
        <v/>
      </c>
      <c r="C60" s="11">
        <f>COUNTIFS(Calc!$C$7:$C$826,$A60,Calc!$D$7:$D$826,"&gt;0")</f>
        <v/>
      </c>
      <c r="D60" s="11">
        <f>COUNTIFS(Calc!$C$7:$C$826,$A60,Calc!$D$7:$D$826,"&lt;0")</f>
        <v/>
      </c>
      <c r="E60" s="12">
        <f>IF(B60=0,0,C60/B60)</f>
        <v/>
      </c>
      <c r="F60" s="18">
        <f>SUMIFS(Calc!$D$7:$D$826,Calc!$C$7:$C$826,$A60)</f>
        <v/>
      </c>
      <c r="G60" s="13">
        <f>IF(D60=0,"-",SUMIFS(Calc!$D$7:$D$826,Calc!$C$7:$C$826,$A60,Calc!$D$7:$D$826,"&gt;0")/-SUMIFS(Calc!$D$7:$D$826,Calc!$C$7:$C$826,$A60,Calc!$D$7:$D$826,"&lt;0"))</f>
        <v/>
      </c>
      <c r="H60" s="18">
        <f>SUMPRODUCT(MAX((Calc!$C$7:$C$826=$A60)*Calc!$J$7:$J$826))</f>
        <v/>
      </c>
      <c r="I60" s="11">
        <f>COUNTIFS('News Days'!$A$7:$A$572,"&gt;="&amp;$A60,'News Days'!$A$7:$A$572,"&lt;"&amp;DATE(YEAR($A60),MONTH($A60)+1,1),'News Days'!$E$7:$E$572,"Skipped")</f>
        <v/>
      </c>
    </row>
    <row r="61">
      <c r="A61" s="24" t="n">
        <v>45231</v>
      </c>
      <c r="B61" s="11">
        <f>COUNTIFS(Calc!$C$7:$C$826,$A61)</f>
        <v/>
      </c>
      <c r="C61" s="11">
        <f>COUNTIFS(Calc!$C$7:$C$826,$A61,Calc!$D$7:$D$826,"&gt;0")</f>
        <v/>
      </c>
      <c r="D61" s="11">
        <f>COUNTIFS(Calc!$C$7:$C$826,$A61,Calc!$D$7:$D$826,"&lt;0")</f>
        <v/>
      </c>
      <c r="E61" s="12">
        <f>IF(B61=0,0,C61/B61)</f>
        <v/>
      </c>
      <c r="F61" s="18">
        <f>SUMIFS(Calc!$D$7:$D$826,Calc!$C$7:$C$826,$A61)</f>
        <v/>
      </c>
      <c r="G61" s="13">
        <f>IF(D61=0,"-",SUMIFS(Calc!$D$7:$D$826,Calc!$C$7:$C$826,$A61,Calc!$D$7:$D$826,"&gt;0")/-SUMIFS(Calc!$D$7:$D$826,Calc!$C$7:$C$826,$A61,Calc!$D$7:$D$826,"&lt;0"))</f>
        <v/>
      </c>
      <c r="H61" s="18">
        <f>SUMPRODUCT(MAX((Calc!$C$7:$C$826=$A61)*Calc!$J$7:$J$826))</f>
        <v/>
      </c>
      <c r="I61" s="11">
        <f>COUNTIFS('News Days'!$A$7:$A$572,"&gt;="&amp;$A61,'News Days'!$A$7:$A$572,"&lt;"&amp;DATE(YEAR($A61),MONTH($A61)+1,1),'News Days'!$E$7:$E$572,"Skipped")</f>
        <v/>
      </c>
    </row>
    <row r="62">
      <c r="A62" s="24" t="n">
        <v>45261</v>
      </c>
      <c r="B62" s="11">
        <f>COUNTIFS(Calc!$C$7:$C$826,$A62)</f>
        <v/>
      </c>
      <c r="C62" s="11">
        <f>COUNTIFS(Calc!$C$7:$C$826,$A62,Calc!$D$7:$D$826,"&gt;0")</f>
        <v/>
      </c>
      <c r="D62" s="11">
        <f>COUNTIFS(Calc!$C$7:$C$826,$A62,Calc!$D$7:$D$826,"&lt;0")</f>
        <v/>
      </c>
      <c r="E62" s="12">
        <f>IF(B62=0,0,C62/B62)</f>
        <v/>
      </c>
      <c r="F62" s="18">
        <f>SUMIFS(Calc!$D$7:$D$826,Calc!$C$7:$C$826,$A62)</f>
        <v/>
      </c>
      <c r="G62" s="13">
        <f>IF(D62=0,"-",SUMIFS(Calc!$D$7:$D$826,Calc!$C$7:$C$826,$A62,Calc!$D$7:$D$826,"&gt;0")/-SUMIFS(Calc!$D$7:$D$826,Calc!$C$7:$C$826,$A62,Calc!$D$7:$D$826,"&lt;0"))</f>
        <v/>
      </c>
      <c r="H62" s="18">
        <f>SUMPRODUCT(MAX((Calc!$C$7:$C$826=$A62)*Calc!$J$7:$J$826))</f>
        <v/>
      </c>
      <c r="I62" s="11">
        <f>COUNTIFS('News Days'!$A$7:$A$572,"&gt;="&amp;$A62,'News Days'!$A$7:$A$572,"&lt;"&amp;DATE(YEAR($A62),MONTH($A62)+1,1),'News Days'!$E$7:$E$572,"Skipped")</f>
        <v/>
      </c>
    </row>
    <row r="63">
      <c r="A63" s="24" t="n">
        <v>45292</v>
      </c>
      <c r="B63" s="11">
        <f>COUNTIFS(Calc!$C$7:$C$826,$A63)</f>
        <v/>
      </c>
      <c r="C63" s="11">
        <f>COUNTIFS(Calc!$C$7:$C$826,$A63,Calc!$D$7:$D$826,"&gt;0")</f>
        <v/>
      </c>
      <c r="D63" s="11">
        <f>COUNTIFS(Calc!$C$7:$C$826,$A63,Calc!$D$7:$D$826,"&lt;0")</f>
        <v/>
      </c>
      <c r="E63" s="12">
        <f>IF(B63=0,0,C63/B63)</f>
        <v/>
      </c>
      <c r="F63" s="18">
        <f>SUMIFS(Calc!$D$7:$D$826,Calc!$C$7:$C$826,$A63)</f>
        <v/>
      </c>
      <c r="G63" s="13">
        <f>IF(D63=0,"-",SUMIFS(Calc!$D$7:$D$826,Calc!$C$7:$C$826,$A63,Calc!$D$7:$D$826,"&gt;0")/-SUMIFS(Calc!$D$7:$D$826,Calc!$C$7:$C$826,$A63,Calc!$D$7:$D$826,"&lt;0"))</f>
        <v/>
      </c>
      <c r="H63" s="18">
        <f>SUMPRODUCT(MAX((Calc!$C$7:$C$826=$A63)*Calc!$J$7:$J$826))</f>
        <v/>
      </c>
      <c r="I63" s="11">
        <f>COUNTIFS('News Days'!$A$7:$A$572,"&gt;="&amp;$A63,'News Days'!$A$7:$A$572,"&lt;"&amp;DATE(YEAR($A63),MONTH($A63)+1,1),'News Days'!$E$7:$E$572,"Skipped")</f>
        <v/>
      </c>
    </row>
    <row r="64">
      <c r="A64" s="24" t="n">
        <v>45323</v>
      </c>
      <c r="B64" s="11">
        <f>COUNTIFS(Calc!$C$7:$C$826,$A64)</f>
        <v/>
      </c>
      <c r="C64" s="11">
        <f>COUNTIFS(Calc!$C$7:$C$826,$A64,Calc!$D$7:$D$826,"&gt;0")</f>
        <v/>
      </c>
      <c r="D64" s="11">
        <f>COUNTIFS(Calc!$C$7:$C$826,$A64,Calc!$D$7:$D$826,"&lt;0")</f>
        <v/>
      </c>
      <c r="E64" s="12">
        <f>IF(B64=0,0,C64/B64)</f>
        <v/>
      </c>
      <c r="F64" s="18">
        <f>SUMIFS(Calc!$D$7:$D$826,Calc!$C$7:$C$826,$A64)</f>
        <v/>
      </c>
      <c r="G64" s="13">
        <f>IF(D64=0,"-",SUMIFS(Calc!$D$7:$D$826,Calc!$C$7:$C$826,$A64,Calc!$D$7:$D$826,"&gt;0")/-SUMIFS(Calc!$D$7:$D$826,Calc!$C$7:$C$826,$A64,Calc!$D$7:$D$826,"&lt;0"))</f>
        <v/>
      </c>
      <c r="H64" s="18">
        <f>SUMPRODUCT(MAX((Calc!$C$7:$C$826=$A64)*Calc!$J$7:$J$826))</f>
        <v/>
      </c>
      <c r="I64" s="11">
        <f>COUNTIFS('News Days'!$A$7:$A$572,"&gt;="&amp;$A64,'News Days'!$A$7:$A$572,"&lt;"&amp;DATE(YEAR($A64),MONTH($A64)+1,1),'News Days'!$E$7:$E$572,"Skipped")</f>
        <v/>
      </c>
    </row>
    <row r="65">
      <c r="A65" s="24" t="n">
        <v>45352</v>
      </c>
      <c r="B65" s="11">
        <f>COUNTIFS(Calc!$C$7:$C$826,$A65)</f>
        <v/>
      </c>
      <c r="C65" s="11">
        <f>COUNTIFS(Calc!$C$7:$C$826,$A65,Calc!$D$7:$D$826,"&gt;0")</f>
        <v/>
      </c>
      <c r="D65" s="11">
        <f>COUNTIFS(Calc!$C$7:$C$826,$A65,Calc!$D$7:$D$826,"&lt;0")</f>
        <v/>
      </c>
      <c r="E65" s="12">
        <f>IF(B65=0,0,C65/B65)</f>
        <v/>
      </c>
      <c r="F65" s="18">
        <f>SUMIFS(Calc!$D$7:$D$826,Calc!$C$7:$C$826,$A65)</f>
        <v/>
      </c>
      <c r="G65" s="13">
        <f>IF(D65=0,"-",SUMIFS(Calc!$D$7:$D$826,Calc!$C$7:$C$826,$A65,Calc!$D$7:$D$826,"&gt;0")/-SUMIFS(Calc!$D$7:$D$826,Calc!$C$7:$C$826,$A65,Calc!$D$7:$D$826,"&lt;0"))</f>
        <v/>
      </c>
      <c r="H65" s="18">
        <f>SUMPRODUCT(MAX((Calc!$C$7:$C$826=$A65)*Calc!$J$7:$J$826))</f>
        <v/>
      </c>
      <c r="I65" s="11">
        <f>COUNTIFS('News Days'!$A$7:$A$572,"&gt;="&amp;$A65,'News Days'!$A$7:$A$572,"&lt;"&amp;DATE(YEAR($A65),MONTH($A65)+1,1),'News Days'!$E$7:$E$572,"Skipped")</f>
        <v/>
      </c>
    </row>
    <row r="66">
      <c r="A66" s="24" t="n">
        <v>45383</v>
      </c>
      <c r="B66" s="11">
        <f>COUNTIFS(Calc!$C$7:$C$826,$A66)</f>
        <v/>
      </c>
      <c r="C66" s="11">
        <f>COUNTIFS(Calc!$C$7:$C$826,$A66,Calc!$D$7:$D$826,"&gt;0")</f>
        <v/>
      </c>
      <c r="D66" s="11">
        <f>COUNTIFS(Calc!$C$7:$C$826,$A66,Calc!$D$7:$D$826,"&lt;0")</f>
        <v/>
      </c>
      <c r="E66" s="12">
        <f>IF(B66=0,0,C66/B66)</f>
        <v/>
      </c>
      <c r="F66" s="18">
        <f>SUMIFS(Calc!$D$7:$D$826,Calc!$C$7:$C$826,$A66)</f>
        <v/>
      </c>
      <c r="G66" s="13">
        <f>IF(D66=0,"-",SUMIFS(Calc!$D$7:$D$826,Calc!$C$7:$C$826,$A66,Calc!$D$7:$D$826,"&gt;0")/-SUMIFS(Calc!$D$7:$D$826,Calc!$C$7:$C$826,$A66,Calc!$D$7:$D$826,"&lt;0"))</f>
        <v/>
      </c>
      <c r="H66" s="18">
        <f>SUMPRODUCT(MAX((Calc!$C$7:$C$826=$A66)*Calc!$J$7:$J$826))</f>
        <v/>
      </c>
      <c r="I66" s="11">
        <f>COUNTIFS('News Days'!$A$7:$A$572,"&gt;="&amp;$A66,'News Days'!$A$7:$A$572,"&lt;"&amp;DATE(YEAR($A66),MONTH($A66)+1,1),'News Days'!$E$7:$E$572,"Skipped")</f>
        <v/>
      </c>
    </row>
    <row r="67">
      <c r="A67" s="24" t="n">
        <v>45413</v>
      </c>
      <c r="B67" s="11">
        <f>COUNTIFS(Calc!$C$7:$C$826,$A67)</f>
        <v/>
      </c>
      <c r="C67" s="11">
        <f>COUNTIFS(Calc!$C$7:$C$826,$A67,Calc!$D$7:$D$826,"&gt;0")</f>
        <v/>
      </c>
      <c r="D67" s="11">
        <f>COUNTIFS(Calc!$C$7:$C$826,$A67,Calc!$D$7:$D$826,"&lt;0")</f>
        <v/>
      </c>
      <c r="E67" s="12">
        <f>IF(B67=0,0,C67/B67)</f>
        <v/>
      </c>
      <c r="F67" s="18">
        <f>SUMIFS(Calc!$D$7:$D$826,Calc!$C$7:$C$826,$A67)</f>
        <v/>
      </c>
      <c r="G67" s="13">
        <f>IF(D67=0,"-",SUMIFS(Calc!$D$7:$D$826,Calc!$C$7:$C$826,$A67,Calc!$D$7:$D$826,"&gt;0")/-SUMIFS(Calc!$D$7:$D$826,Calc!$C$7:$C$826,$A67,Calc!$D$7:$D$826,"&lt;0"))</f>
        <v/>
      </c>
      <c r="H67" s="18">
        <f>SUMPRODUCT(MAX((Calc!$C$7:$C$826=$A67)*Calc!$J$7:$J$826))</f>
        <v/>
      </c>
      <c r="I67" s="11">
        <f>COUNTIFS('News Days'!$A$7:$A$572,"&gt;="&amp;$A67,'News Days'!$A$7:$A$572,"&lt;"&amp;DATE(YEAR($A67),MONTH($A67)+1,1),'News Days'!$E$7:$E$572,"Skipped")</f>
        <v/>
      </c>
    </row>
    <row r="68">
      <c r="A68" s="24" t="n">
        <v>45444</v>
      </c>
      <c r="B68" s="11">
        <f>COUNTIFS(Calc!$C$7:$C$826,$A68)</f>
        <v/>
      </c>
      <c r="C68" s="11">
        <f>COUNTIFS(Calc!$C$7:$C$826,$A68,Calc!$D$7:$D$826,"&gt;0")</f>
        <v/>
      </c>
      <c r="D68" s="11">
        <f>COUNTIFS(Calc!$C$7:$C$826,$A68,Calc!$D$7:$D$826,"&lt;0")</f>
        <v/>
      </c>
      <c r="E68" s="12">
        <f>IF(B68=0,0,C68/B68)</f>
        <v/>
      </c>
      <c r="F68" s="18">
        <f>SUMIFS(Calc!$D$7:$D$826,Calc!$C$7:$C$826,$A68)</f>
        <v/>
      </c>
      <c r="G68" s="13">
        <f>IF(D68=0,"-",SUMIFS(Calc!$D$7:$D$826,Calc!$C$7:$C$826,$A68,Calc!$D$7:$D$826,"&gt;0")/-SUMIFS(Calc!$D$7:$D$826,Calc!$C$7:$C$826,$A68,Calc!$D$7:$D$826,"&lt;0"))</f>
        <v/>
      </c>
      <c r="H68" s="18">
        <f>SUMPRODUCT(MAX((Calc!$C$7:$C$826=$A68)*Calc!$J$7:$J$826))</f>
        <v/>
      </c>
      <c r="I68" s="11">
        <f>COUNTIFS('News Days'!$A$7:$A$572,"&gt;="&amp;$A68,'News Days'!$A$7:$A$572,"&lt;"&amp;DATE(YEAR($A68),MONTH($A68)+1,1),'News Days'!$E$7:$E$572,"Skipped")</f>
        <v/>
      </c>
    </row>
    <row r="69">
      <c r="A69" s="24" t="n">
        <v>45474</v>
      </c>
      <c r="B69" s="11">
        <f>COUNTIFS(Calc!$C$7:$C$826,$A69)</f>
        <v/>
      </c>
      <c r="C69" s="11">
        <f>COUNTIFS(Calc!$C$7:$C$826,$A69,Calc!$D$7:$D$826,"&gt;0")</f>
        <v/>
      </c>
      <c r="D69" s="11">
        <f>COUNTIFS(Calc!$C$7:$C$826,$A69,Calc!$D$7:$D$826,"&lt;0")</f>
        <v/>
      </c>
      <c r="E69" s="12">
        <f>IF(B69=0,0,C69/B69)</f>
        <v/>
      </c>
      <c r="F69" s="18">
        <f>SUMIFS(Calc!$D$7:$D$826,Calc!$C$7:$C$826,$A69)</f>
        <v/>
      </c>
      <c r="G69" s="13">
        <f>IF(D69=0,"-",SUMIFS(Calc!$D$7:$D$826,Calc!$C$7:$C$826,$A69,Calc!$D$7:$D$826,"&gt;0")/-SUMIFS(Calc!$D$7:$D$826,Calc!$C$7:$C$826,$A69,Calc!$D$7:$D$826,"&lt;0"))</f>
        <v/>
      </c>
      <c r="H69" s="18">
        <f>SUMPRODUCT(MAX((Calc!$C$7:$C$826=$A69)*Calc!$J$7:$J$826))</f>
        <v/>
      </c>
      <c r="I69" s="11">
        <f>COUNTIFS('News Days'!$A$7:$A$572,"&gt;="&amp;$A69,'News Days'!$A$7:$A$572,"&lt;"&amp;DATE(YEAR($A69),MONTH($A69)+1,1),'News Days'!$E$7:$E$572,"Skipped")</f>
        <v/>
      </c>
    </row>
    <row r="70">
      <c r="A70" s="24" t="n">
        <v>45505</v>
      </c>
      <c r="B70" s="11">
        <f>COUNTIFS(Calc!$C$7:$C$826,$A70)</f>
        <v/>
      </c>
      <c r="C70" s="11">
        <f>COUNTIFS(Calc!$C$7:$C$826,$A70,Calc!$D$7:$D$826,"&gt;0")</f>
        <v/>
      </c>
      <c r="D70" s="11">
        <f>COUNTIFS(Calc!$C$7:$C$826,$A70,Calc!$D$7:$D$826,"&lt;0")</f>
        <v/>
      </c>
      <c r="E70" s="12">
        <f>IF(B70=0,0,C70/B70)</f>
        <v/>
      </c>
      <c r="F70" s="18">
        <f>SUMIFS(Calc!$D$7:$D$826,Calc!$C$7:$C$826,$A70)</f>
        <v/>
      </c>
      <c r="G70" s="13">
        <f>IF(D70=0,"-",SUMIFS(Calc!$D$7:$D$826,Calc!$C$7:$C$826,$A70,Calc!$D$7:$D$826,"&gt;0")/-SUMIFS(Calc!$D$7:$D$826,Calc!$C$7:$C$826,$A70,Calc!$D$7:$D$826,"&lt;0"))</f>
        <v/>
      </c>
      <c r="H70" s="18">
        <f>SUMPRODUCT(MAX((Calc!$C$7:$C$826=$A70)*Calc!$J$7:$J$826))</f>
        <v/>
      </c>
      <c r="I70" s="11">
        <f>COUNTIFS('News Days'!$A$7:$A$572,"&gt;="&amp;$A70,'News Days'!$A$7:$A$572,"&lt;"&amp;DATE(YEAR($A70),MONTH($A70)+1,1),'News Days'!$E$7:$E$572,"Skipped")</f>
        <v/>
      </c>
    </row>
    <row r="71">
      <c r="A71" s="24" t="n">
        <v>45536</v>
      </c>
      <c r="B71" s="11">
        <f>COUNTIFS(Calc!$C$7:$C$826,$A71)</f>
        <v/>
      </c>
      <c r="C71" s="11">
        <f>COUNTIFS(Calc!$C$7:$C$826,$A71,Calc!$D$7:$D$826,"&gt;0")</f>
        <v/>
      </c>
      <c r="D71" s="11">
        <f>COUNTIFS(Calc!$C$7:$C$826,$A71,Calc!$D$7:$D$826,"&lt;0")</f>
        <v/>
      </c>
      <c r="E71" s="12">
        <f>IF(B71=0,0,C71/B71)</f>
        <v/>
      </c>
      <c r="F71" s="18">
        <f>SUMIFS(Calc!$D$7:$D$826,Calc!$C$7:$C$826,$A71)</f>
        <v/>
      </c>
      <c r="G71" s="13">
        <f>IF(D71=0,"-",SUMIFS(Calc!$D$7:$D$826,Calc!$C$7:$C$826,$A71,Calc!$D$7:$D$826,"&gt;0")/-SUMIFS(Calc!$D$7:$D$826,Calc!$C$7:$C$826,$A71,Calc!$D$7:$D$826,"&lt;0"))</f>
        <v/>
      </c>
      <c r="H71" s="18">
        <f>SUMPRODUCT(MAX((Calc!$C$7:$C$826=$A71)*Calc!$J$7:$J$826))</f>
        <v/>
      </c>
      <c r="I71" s="11">
        <f>COUNTIFS('News Days'!$A$7:$A$572,"&gt;="&amp;$A71,'News Days'!$A$7:$A$572,"&lt;"&amp;DATE(YEAR($A71),MONTH($A71)+1,1),'News Days'!$E$7:$E$572,"Skipped")</f>
        <v/>
      </c>
    </row>
    <row r="72">
      <c r="A72" s="24" t="n">
        <v>45566</v>
      </c>
      <c r="B72" s="11">
        <f>COUNTIFS(Calc!$C$7:$C$826,$A72)</f>
        <v/>
      </c>
      <c r="C72" s="11">
        <f>COUNTIFS(Calc!$C$7:$C$826,$A72,Calc!$D$7:$D$826,"&gt;0")</f>
        <v/>
      </c>
      <c r="D72" s="11">
        <f>COUNTIFS(Calc!$C$7:$C$826,$A72,Calc!$D$7:$D$826,"&lt;0")</f>
        <v/>
      </c>
      <c r="E72" s="12">
        <f>IF(B72=0,0,C72/B72)</f>
        <v/>
      </c>
      <c r="F72" s="18">
        <f>SUMIFS(Calc!$D$7:$D$826,Calc!$C$7:$C$826,$A72)</f>
        <v/>
      </c>
      <c r="G72" s="13">
        <f>IF(D72=0,"-",SUMIFS(Calc!$D$7:$D$826,Calc!$C$7:$C$826,$A72,Calc!$D$7:$D$826,"&gt;0")/-SUMIFS(Calc!$D$7:$D$826,Calc!$C$7:$C$826,$A72,Calc!$D$7:$D$826,"&lt;0"))</f>
        <v/>
      </c>
      <c r="H72" s="18">
        <f>SUMPRODUCT(MAX((Calc!$C$7:$C$826=$A72)*Calc!$J$7:$J$826))</f>
        <v/>
      </c>
      <c r="I72" s="11">
        <f>COUNTIFS('News Days'!$A$7:$A$572,"&gt;="&amp;$A72,'News Days'!$A$7:$A$572,"&lt;"&amp;DATE(YEAR($A72),MONTH($A72)+1,1),'News Days'!$E$7:$E$572,"Skipped")</f>
        <v/>
      </c>
    </row>
    <row r="73">
      <c r="A73" s="24" t="n">
        <v>45597</v>
      </c>
      <c r="B73" s="11">
        <f>COUNTIFS(Calc!$C$7:$C$826,$A73)</f>
        <v/>
      </c>
      <c r="C73" s="11">
        <f>COUNTIFS(Calc!$C$7:$C$826,$A73,Calc!$D$7:$D$826,"&gt;0")</f>
        <v/>
      </c>
      <c r="D73" s="11">
        <f>COUNTIFS(Calc!$C$7:$C$826,$A73,Calc!$D$7:$D$826,"&lt;0")</f>
        <v/>
      </c>
      <c r="E73" s="12">
        <f>IF(B73=0,0,C73/B73)</f>
        <v/>
      </c>
      <c r="F73" s="18">
        <f>SUMIFS(Calc!$D$7:$D$826,Calc!$C$7:$C$826,$A73)</f>
        <v/>
      </c>
      <c r="G73" s="13">
        <f>IF(D73=0,"-",SUMIFS(Calc!$D$7:$D$826,Calc!$C$7:$C$826,$A73,Calc!$D$7:$D$826,"&gt;0")/-SUMIFS(Calc!$D$7:$D$826,Calc!$C$7:$C$826,$A73,Calc!$D$7:$D$826,"&lt;0"))</f>
        <v/>
      </c>
      <c r="H73" s="18">
        <f>SUMPRODUCT(MAX((Calc!$C$7:$C$826=$A73)*Calc!$J$7:$J$826))</f>
        <v/>
      </c>
      <c r="I73" s="11">
        <f>COUNTIFS('News Days'!$A$7:$A$572,"&gt;="&amp;$A73,'News Days'!$A$7:$A$572,"&lt;"&amp;DATE(YEAR($A73),MONTH($A73)+1,1),'News Days'!$E$7:$E$572,"Skipped")</f>
        <v/>
      </c>
    </row>
    <row r="74">
      <c r="A74" s="24" t="n">
        <v>45627</v>
      </c>
      <c r="B74" s="11">
        <f>COUNTIFS(Calc!$C$7:$C$826,$A74)</f>
        <v/>
      </c>
      <c r="C74" s="11">
        <f>COUNTIFS(Calc!$C$7:$C$826,$A74,Calc!$D$7:$D$826,"&gt;0")</f>
        <v/>
      </c>
      <c r="D74" s="11">
        <f>COUNTIFS(Calc!$C$7:$C$826,$A74,Calc!$D$7:$D$826,"&lt;0")</f>
        <v/>
      </c>
      <c r="E74" s="12">
        <f>IF(B74=0,0,C74/B74)</f>
        <v/>
      </c>
      <c r="F74" s="18">
        <f>SUMIFS(Calc!$D$7:$D$826,Calc!$C$7:$C$826,$A74)</f>
        <v/>
      </c>
      <c r="G74" s="13">
        <f>IF(D74=0,"-",SUMIFS(Calc!$D$7:$D$826,Calc!$C$7:$C$826,$A74,Calc!$D$7:$D$826,"&gt;0")/-SUMIFS(Calc!$D$7:$D$826,Calc!$C$7:$C$826,$A74,Calc!$D$7:$D$826,"&lt;0"))</f>
        <v/>
      </c>
      <c r="H74" s="18">
        <f>SUMPRODUCT(MAX((Calc!$C$7:$C$826=$A74)*Calc!$J$7:$J$826))</f>
        <v/>
      </c>
      <c r="I74" s="11">
        <f>COUNTIFS('News Days'!$A$7:$A$572,"&gt;="&amp;$A74,'News Days'!$A$7:$A$572,"&lt;"&amp;DATE(YEAR($A74),MONTH($A74)+1,1),'News Days'!$E$7:$E$572,"Skipped")</f>
        <v/>
      </c>
    </row>
    <row r="75">
      <c r="A75" s="24" t="n">
        <v>45658</v>
      </c>
      <c r="B75" s="11">
        <f>COUNTIFS(Calc!$C$7:$C$826,$A75)</f>
        <v/>
      </c>
      <c r="C75" s="11">
        <f>COUNTIFS(Calc!$C$7:$C$826,$A75,Calc!$D$7:$D$826,"&gt;0")</f>
        <v/>
      </c>
      <c r="D75" s="11">
        <f>COUNTIFS(Calc!$C$7:$C$826,$A75,Calc!$D$7:$D$826,"&lt;0")</f>
        <v/>
      </c>
      <c r="E75" s="12">
        <f>IF(B75=0,0,C75/B75)</f>
        <v/>
      </c>
      <c r="F75" s="18">
        <f>SUMIFS(Calc!$D$7:$D$826,Calc!$C$7:$C$826,$A75)</f>
        <v/>
      </c>
      <c r="G75" s="13">
        <f>IF(D75=0,"-",SUMIFS(Calc!$D$7:$D$826,Calc!$C$7:$C$826,$A75,Calc!$D$7:$D$826,"&gt;0")/-SUMIFS(Calc!$D$7:$D$826,Calc!$C$7:$C$826,$A75,Calc!$D$7:$D$826,"&lt;0"))</f>
        <v/>
      </c>
      <c r="H75" s="18">
        <f>SUMPRODUCT(MAX((Calc!$C$7:$C$826=$A75)*Calc!$J$7:$J$826))</f>
        <v/>
      </c>
      <c r="I75" s="11">
        <f>COUNTIFS('News Days'!$A$7:$A$572,"&gt;="&amp;$A75,'News Days'!$A$7:$A$572,"&lt;"&amp;DATE(YEAR($A75),MONTH($A75)+1,1),'News Days'!$E$7:$E$572,"Skipped")</f>
        <v/>
      </c>
    </row>
    <row r="76">
      <c r="A76" s="24" t="n">
        <v>45689</v>
      </c>
      <c r="B76" s="11">
        <f>COUNTIFS(Calc!$C$7:$C$826,$A76)</f>
        <v/>
      </c>
      <c r="C76" s="11">
        <f>COUNTIFS(Calc!$C$7:$C$826,$A76,Calc!$D$7:$D$826,"&gt;0")</f>
        <v/>
      </c>
      <c r="D76" s="11">
        <f>COUNTIFS(Calc!$C$7:$C$826,$A76,Calc!$D$7:$D$826,"&lt;0")</f>
        <v/>
      </c>
      <c r="E76" s="12">
        <f>IF(B76=0,0,C76/B76)</f>
        <v/>
      </c>
      <c r="F76" s="18">
        <f>SUMIFS(Calc!$D$7:$D$826,Calc!$C$7:$C$826,$A76)</f>
        <v/>
      </c>
      <c r="G76" s="13">
        <f>IF(D76=0,"-",SUMIFS(Calc!$D$7:$D$826,Calc!$C$7:$C$826,$A76,Calc!$D$7:$D$826,"&gt;0")/-SUMIFS(Calc!$D$7:$D$826,Calc!$C$7:$C$826,$A76,Calc!$D$7:$D$826,"&lt;0"))</f>
        <v/>
      </c>
      <c r="H76" s="18">
        <f>SUMPRODUCT(MAX((Calc!$C$7:$C$826=$A76)*Calc!$J$7:$J$826))</f>
        <v/>
      </c>
      <c r="I76" s="11">
        <f>COUNTIFS('News Days'!$A$7:$A$572,"&gt;="&amp;$A76,'News Days'!$A$7:$A$572,"&lt;"&amp;DATE(YEAR($A76),MONTH($A76)+1,1),'News Days'!$E$7:$E$572,"Skipped")</f>
        <v/>
      </c>
    </row>
    <row r="77">
      <c r="A77" s="24" t="n">
        <v>45717</v>
      </c>
      <c r="B77" s="11">
        <f>COUNTIFS(Calc!$C$7:$C$826,$A77)</f>
        <v/>
      </c>
      <c r="C77" s="11">
        <f>COUNTIFS(Calc!$C$7:$C$826,$A77,Calc!$D$7:$D$826,"&gt;0")</f>
        <v/>
      </c>
      <c r="D77" s="11">
        <f>COUNTIFS(Calc!$C$7:$C$826,$A77,Calc!$D$7:$D$826,"&lt;0")</f>
        <v/>
      </c>
      <c r="E77" s="12">
        <f>IF(B77=0,0,C77/B77)</f>
        <v/>
      </c>
      <c r="F77" s="18">
        <f>SUMIFS(Calc!$D$7:$D$826,Calc!$C$7:$C$826,$A77)</f>
        <v/>
      </c>
      <c r="G77" s="13">
        <f>IF(D77=0,"-",SUMIFS(Calc!$D$7:$D$826,Calc!$C$7:$C$826,$A77,Calc!$D$7:$D$826,"&gt;0")/-SUMIFS(Calc!$D$7:$D$826,Calc!$C$7:$C$826,$A77,Calc!$D$7:$D$826,"&lt;0"))</f>
        <v/>
      </c>
      <c r="H77" s="18">
        <f>SUMPRODUCT(MAX((Calc!$C$7:$C$826=$A77)*Calc!$J$7:$J$826))</f>
        <v/>
      </c>
      <c r="I77" s="11">
        <f>COUNTIFS('News Days'!$A$7:$A$572,"&gt;="&amp;$A77,'News Days'!$A$7:$A$572,"&lt;"&amp;DATE(YEAR($A77),MONTH($A77)+1,1),'News Days'!$E$7:$E$572,"Skipped")</f>
        <v/>
      </c>
    </row>
    <row r="78">
      <c r="A78" s="24" t="n">
        <v>45748</v>
      </c>
      <c r="B78" s="11">
        <f>COUNTIFS(Calc!$C$7:$C$826,$A78)</f>
        <v/>
      </c>
      <c r="C78" s="11">
        <f>COUNTIFS(Calc!$C$7:$C$826,$A78,Calc!$D$7:$D$826,"&gt;0")</f>
        <v/>
      </c>
      <c r="D78" s="11">
        <f>COUNTIFS(Calc!$C$7:$C$826,$A78,Calc!$D$7:$D$826,"&lt;0")</f>
        <v/>
      </c>
      <c r="E78" s="12">
        <f>IF(B78=0,0,C78/B78)</f>
        <v/>
      </c>
      <c r="F78" s="18">
        <f>SUMIFS(Calc!$D$7:$D$826,Calc!$C$7:$C$826,$A78)</f>
        <v/>
      </c>
      <c r="G78" s="13">
        <f>IF(D78=0,"-",SUMIFS(Calc!$D$7:$D$826,Calc!$C$7:$C$826,$A78,Calc!$D$7:$D$826,"&gt;0")/-SUMIFS(Calc!$D$7:$D$826,Calc!$C$7:$C$826,$A78,Calc!$D$7:$D$826,"&lt;0"))</f>
        <v/>
      </c>
      <c r="H78" s="18">
        <f>SUMPRODUCT(MAX((Calc!$C$7:$C$826=$A78)*Calc!$J$7:$J$826))</f>
        <v/>
      </c>
      <c r="I78" s="11">
        <f>COUNTIFS('News Days'!$A$7:$A$572,"&gt;="&amp;$A78,'News Days'!$A$7:$A$572,"&lt;"&amp;DATE(YEAR($A78),MONTH($A78)+1,1),'News Days'!$E$7:$E$572,"Skipped")</f>
        <v/>
      </c>
    </row>
    <row r="79">
      <c r="A79" s="24" t="n">
        <v>45778</v>
      </c>
      <c r="B79" s="11">
        <f>COUNTIFS(Calc!$C$7:$C$826,$A79)</f>
        <v/>
      </c>
      <c r="C79" s="11">
        <f>COUNTIFS(Calc!$C$7:$C$826,$A79,Calc!$D$7:$D$826,"&gt;0")</f>
        <v/>
      </c>
      <c r="D79" s="11">
        <f>COUNTIFS(Calc!$C$7:$C$826,$A79,Calc!$D$7:$D$826,"&lt;0")</f>
        <v/>
      </c>
      <c r="E79" s="12">
        <f>IF(B79=0,0,C79/B79)</f>
        <v/>
      </c>
      <c r="F79" s="18">
        <f>SUMIFS(Calc!$D$7:$D$826,Calc!$C$7:$C$826,$A79)</f>
        <v/>
      </c>
      <c r="G79" s="13">
        <f>IF(D79=0,"-",SUMIFS(Calc!$D$7:$D$826,Calc!$C$7:$C$826,$A79,Calc!$D$7:$D$826,"&gt;0")/-SUMIFS(Calc!$D$7:$D$826,Calc!$C$7:$C$826,$A79,Calc!$D$7:$D$826,"&lt;0"))</f>
        <v/>
      </c>
      <c r="H79" s="18">
        <f>SUMPRODUCT(MAX((Calc!$C$7:$C$826=$A79)*Calc!$J$7:$J$826))</f>
        <v/>
      </c>
      <c r="I79" s="11">
        <f>COUNTIFS('News Days'!$A$7:$A$572,"&gt;="&amp;$A79,'News Days'!$A$7:$A$572,"&lt;"&amp;DATE(YEAR($A79),MONTH($A79)+1,1),'News Days'!$E$7:$E$572,"Skipped")</f>
        <v/>
      </c>
    </row>
    <row r="80">
      <c r="A80" s="24" t="n">
        <v>45809</v>
      </c>
      <c r="B80" s="11">
        <f>COUNTIFS(Calc!$C$7:$C$826,$A80)</f>
        <v/>
      </c>
      <c r="C80" s="11">
        <f>COUNTIFS(Calc!$C$7:$C$826,$A80,Calc!$D$7:$D$826,"&gt;0")</f>
        <v/>
      </c>
      <c r="D80" s="11">
        <f>COUNTIFS(Calc!$C$7:$C$826,$A80,Calc!$D$7:$D$826,"&lt;0")</f>
        <v/>
      </c>
      <c r="E80" s="12">
        <f>IF(B80=0,0,C80/B80)</f>
        <v/>
      </c>
      <c r="F80" s="18">
        <f>SUMIFS(Calc!$D$7:$D$826,Calc!$C$7:$C$826,$A80)</f>
        <v/>
      </c>
      <c r="G80" s="13">
        <f>IF(D80=0,"-",SUMIFS(Calc!$D$7:$D$826,Calc!$C$7:$C$826,$A80,Calc!$D$7:$D$826,"&gt;0")/-SUMIFS(Calc!$D$7:$D$826,Calc!$C$7:$C$826,$A80,Calc!$D$7:$D$826,"&lt;0"))</f>
        <v/>
      </c>
      <c r="H80" s="18">
        <f>SUMPRODUCT(MAX((Calc!$C$7:$C$826=$A80)*Calc!$J$7:$J$826))</f>
        <v/>
      </c>
      <c r="I80" s="11">
        <f>COUNTIFS('News Days'!$A$7:$A$572,"&gt;="&amp;$A80,'News Days'!$A$7:$A$572,"&lt;"&amp;DATE(YEAR($A80),MONTH($A80)+1,1),'News Days'!$E$7:$E$572,"Skipped")</f>
        <v/>
      </c>
    </row>
    <row r="81">
      <c r="A81" s="24" t="n">
        <v>45839</v>
      </c>
      <c r="B81" s="11">
        <f>COUNTIFS(Calc!$C$7:$C$826,$A81)</f>
        <v/>
      </c>
      <c r="C81" s="11">
        <f>COUNTIFS(Calc!$C$7:$C$826,$A81,Calc!$D$7:$D$826,"&gt;0")</f>
        <v/>
      </c>
      <c r="D81" s="11">
        <f>COUNTIFS(Calc!$C$7:$C$826,$A81,Calc!$D$7:$D$826,"&lt;0")</f>
        <v/>
      </c>
      <c r="E81" s="12">
        <f>IF(B81=0,0,C81/B81)</f>
        <v/>
      </c>
      <c r="F81" s="18">
        <f>SUMIFS(Calc!$D$7:$D$826,Calc!$C$7:$C$826,$A81)</f>
        <v/>
      </c>
      <c r="G81" s="13">
        <f>IF(D81=0,"-",SUMIFS(Calc!$D$7:$D$826,Calc!$C$7:$C$826,$A81,Calc!$D$7:$D$826,"&gt;0")/-SUMIFS(Calc!$D$7:$D$826,Calc!$C$7:$C$826,$A81,Calc!$D$7:$D$826,"&lt;0"))</f>
        <v/>
      </c>
      <c r="H81" s="18">
        <f>SUMPRODUCT(MAX((Calc!$C$7:$C$826=$A81)*Calc!$J$7:$J$826))</f>
        <v/>
      </c>
      <c r="I81" s="11">
        <f>COUNTIFS('News Days'!$A$7:$A$572,"&gt;="&amp;$A81,'News Days'!$A$7:$A$572,"&lt;"&amp;DATE(YEAR($A81),MONTH($A81)+1,1),'News Days'!$E$7:$E$572,"Skipped")</f>
        <v/>
      </c>
    </row>
    <row r="82">
      <c r="A82" s="24" t="n">
        <v>45870</v>
      </c>
      <c r="B82" s="11">
        <f>COUNTIFS(Calc!$C$7:$C$826,$A82)</f>
        <v/>
      </c>
      <c r="C82" s="11">
        <f>COUNTIFS(Calc!$C$7:$C$826,$A82,Calc!$D$7:$D$826,"&gt;0")</f>
        <v/>
      </c>
      <c r="D82" s="11">
        <f>COUNTIFS(Calc!$C$7:$C$826,$A82,Calc!$D$7:$D$826,"&lt;0")</f>
        <v/>
      </c>
      <c r="E82" s="12">
        <f>IF(B82=0,0,C82/B82)</f>
        <v/>
      </c>
      <c r="F82" s="18">
        <f>SUMIFS(Calc!$D$7:$D$826,Calc!$C$7:$C$826,$A82)</f>
        <v/>
      </c>
      <c r="G82" s="13">
        <f>IF(D82=0,"-",SUMIFS(Calc!$D$7:$D$826,Calc!$C$7:$C$826,$A82,Calc!$D$7:$D$826,"&gt;0")/-SUMIFS(Calc!$D$7:$D$826,Calc!$C$7:$C$826,$A82,Calc!$D$7:$D$826,"&lt;0"))</f>
        <v/>
      </c>
      <c r="H82" s="18">
        <f>SUMPRODUCT(MAX((Calc!$C$7:$C$826=$A82)*Calc!$J$7:$J$826))</f>
        <v/>
      </c>
      <c r="I82" s="11">
        <f>COUNTIFS('News Days'!$A$7:$A$572,"&gt;="&amp;$A82,'News Days'!$A$7:$A$572,"&lt;"&amp;DATE(YEAR($A82),MONTH($A82)+1,1),'News Days'!$E$7:$E$572,"Skipped")</f>
        <v/>
      </c>
    </row>
    <row r="83">
      <c r="A83" s="24" t="n">
        <v>45901</v>
      </c>
      <c r="B83" s="11">
        <f>COUNTIFS(Calc!$C$7:$C$826,$A83)</f>
        <v/>
      </c>
      <c r="C83" s="11">
        <f>COUNTIFS(Calc!$C$7:$C$826,$A83,Calc!$D$7:$D$826,"&gt;0")</f>
        <v/>
      </c>
      <c r="D83" s="11">
        <f>COUNTIFS(Calc!$C$7:$C$826,$A83,Calc!$D$7:$D$826,"&lt;0")</f>
        <v/>
      </c>
      <c r="E83" s="12">
        <f>IF(B83=0,0,C83/B83)</f>
        <v/>
      </c>
      <c r="F83" s="18">
        <f>SUMIFS(Calc!$D$7:$D$826,Calc!$C$7:$C$826,$A83)</f>
        <v/>
      </c>
      <c r="G83" s="13">
        <f>IF(D83=0,"-",SUMIFS(Calc!$D$7:$D$826,Calc!$C$7:$C$826,$A83,Calc!$D$7:$D$826,"&gt;0")/-SUMIFS(Calc!$D$7:$D$826,Calc!$C$7:$C$826,$A83,Calc!$D$7:$D$826,"&lt;0"))</f>
        <v/>
      </c>
      <c r="H83" s="18">
        <f>SUMPRODUCT(MAX((Calc!$C$7:$C$826=$A83)*Calc!$J$7:$J$826))</f>
        <v/>
      </c>
      <c r="I83" s="11">
        <f>COUNTIFS('News Days'!$A$7:$A$572,"&gt;="&amp;$A83,'News Days'!$A$7:$A$572,"&lt;"&amp;DATE(YEAR($A83),MONTH($A83)+1,1),'News Days'!$E$7:$E$572,"Skipped")</f>
        <v/>
      </c>
    </row>
    <row r="84">
      <c r="A84" s="24" t="n">
        <v>45931</v>
      </c>
      <c r="B84" s="11">
        <f>COUNTIFS(Calc!$C$7:$C$826,$A84)</f>
        <v/>
      </c>
      <c r="C84" s="11">
        <f>COUNTIFS(Calc!$C$7:$C$826,$A84,Calc!$D$7:$D$826,"&gt;0")</f>
        <v/>
      </c>
      <c r="D84" s="11">
        <f>COUNTIFS(Calc!$C$7:$C$826,$A84,Calc!$D$7:$D$826,"&lt;0")</f>
        <v/>
      </c>
      <c r="E84" s="12">
        <f>IF(B84=0,0,C84/B84)</f>
        <v/>
      </c>
      <c r="F84" s="18">
        <f>SUMIFS(Calc!$D$7:$D$826,Calc!$C$7:$C$826,$A84)</f>
        <v/>
      </c>
      <c r="G84" s="13">
        <f>IF(D84=0,"-",SUMIFS(Calc!$D$7:$D$826,Calc!$C$7:$C$826,$A84,Calc!$D$7:$D$826,"&gt;0")/-SUMIFS(Calc!$D$7:$D$826,Calc!$C$7:$C$826,$A84,Calc!$D$7:$D$826,"&lt;0"))</f>
        <v/>
      </c>
      <c r="H84" s="18">
        <f>SUMPRODUCT(MAX((Calc!$C$7:$C$826=$A84)*Calc!$J$7:$J$826))</f>
        <v/>
      </c>
      <c r="I84" s="11">
        <f>COUNTIFS('News Days'!$A$7:$A$572,"&gt;="&amp;$A84,'News Days'!$A$7:$A$572,"&lt;"&amp;DATE(YEAR($A84),MONTH($A84)+1,1),'News Days'!$E$7:$E$572,"Skipped")</f>
        <v/>
      </c>
    </row>
    <row r="85">
      <c r="A85" s="24" t="n">
        <v>45962</v>
      </c>
      <c r="B85" s="11">
        <f>COUNTIFS(Calc!$C$7:$C$826,$A85)</f>
        <v/>
      </c>
      <c r="C85" s="11">
        <f>COUNTIFS(Calc!$C$7:$C$826,$A85,Calc!$D$7:$D$826,"&gt;0")</f>
        <v/>
      </c>
      <c r="D85" s="11">
        <f>COUNTIFS(Calc!$C$7:$C$826,$A85,Calc!$D$7:$D$826,"&lt;0")</f>
        <v/>
      </c>
      <c r="E85" s="12">
        <f>IF(B85=0,0,C85/B85)</f>
        <v/>
      </c>
      <c r="F85" s="18">
        <f>SUMIFS(Calc!$D$7:$D$826,Calc!$C$7:$C$826,$A85)</f>
        <v/>
      </c>
      <c r="G85" s="13">
        <f>IF(D85=0,"-",SUMIFS(Calc!$D$7:$D$826,Calc!$C$7:$C$826,$A85,Calc!$D$7:$D$826,"&gt;0")/-SUMIFS(Calc!$D$7:$D$826,Calc!$C$7:$C$826,$A85,Calc!$D$7:$D$826,"&lt;0"))</f>
        <v/>
      </c>
      <c r="H85" s="18">
        <f>SUMPRODUCT(MAX((Calc!$C$7:$C$826=$A85)*Calc!$J$7:$J$826))</f>
        <v/>
      </c>
      <c r="I85" s="11">
        <f>COUNTIFS('News Days'!$A$7:$A$572,"&gt;="&amp;$A85,'News Days'!$A$7:$A$572,"&lt;"&amp;DATE(YEAR($A85),MONTH($A85)+1,1),'News Days'!$E$7:$E$572,"Skipped")</f>
        <v/>
      </c>
    </row>
    <row r="86">
      <c r="A86" s="24" t="n">
        <v>45992</v>
      </c>
      <c r="B86" s="11">
        <f>COUNTIFS(Calc!$C$7:$C$826,$A86)</f>
        <v/>
      </c>
      <c r="C86" s="11">
        <f>COUNTIFS(Calc!$C$7:$C$826,$A86,Calc!$D$7:$D$826,"&gt;0")</f>
        <v/>
      </c>
      <c r="D86" s="11">
        <f>COUNTIFS(Calc!$C$7:$C$826,$A86,Calc!$D$7:$D$826,"&lt;0")</f>
        <v/>
      </c>
      <c r="E86" s="12">
        <f>IF(B86=0,0,C86/B86)</f>
        <v/>
      </c>
      <c r="F86" s="18">
        <f>SUMIFS(Calc!$D$7:$D$826,Calc!$C$7:$C$826,$A86)</f>
        <v/>
      </c>
      <c r="G86" s="13">
        <f>IF(D86=0,"-",SUMIFS(Calc!$D$7:$D$826,Calc!$C$7:$C$826,$A86,Calc!$D$7:$D$826,"&gt;0")/-SUMIFS(Calc!$D$7:$D$826,Calc!$C$7:$C$826,$A86,Calc!$D$7:$D$826,"&lt;0"))</f>
        <v/>
      </c>
      <c r="H86" s="18">
        <f>SUMPRODUCT(MAX((Calc!$C$7:$C$826=$A86)*Calc!$J$7:$J$826))</f>
        <v/>
      </c>
      <c r="I86" s="11">
        <f>COUNTIFS('News Days'!$A$7:$A$572,"&gt;="&amp;$A86,'News Days'!$A$7:$A$572,"&lt;"&amp;DATE(YEAR($A86),MONTH($A86)+1,1),'News Days'!$E$7:$E$572,"Skipped")</f>
        <v/>
      </c>
    </row>
    <row r="87">
      <c r="A87" s="24" t="n">
        <v>46023</v>
      </c>
      <c r="B87" s="11">
        <f>COUNTIFS(Calc!$C$7:$C$826,$A87)</f>
        <v/>
      </c>
      <c r="C87" s="11">
        <f>COUNTIFS(Calc!$C$7:$C$826,$A87,Calc!$D$7:$D$826,"&gt;0")</f>
        <v/>
      </c>
      <c r="D87" s="11">
        <f>COUNTIFS(Calc!$C$7:$C$826,$A87,Calc!$D$7:$D$826,"&lt;0")</f>
        <v/>
      </c>
      <c r="E87" s="12">
        <f>IF(B87=0,0,C87/B87)</f>
        <v/>
      </c>
      <c r="F87" s="18">
        <f>SUMIFS(Calc!$D$7:$D$826,Calc!$C$7:$C$826,$A87)</f>
        <v/>
      </c>
      <c r="G87" s="13">
        <f>IF(D87=0,"-",SUMIFS(Calc!$D$7:$D$826,Calc!$C$7:$C$826,$A87,Calc!$D$7:$D$826,"&gt;0")/-SUMIFS(Calc!$D$7:$D$826,Calc!$C$7:$C$826,$A87,Calc!$D$7:$D$826,"&lt;0"))</f>
        <v/>
      </c>
      <c r="H87" s="18">
        <f>SUMPRODUCT(MAX((Calc!$C$7:$C$826=$A87)*Calc!$J$7:$J$826))</f>
        <v/>
      </c>
      <c r="I87" s="11">
        <f>COUNTIFS('News Days'!$A$7:$A$572,"&gt;="&amp;$A87,'News Days'!$A$7:$A$572,"&lt;"&amp;DATE(YEAR($A87),MONTH($A87)+1,1),'News Days'!$E$7:$E$572,"Skipped")</f>
        <v/>
      </c>
    </row>
    <row r="88">
      <c r="A88" s="24" t="n">
        <v>46054</v>
      </c>
      <c r="B88" s="11">
        <f>COUNTIFS(Calc!$C$7:$C$826,$A88)</f>
        <v/>
      </c>
      <c r="C88" s="11">
        <f>COUNTIFS(Calc!$C$7:$C$826,$A88,Calc!$D$7:$D$826,"&gt;0")</f>
        <v/>
      </c>
      <c r="D88" s="11">
        <f>COUNTIFS(Calc!$C$7:$C$826,$A88,Calc!$D$7:$D$826,"&lt;0")</f>
        <v/>
      </c>
      <c r="E88" s="12">
        <f>IF(B88=0,0,C88/B88)</f>
        <v/>
      </c>
      <c r="F88" s="18">
        <f>SUMIFS(Calc!$D$7:$D$826,Calc!$C$7:$C$826,$A88)</f>
        <v/>
      </c>
      <c r="G88" s="13">
        <f>IF(D88=0,"-",SUMIFS(Calc!$D$7:$D$826,Calc!$C$7:$C$826,$A88,Calc!$D$7:$D$826,"&gt;0")/-SUMIFS(Calc!$D$7:$D$826,Calc!$C$7:$C$826,$A88,Calc!$D$7:$D$826,"&lt;0"))</f>
        <v/>
      </c>
      <c r="H88" s="18">
        <f>SUMPRODUCT(MAX((Calc!$C$7:$C$826=$A88)*Calc!$J$7:$J$826))</f>
        <v/>
      </c>
      <c r="I88" s="11">
        <f>COUNTIFS('News Days'!$A$7:$A$572,"&gt;="&amp;$A88,'News Days'!$A$7:$A$572,"&lt;"&amp;DATE(YEAR($A88),MONTH($A88)+1,1),'News Days'!$E$7:$E$572,"Skipped")</f>
        <v/>
      </c>
    </row>
    <row r="89">
      <c r="A89" s="24" t="n">
        <v>46082</v>
      </c>
      <c r="B89" s="11">
        <f>COUNTIFS(Calc!$C$7:$C$826,$A89)</f>
        <v/>
      </c>
      <c r="C89" s="11">
        <f>COUNTIFS(Calc!$C$7:$C$826,$A89,Calc!$D$7:$D$826,"&gt;0")</f>
        <v/>
      </c>
      <c r="D89" s="11">
        <f>COUNTIFS(Calc!$C$7:$C$826,$A89,Calc!$D$7:$D$826,"&lt;0")</f>
        <v/>
      </c>
      <c r="E89" s="12">
        <f>IF(B89=0,0,C89/B89)</f>
        <v/>
      </c>
      <c r="F89" s="18">
        <f>SUMIFS(Calc!$D$7:$D$826,Calc!$C$7:$C$826,$A89)</f>
        <v/>
      </c>
      <c r="G89" s="13">
        <f>IF(D89=0,"-",SUMIFS(Calc!$D$7:$D$826,Calc!$C$7:$C$826,$A89,Calc!$D$7:$D$826,"&gt;0")/-SUMIFS(Calc!$D$7:$D$826,Calc!$C$7:$C$826,$A89,Calc!$D$7:$D$826,"&lt;0"))</f>
        <v/>
      </c>
      <c r="H89" s="18">
        <f>SUMPRODUCT(MAX((Calc!$C$7:$C$826=$A89)*Calc!$J$7:$J$826))</f>
        <v/>
      </c>
      <c r="I89" s="11">
        <f>COUNTIFS('News Days'!$A$7:$A$572,"&gt;="&amp;$A89,'News Days'!$A$7:$A$572,"&lt;"&amp;DATE(YEAR($A89),MONTH($A89)+1,1),'News Days'!$E$7:$E$572,"Skipped")</f>
        <v/>
      </c>
    </row>
    <row r="90">
      <c r="A90" s="24" t="n">
        <v>46113</v>
      </c>
      <c r="B90" s="11">
        <f>COUNTIFS(Calc!$C$7:$C$826,$A90)</f>
        <v/>
      </c>
      <c r="C90" s="11">
        <f>COUNTIFS(Calc!$C$7:$C$826,$A90,Calc!$D$7:$D$826,"&gt;0")</f>
        <v/>
      </c>
      <c r="D90" s="11">
        <f>COUNTIFS(Calc!$C$7:$C$826,$A90,Calc!$D$7:$D$826,"&lt;0")</f>
        <v/>
      </c>
      <c r="E90" s="12">
        <f>IF(B90=0,0,C90/B90)</f>
        <v/>
      </c>
      <c r="F90" s="18">
        <f>SUMIFS(Calc!$D$7:$D$826,Calc!$C$7:$C$826,$A90)</f>
        <v/>
      </c>
      <c r="G90" s="13">
        <f>IF(D90=0,"-",SUMIFS(Calc!$D$7:$D$826,Calc!$C$7:$C$826,$A90,Calc!$D$7:$D$826,"&gt;0")/-SUMIFS(Calc!$D$7:$D$826,Calc!$C$7:$C$826,$A90,Calc!$D$7:$D$826,"&lt;0"))</f>
        <v/>
      </c>
      <c r="H90" s="18">
        <f>SUMPRODUCT(MAX((Calc!$C$7:$C$826=$A90)*Calc!$J$7:$J$826))</f>
        <v/>
      </c>
      <c r="I90" s="11">
        <f>COUNTIFS('News Days'!$A$7:$A$572,"&gt;="&amp;$A90,'News Days'!$A$7:$A$572,"&lt;"&amp;DATE(YEAR($A90),MONTH($A90)+1,1),'News Days'!$E$7:$E$572,"Skipped")</f>
        <v/>
      </c>
    </row>
    <row r="91">
      <c r="A91" s="24" t="n">
        <v>46143</v>
      </c>
      <c r="B91" s="11">
        <f>COUNTIFS(Calc!$C$7:$C$826,$A91)</f>
        <v/>
      </c>
      <c r="C91" s="11">
        <f>COUNTIFS(Calc!$C$7:$C$826,$A91,Calc!$D$7:$D$826,"&gt;0")</f>
        <v/>
      </c>
      <c r="D91" s="11">
        <f>COUNTIFS(Calc!$C$7:$C$826,$A91,Calc!$D$7:$D$826,"&lt;0")</f>
        <v/>
      </c>
      <c r="E91" s="12">
        <f>IF(B91=0,0,C91/B91)</f>
        <v/>
      </c>
      <c r="F91" s="18">
        <f>SUMIFS(Calc!$D$7:$D$826,Calc!$C$7:$C$826,$A91)</f>
        <v/>
      </c>
      <c r="G91" s="13">
        <f>IF(D91=0,"-",SUMIFS(Calc!$D$7:$D$826,Calc!$C$7:$C$826,$A91,Calc!$D$7:$D$826,"&gt;0")/-SUMIFS(Calc!$D$7:$D$826,Calc!$C$7:$C$826,$A91,Calc!$D$7:$D$826,"&lt;0"))</f>
        <v/>
      </c>
      <c r="H91" s="18">
        <f>SUMPRODUCT(MAX((Calc!$C$7:$C$826=$A91)*Calc!$J$7:$J$826))</f>
        <v/>
      </c>
      <c r="I91" s="11">
        <f>COUNTIFS('News Days'!$A$7:$A$572,"&gt;="&amp;$A91,'News Days'!$A$7:$A$572,"&lt;"&amp;DATE(YEAR($A91),MONTH($A91)+1,1),'News Days'!$E$7:$E$572,"Skipped")</f>
        <v/>
      </c>
    </row>
    <row r="92">
      <c r="A92" s="24" t="n">
        <v>46174</v>
      </c>
      <c r="B92" s="11">
        <f>COUNTIFS(Calc!$C$7:$C$826,$A92)</f>
        <v/>
      </c>
      <c r="C92" s="11">
        <f>COUNTIFS(Calc!$C$7:$C$826,$A92,Calc!$D$7:$D$826,"&gt;0")</f>
        <v/>
      </c>
      <c r="D92" s="11">
        <f>COUNTIFS(Calc!$C$7:$C$826,$A92,Calc!$D$7:$D$826,"&lt;0")</f>
        <v/>
      </c>
      <c r="E92" s="12">
        <f>IF(B92=0,0,C92/B92)</f>
        <v/>
      </c>
      <c r="F92" s="18">
        <f>SUMIFS(Calc!$D$7:$D$826,Calc!$C$7:$C$826,$A92)</f>
        <v/>
      </c>
      <c r="G92" s="13">
        <f>IF(D92=0,"-",SUMIFS(Calc!$D$7:$D$826,Calc!$C$7:$C$826,$A92,Calc!$D$7:$D$826,"&gt;0")/-SUMIFS(Calc!$D$7:$D$826,Calc!$C$7:$C$826,$A92,Calc!$D$7:$D$826,"&lt;0"))</f>
        <v/>
      </c>
      <c r="H92" s="18">
        <f>SUMPRODUCT(MAX((Calc!$C$7:$C$826=$A92)*Calc!$J$7:$J$826))</f>
        <v/>
      </c>
      <c r="I92" s="11">
        <f>COUNTIFS('News Days'!$A$7:$A$572,"&gt;="&amp;$A92,'News Days'!$A$7:$A$572,"&lt;"&amp;DATE(YEAR($A92),MONTH($A92)+1,1),'News Days'!$E$7:$E$572,"Skipped")</f>
        <v/>
      </c>
    </row>
    <row r="93">
      <c r="A93" s="24" t="n">
        <v>46204</v>
      </c>
      <c r="B93" s="11">
        <f>COUNTIFS(Calc!$C$7:$C$826,$A93)</f>
        <v/>
      </c>
      <c r="C93" s="11">
        <f>COUNTIFS(Calc!$C$7:$C$826,$A93,Calc!$D$7:$D$826,"&gt;0")</f>
        <v/>
      </c>
      <c r="D93" s="11">
        <f>COUNTIFS(Calc!$C$7:$C$826,$A93,Calc!$D$7:$D$826,"&lt;0")</f>
        <v/>
      </c>
      <c r="E93" s="12">
        <f>IF(B93=0,0,C93/B93)</f>
        <v/>
      </c>
      <c r="F93" s="18">
        <f>SUMIFS(Calc!$D$7:$D$826,Calc!$C$7:$C$826,$A93)</f>
        <v/>
      </c>
      <c r="G93" s="13">
        <f>IF(D93=0,"-",SUMIFS(Calc!$D$7:$D$826,Calc!$C$7:$C$826,$A93,Calc!$D$7:$D$826,"&gt;0")/-SUMIFS(Calc!$D$7:$D$826,Calc!$C$7:$C$826,$A93,Calc!$D$7:$D$826,"&lt;0"))</f>
        <v/>
      </c>
      <c r="H93" s="18">
        <f>SUMPRODUCT(MAX((Calc!$C$7:$C$826=$A93)*Calc!$J$7:$J$826))</f>
        <v/>
      </c>
      <c r="I93" s="11">
        <f>COUNTIFS('News Days'!$A$7:$A$572,"&gt;="&amp;$A93,'News Days'!$A$7:$A$572,"&lt;"&amp;DATE(YEAR($A93),MONTH($A93)+1,1),'News Days'!$E$7:$E$572,"Skipped")</f>
        <v/>
      </c>
    </row>
    <row r="94">
      <c r="A94" s="24" t="n">
        <v>46235</v>
      </c>
      <c r="B94" s="11">
        <f>COUNTIFS(Calc!$C$7:$C$826,$A94)</f>
        <v/>
      </c>
      <c r="C94" s="11">
        <f>COUNTIFS(Calc!$C$7:$C$826,$A94,Calc!$D$7:$D$826,"&gt;0")</f>
        <v/>
      </c>
      <c r="D94" s="11">
        <f>COUNTIFS(Calc!$C$7:$C$826,$A94,Calc!$D$7:$D$826,"&lt;0")</f>
        <v/>
      </c>
      <c r="E94" s="12">
        <f>IF(B94=0,0,C94/B94)</f>
        <v/>
      </c>
      <c r="F94" s="18">
        <f>SUMIFS(Calc!$D$7:$D$826,Calc!$C$7:$C$826,$A94)</f>
        <v/>
      </c>
      <c r="G94" s="13">
        <f>IF(D94=0,"-",SUMIFS(Calc!$D$7:$D$826,Calc!$C$7:$C$826,$A94,Calc!$D$7:$D$826,"&gt;0")/-SUMIFS(Calc!$D$7:$D$826,Calc!$C$7:$C$826,$A94,Calc!$D$7:$D$826,"&lt;0"))</f>
        <v/>
      </c>
      <c r="H94" s="18">
        <f>SUMPRODUCT(MAX((Calc!$C$7:$C$826=$A94)*Calc!$J$7:$J$826))</f>
        <v/>
      </c>
      <c r="I94" s="11">
        <f>COUNTIFS('News Days'!$A$7:$A$572,"&gt;="&amp;$A94,'News Days'!$A$7:$A$572,"&lt;"&amp;DATE(YEAR($A94),MONTH($A94)+1,1),'News Days'!$E$7:$E$572,"Skipped")</f>
        <v/>
      </c>
    </row>
    <row r="95">
      <c r="A95" s="24" t="n">
        <v>46266</v>
      </c>
      <c r="B95" s="11">
        <f>COUNTIFS(Calc!$C$7:$C$826,$A95)</f>
        <v/>
      </c>
      <c r="C95" s="11">
        <f>COUNTIFS(Calc!$C$7:$C$826,$A95,Calc!$D$7:$D$826,"&gt;0")</f>
        <v/>
      </c>
      <c r="D95" s="11">
        <f>COUNTIFS(Calc!$C$7:$C$826,$A95,Calc!$D$7:$D$826,"&lt;0")</f>
        <v/>
      </c>
      <c r="E95" s="12">
        <f>IF(B95=0,0,C95/B95)</f>
        <v/>
      </c>
      <c r="F95" s="18">
        <f>SUMIFS(Calc!$D$7:$D$826,Calc!$C$7:$C$826,$A95)</f>
        <v/>
      </c>
      <c r="G95" s="13">
        <f>IF(D95=0,"-",SUMIFS(Calc!$D$7:$D$826,Calc!$C$7:$C$826,$A95,Calc!$D$7:$D$826,"&gt;0")/-SUMIFS(Calc!$D$7:$D$826,Calc!$C$7:$C$826,$A95,Calc!$D$7:$D$826,"&lt;0"))</f>
        <v/>
      </c>
      <c r="H95" s="18">
        <f>SUMPRODUCT(MAX((Calc!$C$7:$C$826=$A95)*Calc!$J$7:$J$826))</f>
        <v/>
      </c>
      <c r="I95" s="11">
        <f>COUNTIFS('News Days'!$A$7:$A$572,"&gt;="&amp;$A95,'News Days'!$A$7:$A$572,"&lt;"&amp;DATE(YEAR($A95),MONTH($A95)+1,1),'News Days'!$E$7:$E$572,"Skipped")</f>
        <v/>
      </c>
    </row>
    <row r="96">
      <c r="A96" s="24" t="n">
        <v>46296</v>
      </c>
      <c r="B96" s="11">
        <f>COUNTIFS(Calc!$C$7:$C$826,$A96)</f>
        <v/>
      </c>
      <c r="C96" s="11">
        <f>COUNTIFS(Calc!$C$7:$C$826,$A96,Calc!$D$7:$D$826,"&gt;0")</f>
        <v/>
      </c>
      <c r="D96" s="11">
        <f>COUNTIFS(Calc!$C$7:$C$826,$A96,Calc!$D$7:$D$826,"&lt;0")</f>
        <v/>
      </c>
      <c r="E96" s="12">
        <f>IF(B96=0,0,C96/B96)</f>
        <v/>
      </c>
      <c r="F96" s="18">
        <f>SUMIFS(Calc!$D$7:$D$826,Calc!$C$7:$C$826,$A96)</f>
        <v/>
      </c>
      <c r="G96" s="13">
        <f>IF(D96=0,"-",SUMIFS(Calc!$D$7:$D$826,Calc!$C$7:$C$826,$A96,Calc!$D$7:$D$826,"&gt;0")/-SUMIFS(Calc!$D$7:$D$826,Calc!$C$7:$C$826,$A96,Calc!$D$7:$D$826,"&lt;0"))</f>
        <v/>
      </c>
      <c r="H96" s="18">
        <f>SUMPRODUCT(MAX((Calc!$C$7:$C$826=$A96)*Calc!$J$7:$J$826))</f>
        <v/>
      </c>
      <c r="I96" s="11">
        <f>COUNTIFS('News Days'!$A$7:$A$572,"&gt;="&amp;$A96,'News Days'!$A$7:$A$572,"&lt;"&amp;DATE(YEAR($A96),MONTH($A96)+1,1),'News Days'!$E$7:$E$572,"Skipped")</f>
        <v/>
      </c>
    </row>
    <row r="98">
      <c r="A98" s="19" t="inlineStr">
        <is>
          <t>All periods</t>
        </is>
      </c>
      <c r="B98" s="20">
        <f>SUM(B7:B96)</f>
        <v/>
      </c>
      <c r="C98" s="20">
        <f>SUM(C7:C96)</f>
        <v/>
      </c>
      <c r="D98" s="20">
        <f>SUM(D7:D96)</f>
        <v/>
      </c>
      <c r="E98" s="21">
        <f>IF(B98=0,0,C98/B98)</f>
        <v/>
      </c>
      <c r="F98" s="22">
        <f>SUM(F7:F96)</f>
        <v/>
      </c>
      <c r="G98" s="23">
        <f>SUMIF(Calc!$D$7:$D$826,"&gt;0")/-SUMIF(Calc!$D$7:$D$826,"&lt;0")</f>
        <v/>
      </c>
      <c r="H98" s="22">
        <f>MAX('All Trades'!$S$7:$S$826)</f>
        <v/>
      </c>
      <c r="I98" s="20">
        <f>SUM(I7:I96)</f>
        <v/>
      </c>
    </row>
    <row r="99">
      <c r="A99" s="2" t="inlineStr">
        <is>
          <t>Max DD is the largest drop in closed-trade equity within the period; on the All periods row it is the drawdown over the whole test. Trades are grouped by entry date.</t>
        </is>
      </c>
    </row>
  </sheetData>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2:U826"/>
  <sheetViews>
    <sheetView showGridLines="0" workbookViewId="0">
      <pane xSplit="1" ySplit="6" topLeftCell="B7" activePane="bottomRight" state="frozen"/>
      <selection pane="topRight"/>
      <selection pane="bottomLeft"/>
      <selection pane="bottomRight" activeCell="A1" sqref="A1"/>
    </sheetView>
  </sheetViews>
  <sheetFormatPr baseColWidth="8" defaultRowHeight="15"/>
  <cols>
    <col width="9" customWidth="1" min="1" max="1"/>
    <col width="12" customWidth="1" min="2" max="2"/>
    <col width="13" customWidth="1" min="3" max="3"/>
    <col width="12" customWidth="1" min="4" max="4"/>
    <col width="12" customWidth="1" min="5" max="5"/>
    <col width="8" customWidth="1" min="6" max="6"/>
    <col width="19" customWidth="1" min="7" max="7"/>
    <col width="8" customWidth="1" min="8" max="8"/>
    <col width="8" customWidth="1" min="9" max="9"/>
    <col width="12" customWidth="1" min="10" max="10"/>
    <col width="12" customWidth="1" min="11" max="11"/>
    <col width="12" customWidth="1" min="12" max="12"/>
    <col width="12" customWidth="1" min="13" max="13"/>
    <col width="10" customWidth="1" min="14" max="14"/>
    <col width="13" customWidth="1" min="15" max="15"/>
    <col width="13" customWidth="1" min="16" max="16"/>
    <col width="13" customWidth="1" min="17" max="17"/>
    <col width="15" customWidth="1" min="18" max="18"/>
    <col width="13" customWidth="1" min="19" max="19"/>
    <col width="16" customWidth="1" min="20" max="20"/>
    <col width="13" customWidth="1" min="21" max="21"/>
  </cols>
  <sheetData>
    <row r="1" ht="15" customHeight="1"/>
    <row r="2" ht="18" customHeight="1">
      <c r="A2" s="1" t="inlineStr">
        <is>
          <t>All trades report</t>
        </is>
      </c>
    </row>
    <row r="3" ht="15" customHeight="1">
      <c r="A3" s="2" t="inlineStr">
        <is>
          <t>Every trade from the MT5 Strategy Tester report. PnL is what the tester booked, with the broker's spread included.</t>
        </is>
      </c>
    </row>
    <row r="4" ht="15" customHeight="1"/>
    <row r="5" ht="15" customHeight="1"/>
    <row r="6">
      <c r="A6" s="4" t="inlineStr">
        <is>
          <t>Trade #</t>
        </is>
      </c>
      <c r="B6" s="4" t="inlineStr">
        <is>
          <t>Entry Date</t>
        </is>
      </c>
      <c r="C6" s="3" t="inlineStr">
        <is>
          <t>Entry Time ET</t>
        </is>
      </c>
      <c r="D6" s="4" t="inlineStr">
        <is>
          <t>Exit Date</t>
        </is>
      </c>
      <c r="E6" s="3" t="inlineStr">
        <is>
          <t>Exit Time ET</t>
        </is>
      </c>
      <c r="F6" s="3" t="inlineStr">
        <is>
          <t>Side</t>
        </is>
      </c>
      <c r="G6" s="3" t="inlineStr">
        <is>
          <t>Setup</t>
        </is>
      </c>
      <c r="H6" s="3" t="inlineStr">
        <is>
          <t>Grade</t>
        </is>
      </c>
      <c r="I6" s="4" t="inlineStr">
        <is>
          <t>Lots</t>
        </is>
      </c>
      <c r="J6" s="4" t="inlineStr">
        <is>
          <t>Entry Price</t>
        </is>
      </c>
      <c r="K6" s="4" t="inlineStr">
        <is>
          <t>Exit Price</t>
        </is>
      </c>
      <c r="L6" s="4" t="inlineStr">
        <is>
          <t>Stop</t>
        </is>
      </c>
      <c r="M6" s="4" t="inlineStr">
        <is>
          <t>Target</t>
        </is>
      </c>
      <c r="N6" s="4" t="inlineStr">
        <is>
          <t>Points</t>
        </is>
      </c>
      <c r="O6" s="4" t="inlineStr">
        <is>
          <t>Net PnL</t>
        </is>
      </c>
      <c r="P6" s="4" t="inlineStr">
        <is>
          <t>MAE</t>
        </is>
      </c>
      <c r="Q6" s="4" t="inlineStr">
        <is>
          <t>MFE</t>
        </is>
      </c>
      <c r="R6" s="4" t="inlineStr">
        <is>
          <t>Cum PnL</t>
        </is>
      </c>
      <c r="S6" s="4" t="inlineStr">
        <is>
          <t>Drawdown</t>
        </is>
      </c>
      <c r="T6" s="3" t="inlineStr">
        <is>
          <t>Exit Reason</t>
        </is>
      </c>
      <c r="U6" s="4" t="inlineStr">
        <is>
          <t>Minutes Held</t>
        </is>
      </c>
    </row>
    <row r="7">
      <c r="A7" s="11" t="n">
        <v>1</v>
      </c>
      <c r="B7" s="25" t="n">
        <v>43587</v>
      </c>
      <c r="C7" s="9" t="inlineStr">
        <is>
          <t>10:05</t>
        </is>
      </c>
      <c r="D7" s="25" t="n">
        <v>43587</v>
      </c>
      <c r="E7" s="9" t="inlineStr">
        <is>
          <t>11:45</t>
        </is>
      </c>
      <c r="F7" s="9" t="inlineStr">
        <is>
          <t>Long</t>
        </is>
      </c>
      <c r="G7" s="9" t="inlineStr">
        <is>
          <t>ORB</t>
        </is>
      </c>
      <c r="H7" s="9" t="inlineStr">
        <is>
          <t>A</t>
        </is>
      </c>
      <c r="I7" s="26" t="n">
        <v>12</v>
      </c>
      <c r="J7" s="27" t="n">
        <v>7785.8</v>
      </c>
      <c r="K7" s="27" t="n">
        <v>7697.5</v>
      </c>
      <c r="L7" s="27" t="n">
        <v>7697.5</v>
      </c>
      <c r="M7" s="27" t="n">
        <v>7885</v>
      </c>
      <c r="N7" s="28">
        <f>(K7-J7)*IF(F7="Long",1,-1)</f>
        <v/>
      </c>
      <c r="O7" s="18" t="n">
        <v>-1059.6</v>
      </c>
      <c r="P7" s="18" t="n">
        <v>-1059.6</v>
      </c>
      <c r="Q7" s="18" t="n">
        <v>74.40000000000001</v>
      </c>
      <c r="R7" s="18">
        <f>O7</f>
        <v/>
      </c>
      <c r="S7" s="18">
        <f>MAX(0,MAX($R$7:R7))-R7</f>
        <v/>
      </c>
      <c r="T7" s="9" t="inlineStr">
        <is>
          <t>Stop</t>
        </is>
      </c>
      <c r="U7" s="29" t="n">
        <v>100.7</v>
      </c>
    </row>
    <row r="8">
      <c r="A8" s="11" t="n">
        <v>2</v>
      </c>
      <c r="B8" s="25" t="n">
        <v>43587</v>
      </c>
      <c r="C8" s="9" t="inlineStr">
        <is>
          <t>13:10</t>
        </is>
      </c>
      <c r="D8" s="25" t="n">
        <v>43587</v>
      </c>
      <c r="E8" s="9" t="inlineStr">
        <is>
          <t>16:05</t>
        </is>
      </c>
      <c r="F8" s="9" t="inlineStr">
        <is>
          <t>Long</t>
        </is>
      </c>
      <c r="G8" s="9" t="inlineStr">
        <is>
          <t>CISD Reversal</t>
        </is>
      </c>
      <c r="H8" s="9" t="inlineStr">
        <is>
          <t>A</t>
        </is>
      </c>
      <c r="I8" s="26" t="n">
        <v>4</v>
      </c>
      <c r="J8" s="27" t="n">
        <v>7712.1</v>
      </c>
      <c r="K8" s="27" t="n">
        <v>7716.7</v>
      </c>
      <c r="L8" s="27" t="n">
        <v>7623.75</v>
      </c>
      <c r="M8" s="27" t="n">
        <v>7825.5</v>
      </c>
      <c r="N8" s="28">
        <f>(K8-J8)*IF(F8="Long",1,-1)</f>
        <v/>
      </c>
      <c r="O8" s="18" t="n">
        <v>18.4</v>
      </c>
      <c r="P8" s="18" t="n">
        <v>-54</v>
      </c>
      <c r="Q8" s="18" t="n">
        <v>84</v>
      </c>
      <c r="R8" s="18">
        <f>R7+O8</f>
        <v/>
      </c>
      <c r="S8" s="18">
        <f>MAX(0,MAX($R$7:R8))-R8</f>
        <v/>
      </c>
      <c r="T8" s="9" t="inlineStr">
        <is>
          <t>Session close</t>
        </is>
      </c>
      <c r="U8" s="29" t="n">
        <v>175</v>
      </c>
    </row>
    <row r="9">
      <c r="A9" s="11" t="n">
        <v>3</v>
      </c>
      <c r="B9" s="25" t="n">
        <v>43592</v>
      </c>
      <c r="C9" s="9" t="inlineStr">
        <is>
          <t>10:05</t>
        </is>
      </c>
      <c r="D9" s="25" t="n">
        <v>43592</v>
      </c>
      <c r="E9" s="9" t="inlineStr">
        <is>
          <t>10:30</t>
        </is>
      </c>
      <c r="F9" s="9" t="inlineStr">
        <is>
          <t>Short</t>
        </is>
      </c>
      <c r="G9" s="9" t="inlineStr">
        <is>
          <t>CISD Continuation</t>
        </is>
      </c>
      <c r="H9" s="9" t="inlineStr">
        <is>
          <t>A</t>
        </is>
      </c>
      <c r="I9" s="26" t="n">
        <v>12</v>
      </c>
      <c r="J9" s="27" t="n">
        <v>7678.8</v>
      </c>
      <c r="K9" s="27" t="n">
        <v>7707</v>
      </c>
      <c r="L9" s="27" t="n">
        <v>7707</v>
      </c>
      <c r="M9" s="27" t="n">
        <v>7665</v>
      </c>
      <c r="N9" s="28">
        <f>(K9-J9)*IF(F9="Long",1,-1)</f>
        <v/>
      </c>
      <c r="O9" s="18" t="n">
        <v>-338.4</v>
      </c>
      <c r="P9" s="18" t="n">
        <v>-338.4</v>
      </c>
      <c r="Q9" s="18" t="n">
        <v>0</v>
      </c>
      <c r="R9" s="18">
        <f>R8+O9</f>
        <v/>
      </c>
      <c r="S9" s="18">
        <f>MAX(0,MAX($R$7:R9))-R9</f>
        <v/>
      </c>
      <c r="T9" s="9" t="inlineStr">
        <is>
          <t>Stop</t>
        </is>
      </c>
      <c r="U9" s="29" t="n">
        <v>25.3</v>
      </c>
    </row>
    <row r="10">
      <c r="A10" s="11" t="n">
        <v>4</v>
      </c>
      <c r="B10" s="25" t="n">
        <v>43592</v>
      </c>
      <c r="C10" s="9" t="inlineStr">
        <is>
          <t>11:10</t>
        </is>
      </c>
      <c r="D10" s="25" t="n">
        <v>43592</v>
      </c>
      <c r="E10" s="9" t="inlineStr">
        <is>
          <t>14:46</t>
        </is>
      </c>
      <c r="F10" s="9" t="inlineStr">
        <is>
          <t>Long</t>
        </is>
      </c>
      <c r="G10" s="9" t="inlineStr">
        <is>
          <t>CISD Reversal</t>
        </is>
      </c>
      <c r="H10" s="9" t="inlineStr">
        <is>
          <t>A</t>
        </is>
      </c>
      <c r="I10" s="26" t="n">
        <v>4</v>
      </c>
      <c r="J10" s="27" t="n">
        <v>7668.6</v>
      </c>
      <c r="K10" s="27" t="n">
        <v>7580.5</v>
      </c>
      <c r="L10" s="27" t="n">
        <v>7580.5</v>
      </c>
      <c r="M10" s="27" t="n">
        <v>7842.75</v>
      </c>
      <c r="N10" s="28">
        <f>(K10-J10)*IF(F10="Long",1,-1)</f>
        <v/>
      </c>
      <c r="O10" s="18" t="n">
        <v>-352.4</v>
      </c>
      <c r="P10" s="18" t="n">
        <v>-352.4</v>
      </c>
      <c r="Q10" s="18" t="n">
        <v>38</v>
      </c>
      <c r="R10" s="18">
        <f>R9+O10</f>
        <v/>
      </c>
      <c r="S10" s="18">
        <f>MAX(0,MAX($R$7:R10))-R10</f>
        <v/>
      </c>
      <c r="T10" s="9" t="inlineStr">
        <is>
          <t>Stop</t>
        </is>
      </c>
      <c r="U10" s="29" t="n">
        <v>216.7</v>
      </c>
    </row>
    <row r="11">
      <c r="A11" s="11" t="n">
        <v>5</v>
      </c>
      <c r="B11" s="25" t="n">
        <v>43592</v>
      </c>
      <c r="C11" s="9" t="inlineStr">
        <is>
          <t>14:55</t>
        </is>
      </c>
      <c r="D11" s="25" t="n">
        <v>43592</v>
      </c>
      <c r="E11" s="9" t="inlineStr">
        <is>
          <t>16:05</t>
        </is>
      </c>
      <c r="F11" s="9" t="inlineStr">
        <is>
          <t>Long</t>
        </is>
      </c>
      <c r="G11" s="9" t="inlineStr">
        <is>
          <t>CISD Reversal</t>
        </is>
      </c>
      <c r="H11" s="9" t="inlineStr">
        <is>
          <t>A+</t>
        </is>
      </c>
      <c r="I11" s="26" t="n">
        <v>4</v>
      </c>
      <c r="J11" s="27" t="n">
        <v>7608.4</v>
      </c>
      <c r="K11" s="27" t="n">
        <v>7653</v>
      </c>
      <c r="L11" s="27" t="n">
        <v>7520.25</v>
      </c>
      <c r="M11" s="27" t="n">
        <v>7685</v>
      </c>
      <c r="N11" s="28">
        <f>(K11-J11)*IF(F11="Long",1,-1)</f>
        <v/>
      </c>
      <c r="O11" s="18" t="n">
        <v>178.4</v>
      </c>
      <c r="P11" s="18" t="n">
        <v>-149.2</v>
      </c>
      <c r="Q11" s="18" t="n">
        <v>222.8</v>
      </c>
      <c r="R11" s="18">
        <f>R10+O11</f>
        <v/>
      </c>
      <c r="S11" s="18">
        <f>MAX(0,MAX($R$7:R11))-R11</f>
        <v/>
      </c>
      <c r="T11" s="9" t="inlineStr">
        <is>
          <t>Session close</t>
        </is>
      </c>
      <c r="U11" s="29" t="n">
        <v>70</v>
      </c>
    </row>
    <row r="12">
      <c r="A12" s="11" t="n">
        <v>6</v>
      </c>
      <c r="B12" s="25" t="n">
        <v>43593</v>
      </c>
      <c r="C12" s="9" t="inlineStr">
        <is>
          <t>09:45</t>
        </is>
      </c>
      <c r="D12" s="25" t="n">
        <v>43593</v>
      </c>
      <c r="E12" s="9" t="inlineStr">
        <is>
          <t>09:48</t>
        </is>
      </c>
      <c r="F12" s="9" t="inlineStr">
        <is>
          <t>Long</t>
        </is>
      </c>
      <c r="G12" s="9" t="inlineStr">
        <is>
          <t>Gap Fill</t>
        </is>
      </c>
      <c r="H12" s="9" t="inlineStr">
        <is>
          <t>-</t>
        </is>
      </c>
      <c r="I12" s="26" t="n">
        <v>12</v>
      </c>
      <c r="J12" s="27" t="n">
        <v>7633.4</v>
      </c>
      <c r="K12" s="27" t="n">
        <v>7643</v>
      </c>
      <c r="L12" s="27" t="n">
        <v>7591.5</v>
      </c>
      <c r="M12" s="27" t="n">
        <v>7643</v>
      </c>
      <c r="N12" s="28">
        <f>(K12-J12)*IF(F12="Long",1,-1)</f>
        <v/>
      </c>
      <c r="O12" s="18" t="n">
        <v>115.2</v>
      </c>
      <c r="P12" s="18" t="n">
        <v>-114</v>
      </c>
      <c r="Q12" s="18" t="n">
        <v>115.2</v>
      </c>
      <c r="R12" s="18">
        <f>R11+O12</f>
        <v/>
      </c>
      <c r="S12" s="18">
        <f>MAX(0,MAX($R$7:R12))-R12</f>
        <v/>
      </c>
      <c r="T12" s="9" t="inlineStr">
        <is>
          <t>Target</t>
        </is>
      </c>
      <c r="U12" s="29" t="n">
        <v>3.7</v>
      </c>
    </row>
    <row r="13">
      <c r="A13" s="11" t="n">
        <v>7</v>
      </c>
      <c r="B13" s="25" t="n">
        <v>43600</v>
      </c>
      <c r="C13" s="9" t="inlineStr">
        <is>
          <t>09:45</t>
        </is>
      </c>
      <c r="D13" s="25" t="n">
        <v>43600</v>
      </c>
      <c r="E13" s="9" t="inlineStr">
        <is>
          <t>10:00</t>
        </is>
      </c>
      <c r="F13" s="9" t="inlineStr">
        <is>
          <t>Long</t>
        </is>
      </c>
      <c r="G13" s="9" t="inlineStr">
        <is>
          <t>Gap Fill</t>
        </is>
      </c>
      <c r="H13" s="9" t="inlineStr">
        <is>
          <t>-</t>
        </is>
      </c>
      <c r="I13" s="26" t="n">
        <v>12</v>
      </c>
      <c r="J13" s="27" t="n">
        <v>7385.8</v>
      </c>
      <c r="K13" s="27" t="n">
        <v>7401</v>
      </c>
      <c r="L13" s="27" t="n">
        <v>7350.5</v>
      </c>
      <c r="M13" s="27" t="n">
        <v>7401</v>
      </c>
      <c r="N13" s="28">
        <f>(K13-J13)*IF(F13="Long",1,-1)</f>
        <v/>
      </c>
      <c r="O13" s="18" t="n">
        <v>182.4</v>
      </c>
      <c r="P13" s="18" t="n">
        <v>-127.2</v>
      </c>
      <c r="Q13" s="18" t="n">
        <v>182.4</v>
      </c>
      <c r="R13" s="18">
        <f>R12+O13</f>
        <v/>
      </c>
      <c r="S13" s="18">
        <f>MAX(0,MAX($R$7:R13))-R13</f>
        <v/>
      </c>
      <c r="T13" s="9" t="inlineStr">
        <is>
          <t>Target</t>
        </is>
      </c>
      <c r="U13" s="29" t="n">
        <v>15.7</v>
      </c>
    </row>
    <row r="14">
      <c r="A14" s="11" t="n">
        <v>8</v>
      </c>
      <c r="B14" s="25" t="n">
        <v>43600</v>
      </c>
      <c r="C14" s="9" t="inlineStr">
        <is>
          <t>14:55</t>
        </is>
      </c>
      <c r="D14" s="25" t="n">
        <v>43600</v>
      </c>
      <c r="E14" s="9" t="inlineStr">
        <is>
          <t>16:05</t>
        </is>
      </c>
      <c r="F14" s="9" t="inlineStr">
        <is>
          <t>Short</t>
        </is>
      </c>
      <c r="G14" s="9" t="inlineStr">
        <is>
          <t>CISD Reversal</t>
        </is>
      </c>
      <c r="H14" s="9" t="inlineStr">
        <is>
          <t>A+</t>
        </is>
      </c>
      <c r="I14" s="26" t="n">
        <v>4</v>
      </c>
      <c r="J14" s="27" t="n">
        <v>7509.9</v>
      </c>
      <c r="K14" s="27" t="n">
        <v>7518.5</v>
      </c>
      <c r="L14" s="27" t="n">
        <v>7590.25</v>
      </c>
      <c r="M14" s="27" t="n">
        <v>7309.75</v>
      </c>
      <c r="N14" s="28">
        <f>(K14-J14)*IF(F14="Long",1,-1)</f>
        <v/>
      </c>
      <c r="O14" s="18" t="n">
        <v>-34.4</v>
      </c>
      <c r="P14" s="18" t="n">
        <v>-78.40000000000001</v>
      </c>
      <c r="Q14" s="18" t="n">
        <v>10.8</v>
      </c>
      <c r="R14" s="18">
        <f>R13+O14</f>
        <v/>
      </c>
      <c r="S14" s="18">
        <f>MAX(0,MAX($R$7:R14))-R14</f>
        <v/>
      </c>
      <c r="T14" s="9" t="inlineStr">
        <is>
          <t>Session close</t>
        </is>
      </c>
      <c r="U14" s="29" t="n">
        <v>70</v>
      </c>
    </row>
    <row r="15">
      <c r="A15" s="11" t="n">
        <v>9</v>
      </c>
      <c r="B15" s="25" t="n">
        <v>43601</v>
      </c>
      <c r="C15" s="9" t="inlineStr">
        <is>
          <t>09:55</t>
        </is>
      </c>
      <c r="D15" s="25" t="n">
        <v>43601</v>
      </c>
      <c r="E15" s="9" t="inlineStr">
        <is>
          <t>16:05</t>
        </is>
      </c>
      <c r="F15" s="9" t="inlineStr">
        <is>
          <t>Long</t>
        </is>
      </c>
      <c r="G15" s="9" t="inlineStr">
        <is>
          <t>CISD Continuation</t>
        </is>
      </c>
      <c r="H15" s="9" t="inlineStr">
        <is>
          <t>A</t>
        </is>
      </c>
      <c r="I15" s="26" t="n">
        <v>12</v>
      </c>
      <c r="J15" s="27" t="n">
        <v>7571.4</v>
      </c>
      <c r="K15" s="27" t="n">
        <v>7585.6</v>
      </c>
      <c r="L15" s="27" t="n">
        <v>7483.5</v>
      </c>
      <c r="M15" s="27" t="n">
        <v>7635</v>
      </c>
      <c r="N15" s="28">
        <f>(K15-J15)*IF(F15="Long",1,-1)</f>
        <v/>
      </c>
      <c r="O15" s="18" t="n">
        <v>170.4</v>
      </c>
      <c r="P15" s="18" t="n">
        <v>-133.2</v>
      </c>
      <c r="Q15" s="18" t="n">
        <v>669.6</v>
      </c>
      <c r="R15" s="18">
        <f>R14+O15</f>
        <v/>
      </c>
      <c r="S15" s="18">
        <f>MAX(0,MAX($R$7:R15))-R15</f>
        <v/>
      </c>
      <c r="T15" s="9" t="inlineStr">
        <is>
          <t>Session close</t>
        </is>
      </c>
      <c r="U15" s="29" t="n">
        <v>370</v>
      </c>
    </row>
    <row r="16">
      <c r="A16" s="11" t="n">
        <v>10</v>
      </c>
      <c r="B16" s="25" t="n">
        <v>43607</v>
      </c>
      <c r="C16" s="9" t="inlineStr">
        <is>
          <t>09:45</t>
        </is>
      </c>
      <c r="D16" s="25" t="n">
        <v>43607</v>
      </c>
      <c r="E16" s="9" t="inlineStr">
        <is>
          <t>10:15</t>
        </is>
      </c>
      <c r="F16" s="9" t="inlineStr">
        <is>
          <t>Long</t>
        </is>
      </c>
      <c r="G16" s="9" t="inlineStr">
        <is>
          <t>Gap Fill</t>
        </is>
      </c>
      <c r="H16" s="9" t="inlineStr">
        <is>
          <t>-</t>
        </is>
      </c>
      <c r="I16" s="26" t="n">
        <v>12</v>
      </c>
      <c r="J16" s="27" t="n">
        <v>7436.7</v>
      </c>
      <c r="K16" s="27" t="n">
        <v>7450.75</v>
      </c>
      <c r="L16" s="27" t="n">
        <v>7408.25</v>
      </c>
      <c r="M16" s="27" t="n">
        <v>7450.75</v>
      </c>
      <c r="N16" s="28">
        <f>(K16-J16)*IF(F16="Long",1,-1)</f>
        <v/>
      </c>
      <c r="O16" s="18" t="n">
        <v>168.6</v>
      </c>
      <c r="P16" s="18" t="n">
        <v>-207.6</v>
      </c>
      <c r="Q16" s="18" t="n">
        <v>168.6</v>
      </c>
      <c r="R16" s="18">
        <f>R15+O16</f>
        <v/>
      </c>
      <c r="S16" s="18">
        <f>MAX(0,MAX($R$7:R16))-R16</f>
        <v/>
      </c>
      <c r="T16" s="9" t="inlineStr">
        <is>
          <t>Target</t>
        </is>
      </c>
      <c r="U16" s="29" t="n">
        <v>30.7</v>
      </c>
    </row>
    <row r="17">
      <c r="A17" s="11" t="n">
        <v>11</v>
      </c>
      <c r="B17" s="25" t="n">
        <v>43608</v>
      </c>
      <c r="C17" s="9" t="inlineStr">
        <is>
          <t>11:55</t>
        </is>
      </c>
      <c r="D17" s="25" t="n">
        <v>43608</v>
      </c>
      <c r="E17" s="9" t="inlineStr">
        <is>
          <t>16:05</t>
        </is>
      </c>
      <c r="F17" s="9" t="inlineStr">
        <is>
          <t>Short</t>
        </is>
      </c>
      <c r="G17" s="9" t="inlineStr">
        <is>
          <t>ORB</t>
        </is>
      </c>
      <c r="H17" s="9" t="inlineStr">
        <is>
          <t>A</t>
        </is>
      </c>
      <c r="I17" s="26" t="n">
        <v>20</v>
      </c>
      <c r="J17" s="27" t="n">
        <v>7295.2</v>
      </c>
      <c r="K17" s="27" t="n">
        <v>7316.2</v>
      </c>
      <c r="L17" s="27" t="n">
        <v>7375.5</v>
      </c>
      <c r="M17" s="27" t="n">
        <v>7215</v>
      </c>
      <c r="N17" s="28">
        <f>(K17-J17)*IF(F17="Long",1,-1)</f>
        <v/>
      </c>
      <c r="O17" s="18" t="n">
        <v>-420</v>
      </c>
      <c r="P17" s="18" t="n">
        <v>-620</v>
      </c>
      <c r="Q17" s="18" t="n">
        <v>560</v>
      </c>
      <c r="R17" s="18">
        <f>R16+O17</f>
        <v/>
      </c>
      <c r="S17" s="18">
        <f>MAX(0,MAX($R$7:R17))-R17</f>
        <v/>
      </c>
      <c r="T17" s="9" t="inlineStr">
        <is>
          <t>Session close</t>
        </is>
      </c>
      <c r="U17" s="29" t="n">
        <v>250</v>
      </c>
    </row>
    <row r="18">
      <c r="A18" s="11" t="n">
        <v>12</v>
      </c>
      <c r="B18" s="25" t="n">
        <v>43621</v>
      </c>
      <c r="C18" s="9" t="inlineStr">
        <is>
          <t>10:00</t>
        </is>
      </c>
      <c r="D18" s="25" t="n">
        <v>43621</v>
      </c>
      <c r="E18" s="9" t="inlineStr">
        <is>
          <t>10:15</t>
        </is>
      </c>
      <c r="F18" s="9" t="inlineStr">
        <is>
          <t>Long</t>
        </is>
      </c>
      <c r="G18" s="9" t="inlineStr">
        <is>
          <t>CISD Reversal</t>
        </is>
      </c>
      <c r="H18" s="9" t="inlineStr">
        <is>
          <t>A+</t>
        </is>
      </c>
      <c r="I18" s="26" t="n">
        <v>4</v>
      </c>
      <c r="J18" s="27" t="n">
        <v>7214.2</v>
      </c>
      <c r="K18" s="27" t="n">
        <v>7180</v>
      </c>
      <c r="L18" s="27" t="n">
        <v>7180</v>
      </c>
      <c r="M18" s="27" t="n">
        <v>7235</v>
      </c>
      <c r="N18" s="28">
        <f>(K18-J18)*IF(F18="Long",1,-1)</f>
        <v/>
      </c>
      <c r="O18" s="18" t="n">
        <v>-136.8</v>
      </c>
      <c r="P18" s="18" t="n">
        <v>-136.8</v>
      </c>
      <c r="Q18" s="18" t="n">
        <v>12.4</v>
      </c>
      <c r="R18" s="18">
        <f>R17+O18</f>
        <v/>
      </c>
      <c r="S18" s="18">
        <f>MAX(0,MAX($R$7:R18))-R18</f>
        <v/>
      </c>
      <c r="T18" s="9" t="inlineStr">
        <is>
          <t>Stop</t>
        </is>
      </c>
      <c r="U18" s="29" t="n">
        <v>15.3</v>
      </c>
    </row>
    <row r="19">
      <c r="A19" s="11" t="n">
        <v>13</v>
      </c>
      <c r="B19" s="25" t="n">
        <v>43626</v>
      </c>
      <c r="C19" s="9" t="inlineStr">
        <is>
          <t>10:10</t>
        </is>
      </c>
      <c r="D19" s="25" t="n">
        <v>43626</v>
      </c>
      <c r="E19" s="9" t="inlineStr">
        <is>
          <t>16:05</t>
        </is>
      </c>
      <c r="F19" s="9" t="inlineStr">
        <is>
          <t>Long</t>
        </is>
      </c>
      <c r="G19" s="9" t="inlineStr">
        <is>
          <t>ORB</t>
        </is>
      </c>
      <c r="H19" s="9" t="inlineStr">
        <is>
          <t>A+</t>
        </is>
      </c>
      <c r="I19" s="26" t="n">
        <v>20</v>
      </c>
      <c r="J19" s="27" t="n">
        <v>7530.5</v>
      </c>
      <c r="K19" s="27" t="n">
        <v>7504.9</v>
      </c>
      <c r="L19" s="27" t="n">
        <v>7472.75</v>
      </c>
      <c r="M19" s="27" t="n">
        <v>7585</v>
      </c>
      <c r="N19" s="28">
        <f>(K19-J19)*IF(F19="Long",1,-1)</f>
        <v/>
      </c>
      <c r="O19" s="18" t="n">
        <v>-512</v>
      </c>
      <c r="P19" s="18" t="n">
        <v>-676</v>
      </c>
      <c r="Q19" s="18" t="n">
        <v>852</v>
      </c>
      <c r="R19" s="18">
        <f>R18+O19</f>
        <v/>
      </c>
      <c r="S19" s="18">
        <f>MAX(0,MAX($R$7:R19))-R19</f>
        <v/>
      </c>
      <c r="T19" s="9" t="inlineStr">
        <is>
          <t>Session close</t>
        </is>
      </c>
      <c r="U19" s="29" t="n">
        <v>355</v>
      </c>
    </row>
    <row r="20">
      <c r="A20" s="11" t="n">
        <v>14</v>
      </c>
      <c r="B20" s="25" t="n">
        <v>43629</v>
      </c>
      <c r="C20" s="9" t="inlineStr">
        <is>
          <t>09:55</t>
        </is>
      </c>
      <c r="D20" s="25" t="n">
        <v>43629</v>
      </c>
      <c r="E20" s="9" t="inlineStr">
        <is>
          <t>16:05</t>
        </is>
      </c>
      <c r="F20" s="9" t="inlineStr">
        <is>
          <t>Long</t>
        </is>
      </c>
      <c r="G20" s="9" t="inlineStr">
        <is>
          <t>ORB</t>
        </is>
      </c>
      <c r="H20" s="9" t="inlineStr">
        <is>
          <t>A+</t>
        </is>
      </c>
      <c r="I20" s="26" t="n">
        <v>12</v>
      </c>
      <c r="J20" s="27" t="n">
        <v>7530.9</v>
      </c>
      <c r="K20" s="27" t="n">
        <v>7519</v>
      </c>
      <c r="L20" s="27" t="n">
        <v>7473.75</v>
      </c>
      <c r="M20" s="27" t="n">
        <v>7580.75</v>
      </c>
      <c r="N20" s="28">
        <f>(K20-J20)*IF(F20="Long",1,-1)</f>
        <v/>
      </c>
      <c r="O20" s="18" t="n">
        <v>-142.8</v>
      </c>
      <c r="P20" s="18" t="n">
        <v>-542.4</v>
      </c>
      <c r="Q20" s="18" t="n">
        <v>0</v>
      </c>
      <c r="R20" s="18">
        <f>R19+O20</f>
        <v/>
      </c>
      <c r="S20" s="18">
        <f>MAX(0,MAX($R$7:R20))-R20</f>
        <v/>
      </c>
      <c r="T20" s="9" t="inlineStr">
        <is>
          <t>Session close</t>
        </is>
      </c>
      <c r="U20" s="29" t="n">
        <v>370</v>
      </c>
    </row>
    <row r="21">
      <c r="A21" s="11" t="n">
        <v>15</v>
      </c>
      <c r="B21" s="25" t="n">
        <v>43633</v>
      </c>
      <c r="C21" s="9" t="inlineStr">
        <is>
          <t>09:55</t>
        </is>
      </c>
      <c r="D21" s="25" t="n">
        <v>43633</v>
      </c>
      <c r="E21" s="9" t="inlineStr">
        <is>
          <t>16:05</t>
        </is>
      </c>
      <c r="F21" s="9" t="inlineStr">
        <is>
          <t>Long</t>
        </is>
      </c>
      <c r="G21" s="9" t="inlineStr">
        <is>
          <t>ORB</t>
        </is>
      </c>
      <c r="H21" s="9" t="inlineStr">
        <is>
          <t>A+</t>
        </is>
      </c>
      <c r="I21" s="26" t="n">
        <v>12</v>
      </c>
      <c r="J21" s="27" t="n">
        <v>7544.7</v>
      </c>
      <c r="K21" s="27" t="n">
        <v>7529.3</v>
      </c>
      <c r="L21" s="27" t="n">
        <v>7487</v>
      </c>
      <c r="M21" s="27" t="n">
        <v>7585</v>
      </c>
      <c r="N21" s="28">
        <f>(K21-J21)*IF(F21="Long",1,-1)</f>
        <v/>
      </c>
      <c r="O21" s="18" t="n">
        <v>-184.8</v>
      </c>
      <c r="P21" s="18" t="n">
        <v>-321.6</v>
      </c>
      <c r="Q21" s="18" t="n">
        <v>37.2</v>
      </c>
      <c r="R21" s="18">
        <f>R20+O21</f>
        <v/>
      </c>
      <c r="S21" s="18">
        <f>MAX(0,MAX($R$7:R21))-R21</f>
        <v/>
      </c>
      <c r="T21" s="9" t="inlineStr">
        <is>
          <t>Session close</t>
        </is>
      </c>
      <c r="U21" s="29" t="n">
        <v>370</v>
      </c>
    </row>
    <row r="22">
      <c r="A22" s="11" t="n">
        <v>16</v>
      </c>
      <c r="B22" s="25" t="n">
        <v>43640</v>
      </c>
      <c r="C22" s="9" t="inlineStr">
        <is>
          <t>09:45</t>
        </is>
      </c>
      <c r="D22" s="25" t="n">
        <v>43640</v>
      </c>
      <c r="E22" s="9" t="inlineStr">
        <is>
          <t>09:45</t>
        </is>
      </c>
      <c r="F22" s="9" t="inlineStr">
        <is>
          <t>Short</t>
        </is>
      </c>
      <c r="G22" s="9" t="inlineStr">
        <is>
          <t>Gap Fill</t>
        </is>
      </c>
      <c r="H22" s="9" t="inlineStr">
        <is>
          <t>-</t>
        </is>
      </c>
      <c r="I22" s="26" t="n">
        <v>12</v>
      </c>
      <c r="J22" s="27" t="n">
        <v>7736.7</v>
      </c>
      <c r="K22" s="27" t="n">
        <v>7748.75</v>
      </c>
      <c r="L22" s="27" t="n">
        <v>7748.75</v>
      </c>
      <c r="M22" s="27" t="n">
        <v>7725.75</v>
      </c>
      <c r="N22" s="28">
        <f>(K22-J22)*IF(F22="Long",1,-1)</f>
        <v/>
      </c>
      <c r="O22" s="18" t="n">
        <v>-144.6</v>
      </c>
      <c r="P22" s="18" t="n">
        <v>-144.6</v>
      </c>
      <c r="Q22" s="18" t="n">
        <v>0</v>
      </c>
      <c r="R22" s="18">
        <f>R21+O22</f>
        <v/>
      </c>
      <c r="S22" s="18">
        <f>MAX(0,MAX($R$7:R22))-R22</f>
        <v/>
      </c>
      <c r="T22" s="9" t="inlineStr">
        <is>
          <t>Stop</t>
        </is>
      </c>
      <c r="U22" s="29" t="n">
        <v>0.7</v>
      </c>
    </row>
    <row r="23">
      <c r="A23" s="11" t="n">
        <v>17</v>
      </c>
      <c r="B23" s="25" t="n">
        <v>43641</v>
      </c>
      <c r="C23" s="9" t="inlineStr">
        <is>
          <t>10:15</t>
        </is>
      </c>
      <c r="D23" s="25" t="n">
        <v>43641</v>
      </c>
      <c r="E23" s="9" t="inlineStr">
        <is>
          <t>10:53</t>
        </is>
      </c>
      <c r="F23" s="9" t="inlineStr">
        <is>
          <t>Short</t>
        </is>
      </c>
      <c r="G23" s="9" t="inlineStr">
        <is>
          <t>CISD Continuation</t>
        </is>
      </c>
      <c r="H23" s="9" t="inlineStr">
        <is>
          <t>A</t>
        </is>
      </c>
      <c r="I23" s="26" t="n">
        <v>12</v>
      </c>
      <c r="J23" s="27" t="n">
        <v>7685.7</v>
      </c>
      <c r="K23" s="27" t="n">
        <v>7663.75</v>
      </c>
      <c r="L23" s="27" t="n">
        <v>7707</v>
      </c>
      <c r="M23" s="27" t="n">
        <v>7663.75</v>
      </c>
      <c r="N23" s="28">
        <f>(K23-J23)*IF(F23="Long",1,-1)</f>
        <v/>
      </c>
      <c r="O23" s="18" t="n">
        <v>263.4</v>
      </c>
      <c r="P23" s="18" t="n">
        <v>-126</v>
      </c>
      <c r="Q23" s="18" t="n">
        <v>263.4</v>
      </c>
      <c r="R23" s="18">
        <f>R22+O23</f>
        <v/>
      </c>
      <c r="S23" s="18">
        <f>MAX(0,MAX($R$7:R23))-R23</f>
        <v/>
      </c>
      <c r="T23" s="9" t="inlineStr">
        <is>
          <t>Target</t>
        </is>
      </c>
      <c r="U23" s="29" t="n">
        <v>38.7</v>
      </c>
    </row>
    <row r="24">
      <c r="A24" s="11" t="n">
        <v>18</v>
      </c>
      <c r="B24" s="25" t="n">
        <v>43641</v>
      </c>
      <c r="C24" s="9" t="inlineStr">
        <is>
          <t>12:35</t>
        </is>
      </c>
      <c r="D24" s="25" t="n">
        <v>43641</v>
      </c>
      <c r="E24" s="9" t="inlineStr">
        <is>
          <t>16:05</t>
        </is>
      </c>
      <c r="F24" s="9" t="inlineStr">
        <is>
          <t>Short</t>
        </is>
      </c>
      <c r="G24" s="9" t="inlineStr">
        <is>
          <t>Sweep Retest</t>
        </is>
      </c>
      <c r="H24" s="9" t="inlineStr">
        <is>
          <t>C</t>
        </is>
      </c>
      <c r="I24" s="26" t="n">
        <v>8</v>
      </c>
      <c r="J24" s="27" t="n">
        <v>7656</v>
      </c>
      <c r="K24" s="27" t="n">
        <v>7611.7</v>
      </c>
      <c r="L24" s="27" t="n">
        <v>7671.75</v>
      </c>
      <c r="M24" s="27" t="n">
        <v>7431</v>
      </c>
      <c r="N24" s="28">
        <f>(K24-J24)*IF(F24="Long",1,-1)</f>
        <v/>
      </c>
      <c r="O24" s="18" t="n">
        <v>354.4</v>
      </c>
      <c r="P24" s="18" t="n">
        <v>-79.2</v>
      </c>
      <c r="Q24" s="18" t="n">
        <v>534.4</v>
      </c>
      <c r="R24" s="18">
        <f>R23+O24</f>
        <v/>
      </c>
      <c r="S24" s="18">
        <f>MAX(0,MAX($R$7:R24))-R24</f>
        <v/>
      </c>
      <c r="T24" s="9" t="inlineStr">
        <is>
          <t>Session close</t>
        </is>
      </c>
      <c r="U24" s="29" t="n">
        <v>210</v>
      </c>
    </row>
    <row r="25">
      <c r="A25" s="11" t="n">
        <v>19</v>
      </c>
      <c r="B25" s="25" t="n">
        <v>43655</v>
      </c>
      <c r="C25" s="9" t="inlineStr">
        <is>
          <t>10:05</t>
        </is>
      </c>
      <c r="D25" s="25" t="n">
        <v>43655</v>
      </c>
      <c r="E25" s="9" t="inlineStr">
        <is>
          <t>16:05</t>
        </is>
      </c>
      <c r="F25" s="9" t="inlineStr">
        <is>
          <t>Long</t>
        </is>
      </c>
      <c r="G25" s="9" t="inlineStr">
        <is>
          <t>ORB</t>
        </is>
      </c>
      <c r="H25" s="9" t="inlineStr">
        <is>
          <t>A</t>
        </is>
      </c>
      <c r="I25" s="26" t="n">
        <v>12</v>
      </c>
      <c r="J25" s="27" t="n">
        <v>7785.6</v>
      </c>
      <c r="K25" s="27" t="n">
        <v>7822.5</v>
      </c>
      <c r="L25" s="27" t="n">
        <v>7703</v>
      </c>
      <c r="M25" s="27" t="n">
        <v>7867.25</v>
      </c>
      <c r="N25" s="28">
        <f>(K25-J25)*IF(F25="Long",1,-1)</f>
        <v/>
      </c>
      <c r="O25" s="18" t="n">
        <v>442.8</v>
      </c>
      <c r="P25" s="18" t="n">
        <v>-33.6</v>
      </c>
      <c r="Q25" s="18" t="n">
        <v>596.4</v>
      </c>
      <c r="R25" s="18">
        <f>R24+O25</f>
        <v/>
      </c>
      <c r="S25" s="18">
        <f>MAX(0,MAX($R$7:R25))-R25</f>
        <v/>
      </c>
      <c r="T25" s="9" t="inlineStr">
        <is>
          <t>Session close</t>
        </is>
      </c>
      <c r="U25" s="29" t="n">
        <v>360</v>
      </c>
    </row>
    <row r="26">
      <c r="A26" s="11" t="n">
        <v>20</v>
      </c>
      <c r="B26" s="25" t="n">
        <v>43670</v>
      </c>
      <c r="C26" s="9" t="inlineStr">
        <is>
          <t>10:10</t>
        </is>
      </c>
      <c r="D26" s="25" t="n">
        <v>43670</v>
      </c>
      <c r="E26" s="9" t="inlineStr">
        <is>
          <t>16:05</t>
        </is>
      </c>
      <c r="F26" s="9" t="inlineStr">
        <is>
          <t>Long</t>
        </is>
      </c>
      <c r="G26" s="9" t="inlineStr">
        <is>
          <t>ORB</t>
        </is>
      </c>
      <c r="H26" s="9" t="inlineStr">
        <is>
          <t>A</t>
        </is>
      </c>
      <c r="I26" s="26" t="n">
        <v>12</v>
      </c>
      <c r="J26" s="27" t="n">
        <v>7960.3</v>
      </c>
      <c r="K26" s="27" t="n">
        <v>8007.8</v>
      </c>
      <c r="L26" s="27" t="n">
        <v>7878.25</v>
      </c>
      <c r="M26" s="27" t="n">
        <v>8035</v>
      </c>
      <c r="N26" s="28">
        <f>(K26-J26)*IF(F26="Long",1,-1)</f>
        <v/>
      </c>
      <c r="O26" s="18" t="n">
        <v>570</v>
      </c>
      <c r="P26" s="18" t="n">
        <v>-120</v>
      </c>
      <c r="Q26" s="18" t="n">
        <v>620.4</v>
      </c>
      <c r="R26" s="18">
        <f>R25+O26</f>
        <v/>
      </c>
      <c r="S26" s="18">
        <f>MAX(0,MAX($R$7:R26))-R26</f>
        <v/>
      </c>
      <c r="T26" s="9" t="inlineStr">
        <is>
          <t>Session close</t>
        </is>
      </c>
      <c r="U26" s="29" t="n">
        <v>355</v>
      </c>
    </row>
    <row r="27">
      <c r="A27" s="11" t="n">
        <v>21</v>
      </c>
      <c r="B27" s="25" t="n">
        <v>43671</v>
      </c>
      <c r="C27" s="9" t="inlineStr">
        <is>
          <t>10:25</t>
        </is>
      </c>
      <c r="D27" s="25" t="n">
        <v>43671</v>
      </c>
      <c r="E27" s="9" t="inlineStr">
        <is>
          <t>10:35</t>
        </is>
      </c>
      <c r="F27" s="9" t="inlineStr">
        <is>
          <t>Short</t>
        </is>
      </c>
      <c r="G27" s="9" t="inlineStr">
        <is>
          <t>CISD Continuation</t>
        </is>
      </c>
      <c r="H27" s="9" t="inlineStr">
        <is>
          <t>A</t>
        </is>
      </c>
      <c r="I27" s="26" t="n">
        <v>20</v>
      </c>
      <c r="J27" s="27" t="n">
        <v>7939</v>
      </c>
      <c r="K27" s="27" t="n">
        <v>7957.5</v>
      </c>
      <c r="L27" s="27" t="n">
        <v>7957.5</v>
      </c>
      <c r="M27" s="27" t="n">
        <v>7923.75</v>
      </c>
      <c r="N27" s="28">
        <f>(K27-J27)*IF(F27="Long",1,-1)</f>
        <v/>
      </c>
      <c r="O27" s="18" t="n">
        <v>-370</v>
      </c>
      <c r="P27" s="18" t="n">
        <v>-370</v>
      </c>
      <c r="Q27" s="18" t="n">
        <v>138</v>
      </c>
      <c r="R27" s="18">
        <f>R26+O27</f>
        <v/>
      </c>
      <c r="S27" s="18">
        <f>MAX(0,MAX($R$7:R27))-R27</f>
        <v/>
      </c>
      <c r="T27" s="9" t="inlineStr">
        <is>
          <t>Stop</t>
        </is>
      </c>
      <c r="U27" s="29" t="n">
        <v>10.7</v>
      </c>
    </row>
    <row r="28">
      <c r="A28" s="11" t="n">
        <v>22</v>
      </c>
      <c r="B28" s="25" t="n">
        <v>43675</v>
      </c>
      <c r="C28" s="9" t="inlineStr">
        <is>
          <t>10:00</t>
        </is>
      </c>
      <c r="D28" s="25" t="n">
        <v>43675</v>
      </c>
      <c r="E28" s="9" t="inlineStr">
        <is>
          <t>10:10</t>
        </is>
      </c>
      <c r="F28" s="9" t="inlineStr">
        <is>
          <t>Short</t>
        </is>
      </c>
      <c r="G28" s="9" t="inlineStr">
        <is>
          <t>CISD Continuation</t>
        </is>
      </c>
      <c r="H28" s="9" t="inlineStr">
        <is>
          <t>A</t>
        </is>
      </c>
      <c r="I28" s="26" t="n">
        <v>20</v>
      </c>
      <c r="J28" s="27" t="n">
        <v>7955.3</v>
      </c>
      <c r="K28" s="27" t="n">
        <v>7947.75</v>
      </c>
      <c r="L28" s="27" t="n">
        <v>7971.5</v>
      </c>
      <c r="M28" s="27" t="n">
        <v>7947.75</v>
      </c>
      <c r="N28" s="28">
        <f>(K28-J28)*IF(F28="Long",1,-1)</f>
        <v/>
      </c>
      <c r="O28" s="18" t="n">
        <v>151</v>
      </c>
      <c r="P28" s="18" t="n">
        <v>-130</v>
      </c>
      <c r="Q28" s="18" t="n">
        <v>151</v>
      </c>
      <c r="R28" s="18">
        <f>R27+O28</f>
        <v/>
      </c>
      <c r="S28" s="18">
        <f>MAX(0,MAX($R$7:R28))-R28</f>
        <v/>
      </c>
      <c r="T28" s="9" t="inlineStr">
        <is>
          <t>Target</t>
        </is>
      </c>
      <c r="U28" s="29" t="n">
        <v>10.7</v>
      </c>
    </row>
    <row r="29">
      <c r="A29" s="11" t="n">
        <v>23</v>
      </c>
      <c r="B29" s="25" t="n">
        <v>43678</v>
      </c>
      <c r="C29" s="9" t="inlineStr">
        <is>
          <t>10:00</t>
        </is>
      </c>
      <c r="D29" s="25" t="n">
        <v>43678</v>
      </c>
      <c r="E29" s="9" t="inlineStr">
        <is>
          <t>11:02</t>
        </is>
      </c>
      <c r="F29" s="9" t="inlineStr">
        <is>
          <t>Long</t>
        </is>
      </c>
      <c r="G29" s="9" t="inlineStr">
        <is>
          <t>ORB</t>
        </is>
      </c>
      <c r="H29" s="9" t="inlineStr">
        <is>
          <t>A</t>
        </is>
      </c>
      <c r="I29" s="26" t="n">
        <v>12</v>
      </c>
      <c r="J29" s="27" t="n">
        <v>7918.7</v>
      </c>
      <c r="K29" s="27" t="n">
        <v>7991.5</v>
      </c>
      <c r="L29" s="27" t="n">
        <v>7866</v>
      </c>
      <c r="M29" s="27" t="n">
        <v>7991.5</v>
      </c>
      <c r="N29" s="28">
        <f>(K29-J29)*IF(F29="Long",1,-1)</f>
        <v/>
      </c>
      <c r="O29" s="18" t="n">
        <v>873.6</v>
      </c>
      <c r="P29" s="18" t="n">
        <v>-51.6</v>
      </c>
      <c r="Q29" s="18" t="n">
        <v>873.6</v>
      </c>
      <c r="R29" s="18">
        <f>R28+O29</f>
        <v/>
      </c>
      <c r="S29" s="18">
        <f>MAX(0,MAX($R$7:R29))-R29</f>
        <v/>
      </c>
      <c r="T29" s="9" t="inlineStr">
        <is>
          <t>Target</t>
        </is>
      </c>
      <c r="U29" s="29" t="n">
        <v>62.7</v>
      </c>
    </row>
    <row r="30">
      <c r="A30" s="11" t="n">
        <v>24</v>
      </c>
      <c r="B30" s="25" t="n">
        <v>43678</v>
      </c>
      <c r="C30" s="9" t="inlineStr">
        <is>
          <t>14:50</t>
        </is>
      </c>
      <c r="D30" s="25" t="n">
        <v>43678</v>
      </c>
      <c r="E30" s="9" t="inlineStr">
        <is>
          <t>16:05</t>
        </is>
      </c>
      <c r="F30" s="9" t="inlineStr">
        <is>
          <t>Long</t>
        </is>
      </c>
      <c r="G30" s="9" t="inlineStr">
        <is>
          <t>CISD Reversal</t>
        </is>
      </c>
      <c r="H30" s="9" t="inlineStr">
        <is>
          <t>A+</t>
        </is>
      </c>
      <c r="I30" s="26" t="n">
        <v>4</v>
      </c>
      <c r="J30" s="27" t="n">
        <v>7814.5</v>
      </c>
      <c r="K30" s="27" t="n">
        <v>7809.5</v>
      </c>
      <c r="L30" s="27" t="n">
        <v>7732</v>
      </c>
      <c r="M30" s="27" t="n">
        <v>7893.75</v>
      </c>
      <c r="N30" s="28">
        <f>(K30-J30)*IF(F30="Long",1,-1)</f>
        <v/>
      </c>
      <c r="O30" s="18" t="n">
        <v>-20</v>
      </c>
      <c r="P30" s="18" t="n">
        <v>-121.2</v>
      </c>
      <c r="Q30" s="18" t="n">
        <v>73.59999999999999</v>
      </c>
      <c r="R30" s="18">
        <f>R29+O30</f>
        <v/>
      </c>
      <c r="S30" s="18">
        <f>MAX(0,MAX($R$7:R30))-R30</f>
        <v/>
      </c>
      <c r="T30" s="9" t="inlineStr">
        <is>
          <t>Session close</t>
        </is>
      </c>
      <c r="U30" s="29" t="n">
        <v>75</v>
      </c>
    </row>
    <row r="31">
      <c r="A31" s="11" t="n">
        <v>25</v>
      </c>
      <c r="B31" s="25" t="n">
        <v>43682</v>
      </c>
      <c r="C31" s="9" t="inlineStr">
        <is>
          <t>10:05</t>
        </is>
      </c>
      <c r="D31" s="25" t="n">
        <v>43682</v>
      </c>
      <c r="E31" s="9" t="inlineStr">
        <is>
          <t>12:59</t>
        </is>
      </c>
      <c r="F31" s="9" t="inlineStr">
        <is>
          <t>Short</t>
        </is>
      </c>
      <c r="G31" s="9" t="inlineStr">
        <is>
          <t>CISD Continuation</t>
        </is>
      </c>
      <c r="H31" s="9" t="inlineStr">
        <is>
          <t>A</t>
        </is>
      </c>
      <c r="I31" s="26" t="n">
        <v>12</v>
      </c>
      <c r="J31" s="27" t="n">
        <v>7477.8</v>
      </c>
      <c r="K31" s="27" t="n">
        <v>7415</v>
      </c>
      <c r="L31" s="27" t="n">
        <v>7561.75</v>
      </c>
      <c r="M31" s="27" t="n">
        <v>7415</v>
      </c>
      <c r="N31" s="28">
        <f>(K31-J31)*IF(F31="Long",1,-1)</f>
        <v/>
      </c>
      <c r="O31" s="18" t="n">
        <v>753.6</v>
      </c>
      <c r="P31" s="18" t="n">
        <v>-354</v>
      </c>
      <c r="Q31" s="18" t="n">
        <v>753.6</v>
      </c>
      <c r="R31" s="18">
        <f>R30+O31</f>
        <v/>
      </c>
      <c r="S31" s="18">
        <f>MAX(0,MAX($R$7:R31))-R31</f>
        <v/>
      </c>
      <c r="T31" s="9" t="inlineStr">
        <is>
          <t>Target</t>
        </is>
      </c>
      <c r="U31" s="29" t="n">
        <v>174.7</v>
      </c>
    </row>
    <row r="32">
      <c r="A32" s="11" t="n">
        <v>26</v>
      </c>
      <c r="B32" s="25" t="n">
        <v>43685</v>
      </c>
      <c r="C32" s="9" t="inlineStr">
        <is>
          <t>09:45</t>
        </is>
      </c>
      <c r="D32" s="25" t="n">
        <v>43685</v>
      </c>
      <c r="E32" s="9" t="inlineStr">
        <is>
          <t>09:56</t>
        </is>
      </c>
      <c r="F32" s="9" t="inlineStr">
        <is>
          <t>Short</t>
        </is>
      </c>
      <c r="G32" s="9" t="inlineStr">
        <is>
          <t>Gap Fill</t>
        </is>
      </c>
      <c r="H32" s="9" t="inlineStr">
        <is>
          <t>-</t>
        </is>
      </c>
      <c r="I32" s="26" t="n">
        <v>12</v>
      </c>
      <c r="J32" s="27" t="n">
        <v>7589.9</v>
      </c>
      <c r="K32" s="27" t="n">
        <v>7610.75</v>
      </c>
      <c r="L32" s="27" t="n">
        <v>7610.75</v>
      </c>
      <c r="M32" s="27" t="n">
        <v>7553.25</v>
      </c>
      <c r="N32" s="28">
        <f>(K32-J32)*IF(F32="Long",1,-1)</f>
        <v/>
      </c>
      <c r="O32" s="18" t="n">
        <v>-250.2</v>
      </c>
      <c r="P32" s="18" t="n">
        <v>-250.2</v>
      </c>
      <c r="Q32" s="18" t="n">
        <v>189.6</v>
      </c>
      <c r="R32" s="18">
        <f>R31+O32</f>
        <v/>
      </c>
      <c r="S32" s="18">
        <f>MAX(0,MAX($R$7:R32))-R32</f>
        <v/>
      </c>
      <c r="T32" s="9" t="inlineStr">
        <is>
          <t>Stop</t>
        </is>
      </c>
      <c r="U32" s="29" t="n">
        <v>11.7</v>
      </c>
    </row>
    <row r="33">
      <c r="A33" s="11" t="n">
        <v>27</v>
      </c>
      <c r="B33" s="25" t="n">
        <v>43691</v>
      </c>
      <c r="C33" s="9" t="inlineStr">
        <is>
          <t>10:05</t>
        </is>
      </c>
      <c r="D33" s="25" t="n">
        <v>43691</v>
      </c>
      <c r="E33" s="9" t="inlineStr">
        <is>
          <t>11:11</t>
        </is>
      </c>
      <c r="F33" s="9" t="inlineStr">
        <is>
          <t>Short</t>
        </is>
      </c>
      <c r="G33" s="9" t="inlineStr">
        <is>
          <t>ORB</t>
        </is>
      </c>
      <c r="H33" s="9" t="inlineStr">
        <is>
          <t>A</t>
        </is>
      </c>
      <c r="I33" s="26" t="n">
        <v>12</v>
      </c>
      <c r="J33" s="27" t="n">
        <v>7577.8</v>
      </c>
      <c r="K33" s="27" t="n">
        <v>7542</v>
      </c>
      <c r="L33" s="27" t="n">
        <v>7628.5</v>
      </c>
      <c r="M33" s="27" t="n">
        <v>7542</v>
      </c>
      <c r="N33" s="28">
        <f>(K33-J33)*IF(F33="Long",1,-1)</f>
        <v/>
      </c>
      <c r="O33" s="18" t="n">
        <v>429.6</v>
      </c>
      <c r="P33" s="18" t="n">
        <v>-244.8</v>
      </c>
      <c r="Q33" s="18" t="n">
        <v>429.6</v>
      </c>
      <c r="R33" s="18">
        <f>R32+O33</f>
        <v/>
      </c>
      <c r="S33" s="18">
        <f>MAX(0,MAX($R$7:R33))-R33</f>
        <v/>
      </c>
      <c r="T33" s="9" t="inlineStr">
        <is>
          <t>Target</t>
        </is>
      </c>
      <c r="U33" s="29" t="n">
        <v>66.7</v>
      </c>
    </row>
    <row r="34">
      <c r="A34" s="11" t="n">
        <v>28</v>
      </c>
      <c r="B34" s="25" t="n">
        <v>43698</v>
      </c>
      <c r="C34" s="9" t="inlineStr">
        <is>
          <t>14:20</t>
        </is>
      </c>
      <c r="D34" s="25" t="n">
        <v>43698</v>
      </c>
      <c r="E34" s="9" t="inlineStr">
        <is>
          <t>16:05</t>
        </is>
      </c>
      <c r="F34" s="9" t="inlineStr">
        <is>
          <t>Long</t>
        </is>
      </c>
      <c r="G34" s="9" t="inlineStr">
        <is>
          <t>CISD Reversal</t>
        </is>
      </c>
      <c r="H34" s="9" t="inlineStr">
        <is>
          <t>B</t>
        </is>
      </c>
      <c r="I34" s="26" t="n">
        <v>4</v>
      </c>
      <c r="J34" s="27" t="n">
        <v>7737.8</v>
      </c>
      <c r="K34" s="27" t="n">
        <v>7738.2</v>
      </c>
      <c r="L34" s="27" t="n">
        <v>7654.75</v>
      </c>
      <c r="M34" s="27" t="n">
        <v>7835</v>
      </c>
      <c r="N34" s="28">
        <f>(K34-J34)*IF(F34="Long",1,-1)</f>
        <v/>
      </c>
      <c r="O34" s="18" t="n">
        <v>1.6</v>
      </c>
      <c r="P34" s="18" t="n">
        <v>-105.2</v>
      </c>
      <c r="Q34" s="18" t="n">
        <v>4.8</v>
      </c>
      <c r="R34" s="18">
        <f>R33+O34</f>
        <v/>
      </c>
      <c r="S34" s="18">
        <f>MAX(0,MAX($R$7:R34))-R34</f>
        <v/>
      </c>
      <c r="T34" s="9" t="inlineStr">
        <is>
          <t>Session close</t>
        </is>
      </c>
      <c r="U34" s="29" t="n">
        <v>105</v>
      </c>
    </row>
    <row r="35">
      <c r="A35" s="11" t="n">
        <v>29</v>
      </c>
      <c r="B35" s="25" t="n">
        <v>43700</v>
      </c>
      <c r="C35" s="9" t="inlineStr">
        <is>
          <t>09:45</t>
        </is>
      </c>
      <c r="D35" s="25" t="n">
        <v>43700</v>
      </c>
      <c r="E35" s="9" t="inlineStr">
        <is>
          <t>09:47</t>
        </is>
      </c>
      <c r="F35" s="9" t="inlineStr">
        <is>
          <t>Long</t>
        </is>
      </c>
      <c r="G35" s="9" t="inlineStr">
        <is>
          <t>Gap Fill</t>
        </is>
      </c>
      <c r="H35" s="9" t="inlineStr">
        <is>
          <t>-</t>
        </is>
      </c>
      <c r="I35" s="26" t="n">
        <v>12</v>
      </c>
      <c r="J35" s="27" t="n">
        <v>7660.8</v>
      </c>
      <c r="K35" s="27" t="n">
        <v>7648</v>
      </c>
      <c r="L35" s="27" t="n">
        <v>7648</v>
      </c>
      <c r="M35" s="27" t="n">
        <v>7707.5</v>
      </c>
      <c r="N35" s="28">
        <f>(K35-J35)*IF(F35="Long",1,-1)</f>
        <v/>
      </c>
      <c r="O35" s="18" t="n">
        <v>-153.6</v>
      </c>
      <c r="P35" s="18" t="n">
        <v>-153.6</v>
      </c>
      <c r="Q35" s="18" t="n">
        <v>8.4</v>
      </c>
      <c r="R35" s="18">
        <f>R34+O35</f>
        <v/>
      </c>
      <c r="S35" s="18">
        <f>MAX(0,MAX($R$7:R35))-R35</f>
        <v/>
      </c>
      <c r="T35" s="9" t="inlineStr">
        <is>
          <t>Stop</t>
        </is>
      </c>
      <c r="U35" s="29" t="n">
        <v>2.7</v>
      </c>
    </row>
    <row r="36">
      <c r="A36" s="11" t="n">
        <v>30</v>
      </c>
      <c r="B36" s="25" t="n">
        <v>43704</v>
      </c>
      <c r="C36" s="9" t="inlineStr">
        <is>
          <t>09:45</t>
        </is>
      </c>
      <c r="D36" s="25" t="n">
        <v>43704</v>
      </c>
      <c r="E36" s="9" t="inlineStr">
        <is>
          <t>09:48</t>
        </is>
      </c>
      <c r="F36" s="9" t="inlineStr">
        <is>
          <t>Short</t>
        </is>
      </c>
      <c r="G36" s="9" t="inlineStr">
        <is>
          <t>Gap Fill</t>
        </is>
      </c>
      <c r="H36" s="9" t="inlineStr">
        <is>
          <t>-</t>
        </is>
      </c>
      <c r="I36" s="26" t="n">
        <v>12</v>
      </c>
      <c r="J36" s="27" t="n">
        <v>7619.9</v>
      </c>
      <c r="K36" s="27" t="n">
        <v>7635.25</v>
      </c>
      <c r="L36" s="27" t="n">
        <v>7635.25</v>
      </c>
      <c r="M36" s="27" t="n">
        <v>7576.25</v>
      </c>
      <c r="N36" s="28">
        <f>(K36-J36)*IF(F36="Long",1,-1)</f>
        <v/>
      </c>
      <c r="O36" s="18" t="n">
        <v>-184.2</v>
      </c>
      <c r="P36" s="18" t="n">
        <v>-184.2</v>
      </c>
      <c r="Q36" s="18" t="n">
        <v>0</v>
      </c>
      <c r="R36" s="18">
        <f>R35+O36</f>
        <v/>
      </c>
      <c r="S36" s="18">
        <f>MAX(0,MAX($R$7:R36))-R36</f>
        <v/>
      </c>
      <c r="T36" s="9" t="inlineStr">
        <is>
          <t>Stop</t>
        </is>
      </c>
      <c r="U36" s="29" t="n">
        <v>3.7</v>
      </c>
    </row>
    <row r="37">
      <c r="A37" s="11" t="n">
        <v>31</v>
      </c>
      <c r="B37" s="25" t="n">
        <v>43717</v>
      </c>
      <c r="C37" s="9" t="inlineStr">
        <is>
          <t>09:45</t>
        </is>
      </c>
      <c r="D37" s="25" t="n">
        <v>43717</v>
      </c>
      <c r="E37" s="9" t="inlineStr">
        <is>
          <t>09:56</t>
        </is>
      </c>
      <c r="F37" s="9" t="inlineStr">
        <is>
          <t>Short</t>
        </is>
      </c>
      <c r="G37" s="9" t="inlineStr">
        <is>
          <t>Gap Fill</t>
        </is>
      </c>
      <c r="H37" s="9" t="inlineStr">
        <is>
          <t>-</t>
        </is>
      </c>
      <c r="I37" s="26" t="n">
        <v>12</v>
      </c>
      <c r="J37" s="27" t="n">
        <v>7865.8</v>
      </c>
      <c r="K37" s="27" t="n">
        <v>7851.75</v>
      </c>
      <c r="L37" s="27" t="n">
        <v>7879.25</v>
      </c>
      <c r="M37" s="27" t="n">
        <v>7851.75</v>
      </c>
      <c r="N37" s="28">
        <f>(K37-J37)*IF(F37="Long",1,-1)</f>
        <v/>
      </c>
      <c r="O37" s="18" t="n">
        <v>168.6</v>
      </c>
      <c r="P37" s="18" t="n">
        <v>-69.59999999999999</v>
      </c>
      <c r="Q37" s="18" t="n">
        <v>168.6</v>
      </c>
      <c r="R37" s="18">
        <f>R36+O37</f>
        <v/>
      </c>
      <c r="S37" s="18">
        <f>MAX(0,MAX($R$7:R37))-R37</f>
        <v/>
      </c>
      <c r="T37" s="9" t="inlineStr">
        <is>
          <t>Target</t>
        </is>
      </c>
      <c r="U37" s="29" t="n">
        <v>11.7</v>
      </c>
    </row>
    <row r="38">
      <c r="A38" s="11" t="n">
        <v>32</v>
      </c>
      <c r="B38" s="25" t="n">
        <v>43724</v>
      </c>
      <c r="C38" s="9" t="inlineStr">
        <is>
          <t>09:45</t>
        </is>
      </c>
      <c r="D38" s="25" t="n">
        <v>43724</v>
      </c>
      <c r="E38" s="9" t="inlineStr">
        <is>
          <t>16:00</t>
        </is>
      </c>
      <c r="F38" s="9" t="inlineStr">
        <is>
          <t>Long</t>
        </is>
      </c>
      <c r="G38" s="9" t="inlineStr">
        <is>
          <t>Gap Fill</t>
        </is>
      </c>
      <c r="H38" s="9" t="inlineStr">
        <is>
          <t>-</t>
        </is>
      </c>
      <c r="I38" s="26" t="n">
        <v>12</v>
      </c>
      <c r="J38" s="27" t="n">
        <v>7858.5</v>
      </c>
      <c r="K38" s="27" t="n">
        <v>7855.3</v>
      </c>
      <c r="L38" s="27" t="n">
        <v>7831.25</v>
      </c>
      <c r="M38" s="27" t="n">
        <v>7889</v>
      </c>
      <c r="N38" s="28">
        <f>(K38-J38)*IF(F38="Long",1,-1)</f>
        <v/>
      </c>
      <c r="O38" s="18" t="n">
        <v>-38.4</v>
      </c>
      <c r="P38" s="18" t="n">
        <v>-318</v>
      </c>
      <c r="Q38" s="18" t="n">
        <v>162</v>
      </c>
      <c r="R38" s="18">
        <f>R37+O38</f>
        <v/>
      </c>
      <c r="S38" s="18">
        <f>MAX(0,MAX($R$7:R38))-R38</f>
        <v/>
      </c>
      <c r="T38" s="9" t="inlineStr">
        <is>
          <t>Time exit</t>
        </is>
      </c>
      <c r="U38" s="29" t="n">
        <v>375</v>
      </c>
    </row>
    <row r="39">
      <c r="A39" s="11" t="n">
        <v>33</v>
      </c>
      <c r="B39" s="25" t="n">
        <v>43727</v>
      </c>
      <c r="C39" s="9" t="inlineStr">
        <is>
          <t>10:25</t>
        </is>
      </c>
      <c r="D39" s="25" t="n">
        <v>43727</v>
      </c>
      <c r="E39" s="9" t="inlineStr">
        <is>
          <t>16:05</t>
        </is>
      </c>
      <c r="F39" s="9" t="inlineStr">
        <is>
          <t>Long</t>
        </is>
      </c>
      <c r="G39" s="9" t="inlineStr">
        <is>
          <t>ORB</t>
        </is>
      </c>
      <c r="H39" s="9" t="inlineStr">
        <is>
          <t>A</t>
        </is>
      </c>
      <c r="I39" s="26" t="n">
        <v>20</v>
      </c>
      <c r="J39" s="27" t="n">
        <v>7940.6</v>
      </c>
      <c r="K39" s="27" t="n">
        <v>7893.4</v>
      </c>
      <c r="L39" s="27" t="n">
        <v>7862</v>
      </c>
      <c r="M39" s="27" t="n">
        <v>8035</v>
      </c>
      <c r="N39" s="28">
        <f>(K39-J39)*IF(F39="Long",1,-1)</f>
        <v/>
      </c>
      <c r="O39" s="18" t="n">
        <v>-944</v>
      </c>
      <c r="P39" s="18" t="n">
        <v>-1142</v>
      </c>
      <c r="Q39" s="18" t="n">
        <v>168</v>
      </c>
      <c r="R39" s="18">
        <f>R38+O39</f>
        <v/>
      </c>
      <c r="S39" s="18">
        <f>MAX(0,MAX($R$7:R39))-R39</f>
        <v/>
      </c>
      <c r="T39" s="9" t="inlineStr">
        <is>
          <t>Session close</t>
        </is>
      </c>
      <c r="U39" s="29" t="n">
        <v>340</v>
      </c>
    </row>
    <row r="40">
      <c r="A40" s="11" t="n">
        <v>34</v>
      </c>
      <c r="B40" s="25" t="n">
        <v>43738</v>
      </c>
      <c r="C40" s="9" t="inlineStr">
        <is>
          <t>09:45</t>
        </is>
      </c>
      <c r="D40" s="25" t="n">
        <v>43738</v>
      </c>
      <c r="E40" s="9" t="inlineStr">
        <is>
          <t>09:50</t>
        </is>
      </c>
      <c r="F40" s="9" t="inlineStr">
        <is>
          <t>Short</t>
        </is>
      </c>
      <c r="G40" s="9" t="inlineStr">
        <is>
          <t>Gap Fill</t>
        </is>
      </c>
      <c r="H40" s="9" t="inlineStr">
        <is>
          <t>-</t>
        </is>
      </c>
      <c r="I40" s="26" t="n">
        <v>12</v>
      </c>
      <c r="J40" s="27" t="n">
        <v>7704.2</v>
      </c>
      <c r="K40" s="27" t="n">
        <v>7716.5</v>
      </c>
      <c r="L40" s="27" t="n">
        <v>7716.5</v>
      </c>
      <c r="M40" s="27" t="n">
        <v>7680.25</v>
      </c>
      <c r="N40" s="28">
        <f>(K40-J40)*IF(F40="Long",1,-1)</f>
        <v/>
      </c>
      <c r="O40" s="18" t="n">
        <v>-147.6</v>
      </c>
      <c r="P40" s="18" t="n">
        <v>-147.6</v>
      </c>
      <c r="Q40" s="18" t="n">
        <v>90</v>
      </c>
      <c r="R40" s="18">
        <f>R39+O40</f>
        <v/>
      </c>
      <c r="S40" s="18">
        <f>MAX(0,MAX($R$7:R40))-R40</f>
        <v/>
      </c>
      <c r="T40" s="9" t="inlineStr">
        <is>
          <t>Stop</t>
        </is>
      </c>
      <c r="U40" s="29" t="n">
        <v>5.7</v>
      </c>
    </row>
    <row r="41">
      <c r="A41" s="11" t="n">
        <v>35</v>
      </c>
      <c r="B41" s="25" t="n">
        <v>43739</v>
      </c>
      <c r="C41" s="9" t="inlineStr">
        <is>
          <t>10:15</t>
        </is>
      </c>
      <c r="D41" s="25" t="n">
        <v>43739</v>
      </c>
      <c r="E41" s="9" t="inlineStr">
        <is>
          <t>16:05</t>
        </is>
      </c>
      <c r="F41" s="9" t="inlineStr">
        <is>
          <t>Short</t>
        </is>
      </c>
      <c r="G41" s="9" t="inlineStr">
        <is>
          <t>ORB</t>
        </is>
      </c>
      <c r="H41" s="9" t="inlineStr">
        <is>
          <t>A+</t>
        </is>
      </c>
      <c r="I41" s="26" t="n">
        <v>12</v>
      </c>
      <c r="J41" s="27" t="n">
        <v>7748.2</v>
      </c>
      <c r="K41" s="27" t="n">
        <v>7687.2</v>
      </c>
      <c r="L41" s="27" t="n">
        <v>7798</v>
      </c>
      <c r="M41" s="27" t="n">
        <v>7637</v>
      </c>
      <c r="N41" s="28">
        <f>(K41-J41)*IF(F41="Long",1,-1)</f>
        <v/>
      </c>
      <c r="O41" s="18" t="n">
        <v>732</v>
      </c>
      <c r="P41" s="18" t="n">
        <v>-198</v>
      </c>
      <c r="Q41" s="18" t="n">
        <v>910.8</v>
      </c>
      <c r="R41" s="18">
        <f>R40+O41</f>
        <v/>
      </c>
      <c r="S41" s="18">
        <f>MAX(0,MAX($R$7:R41))-R41</f>
        <v/>
      </c>
      <c r="T41" s="9" t="inlineStr">
        <is>
          <t>Session close</t>
        </is>
      </c>
      <c r="U41" s="29" t="n">
        <v>350</v>
      </c>
    </row>
    <row r="42">
      <c r="A42" s="11" t="n">
        <v>36</v>
      </c>
      <c r="B42" s="25" t="n">
        <v>43740</v>
      </c>
      <c r="C42" s="9" t="inlineStr">
        <is>
          <t>10:05</t>
        </is>
      </c>
      <c r="D42" s="25" t="n">
        <v>43740</v>
      </c>
      <c r="E42" s="9" t="inlineStr">
        <is>
          <t>16:05</t>
        </is>
      </c>
      <c r="F42" s="9" t="inlineStr">
        <is>
          <t>Short</t>
        </is>
      </c>
      <c r="G42" s="9" t="inlineStr">
        <is>
          <t>ORB</t>
        </is>
      </c>
      <c r="H42" s="9" t="inlineStr">
        <is>
          <t>A</t>
        </is>
      </c>
      <c r="I42" s="26" t="n">
        <v>20</v>
      </c>
      <c r="J42" s="27" t="n">
        <v>7577.1</v>
      </c>
      <c r="K42" s="27" t="n">
        <v>7543.4</v>
      </c>
      <c r="L42" s="27" t="n">
        <v>7657.25</v>
      </c>
      <c r="M42" s="27" t="n">
        <v>7465</v>
      </c>
      <c r="N42" s="28">
        <f>(K42-J42)*IF(F42="Long",1,-1)</f>
        <v/>
      </c>
      <c r="O42" s="18" t="n">
        <v>674</v>
      </c>
      <c r="P42" s="18" t="n">
        <v>-514</v>
      </c>
      <c r="Q42" s="18" t="n">
        <v>1294</v>
      </c>
      <c r="R42" s="18">
        <f>R41+O42</f>
        <v/>
      </c>
      <c r="S42" s="18">
        <f>MAX(0,MAX($R$7:R42))-R42</f>
        <v/>
      </c>
      <c r="T42" s="9" t="inlineStr">
        <is>
          <t>Session close</t>
        </is>
      </c>
      <c r="U42" s="29" t="n">
        <v>360</v>
      </c>
    </row>
    <row r="43">
      <c r="A43" s="11" t="n">
        <v>37</v>
      </c>
      <c r="B43" s="25" t="n">
        <v>43753</v>
      </c>
      <c r="C43" s="9" t="inlineStr">
        <is>
          <t>10:15</t>
        </is>
      </c>
      <c r="D43" s="25" t="n">
        <v>43753</v>
      </c>
      <c r="E43" s="9" t="inlineStr">
        <is>
          <t>16:05</t>
        </is>
      </c>
      <c r="F43" s="9" t="inlineStr">
        <is>
          <t>Long</t>
        </is>
      </c>
      <c r="G43" s="9" t="inlineStr">
        <is>
          <t>ORB</t>
        </is>
      </c>
      <c r="H43" s="9" t="inlineStr">
        <is>
          <t>A</t>
        </is>
      </c>
      <c r="I43" s="26" t="n">
        <v>12</v>
      </c>
      <c r="J43" s="27" t="n">
        <v>7904.6</v>
      </c>
      <c r="K43" s="27" t="n">
        <v>7946.4</v>
      </c>
      <c r="L43" s="27" t="n">
        <v>7851.75</v>
      </c>
      <c r="M43" s="27" t="n">
        <v>7985</v>
      </c>
      <c r="N43" s="28">
        <f>(K43-J43)*IF(F43="Long",1,-1)</f>
        <v/>
      </c>
      <c r="O43" s="18" t="n">
        <v>501.6</v>
      </c>
      <c r="P43" s="18" t="n">
        <v>-37.2</v>
      </c>
      <c r="Q43" s="18" t="n">
        <v>679.2</v>
      </c>
      <c r="R43" s="18">
        <f>R42+O43</f>
        <v/>
      </c>
      <c r="S43" s="18">
        <f>MAX(0,MAX($R$7:R43))-R43</f>
        <v/>
      </c>
      <c r="T43" s="9" t="inlineStr">
        <is>
          <t>Session close</t>
        </is>
      </c>
      <c r="U43" s="29" t="n">
        <v>350</v>
      </c>
    </row>
    <row r="44">
      <c r="A44" s="11" t="n">
        <v>38</v>
      </c>
      <c r="B44" s="25" t="n">
        <v>43754</v>
      </c>
      <c r="C44" s="9" t="inlineStr">
        <is>
          <t>09:45</t>
        </is>
      </c>
      <c r="D44" s="25" t="n">
        <v>43754</v>
      </c>
      <c r="E44" s="9" t="inlineStr">
        <is>
          <t>09:59</t>
        </is>
      </c>
      <c r="F44" s="9" t="inlineStr">
        <is>
          <t>Long</t>
        </is>
      </c>
      <c r="G44" s="9" t="inlineStr">
        <is>
          <t>Gap Fill</t>
        </is>
      </c>
      <c r="H44" s="9" t="inlineStr">
        <is>
          <t>-</t>
        </is>
      </c>
      <c r="I44" s="26" t="n">
        <v>12</v>
      </c>
      <c r="J44" s="27" t="n">
        <v>7920.6</v>
      </c>
      <c r="K44" s="27" t="n">
        <v>7906.75</v>
      </c>
      <c r="L44" s="27" t="n">
        <v>7906.75</v>
      </c>
      <c r="M44" s="27" t="n">
        <v>7942.25</v>
      </c>
      <c r="N44" s="28">
        <f>(K44-J44)*IF(F44="Long",1,-1)</f>
        <v/>
      </c>
      <c r="O44" s="18" t="n">
        <v>-166.2</v>
      </c>
      <c r="P44" s="18" t="n">
        <v>-166.2</v>
      </c>
      <c r="Q44" s="18" t="n">
        <v>19.2</v>
      </c>
      <c r="R44" s="18">
        <f>R43+O44</f>
        <v/>
      </c>
      <c r="S44" s="18">
        <f>MAX(0,MAX($R$7:R44))-R44</f>
        <v/>
      </c>
      <c r="T44" s="9" t="inlineStr">
        <is>
          <t>Stop</t>
        </is>
      </c>
      <c r="U44" s="29" t="n">
        <v>14.3</v>
      </c>
    </row>
    <row r="45">
      <c r="A45" s="11" t="n">
        <v>39</v>
      </c>
      <c r="B45" s="25" t="n">
        <v>43761</v>
      </c>
      <c r="C45" s="9" t="inlineStr">
        <is>
          <t>11:40</t>
        </is>
      </c>
      <c r="D45" s="25" t="n">
        <v>43761</v>
      </c>
      <c r="E45" s="9" t="inlineStr">
        <is>
          <t>16:05</t>
        </is>
      </c>
      <c r="F45" s="9" t="inlineStr">
        <is>
          <t>Long</t>
        </is>
      </c>
      <c r="G45" s="9" t="inlineStr">
        <is>
          <t>ORB</t>
        </is>
      </c>
      <c r="H45" s="9" t="inlineStr">
        <is>
          <t>A</t>
        </is>
      </c>
      <c r="I45" s="26" t="n">
        <v>12</v>
      </c>
      <c r="J45" s="27" t="n">
        <v>7884.7</v>
      </c>
      <c r="K45" s="27" t="n">
        <v>7898.5</v>
      </c>
      <c r="L45" s="27" t="n">
        <v>7834</v>
      </c>
      <c r="M45" s="27" t="n">
        <v>7927</v>
      </c>
      <c r="N45" s="28">
        <f>(K45-J45)*IF(F45="Long",1,-1)</f>
        <v/>
      </c>
      <c r="O45" s="18" t="n">
        <v>165.6</v>
      </c>
      <c r="P45" s="18" t="n">
        <v>-338.4</v>
      </c>
      <c r="Q45" s="18" t="n">
        <v>302.4</v>
      </c>
      <c r="R45" s="18">
        <f>R44+O45</f>
        <v/>
      </c>
      <c r="S45" s="18">
        <f>MAX(0,MAX($R$7:R45))-R45</f>
        <v/>
      </c>
      <c r="T45" s="9" t="inlineStr">
        <is>
          <t>Session close</t>
        </is>
      </c>
      <c r="U45" s="29" t="n">
        <v>265</v>
      </c>
    </row>
    <row r="46">
      <c r="A46" s="11" t="n">
        <v>40</v>
      </c>
      <c r="B46" s="25" t="n">
        <v>43801</v>
      </c>
      <c r="C46" s="9" t="inlineStr">
        <is>
          <t>10:00</t>
        </is>
      </c>
      <c r="D46" s="25" t="n">
        <v>43801</v>
      </c>
      <c r="E46" s="9" t="inlineStr">
        <is>
          <t>10:02</t>
        </is>
      </c>
      <c r="F46" s="9" t="inlineStr">
        <is>
          <t>Short</t>
        </is>
      </c>
      <c r="G46" s="9" t="inlineStr">
        <is>
          <t>CISD Continuation</t>
        </is>
      </c>
      <c r="H46" s="9" t="inlineStr">
        <is>
          <t>A</t>
        </is>
      </c>
      <c r="I46" s="26" t="n">
        <v>20</v>
      </c>
      <c r="J46" s="27" t="n">
        <v>8332.5</v>
      </c>
      <c r="K46" s="27" t="n">
        <v>8310.25</v>
      </c>
      <c r="L46" s="27" t="n">
        <v>8362</v>
      </c>
      <c r="M46" s="27" t="n">
        <v>8310.25</v>
      </c>
      <c r="N46" s="28">
        <f>(K46-J46)*IF(F46="Long",1,-1)</f>
        <v/>
      </c>
      <c r="O46" s="18" t="n">
        <v>445</v>
      </c>
      <c r="P46" s="18" t="n">
        <v>-114</v>
      </c>
      <c r="Q46" s="18" t="n">
        <v>445</v>
      </c>
      <c r="R46" s="18">
        <f>R45+O46</f>
        <v/>
      </c>
      <c r="S46" s="18">
        <f>MAX(0,MAX($R$7:R46))-R46</f>
        <v/>
      </c>
      <c r="T46" s="9" t="inlineStr">
        <is>
          <t>Target</t>
        </is>
      </c>
      <c r="U46" s="29" t="n">
        <v>2.7</v>
      </c>
    </row>
    <row r="47">
      <c r="A47" s="11" t="n">
        <v>41</v>
      </c>
      <c r="B47" s="25" t="n">
        <v>43809</v>
      </c>
      <c r="C47" s="9" t="inlineStr">
        <is>
          <t>10:25</t>
        </is>
      </c>
      <c r="D47" s="25" t="n">
        <v>43809</v>
      </c>
      <c r="E47" s="9" t="inlineStr">
        <is>
          <t>16:05</t>
        </is>
      </c>
      <c r="F47" s="9" t="inlineStr">
        <is>
          <t>Long</t>
        </is>
      </c>
      <c r="G47" s="9" t="inlineStr">
        <is>
          <t>ORB</t>
        </is>
      </c>
      <c r="H47" s="9" t="inlineStr">
        <is>
          <t>A</t>
        </is>
      </c>
      <c r="I47" s="26" t="n">
        <v>12</v>
      </c>
      <c r="J47" s="27" t="n">
        <v>8385.200000000001</v>
      </c>
      <c r="K47" s="27" t="n">
        <v>8356.5</v>
      </c>
      <c r="L47" s="27" t="n">
        <v>8304</v>
      </c>
      <c r="M47" s="27" t="n">
        <v>8485</v>
      </c>
      <c r="N47" s="28">
        <f>(K47-J47)*IF(F47="Long",1,-1)</f>
        <v/>
      </c>
      <c r="O47" s="18" t="n">
        <v>-344.4</v>
      </c>
      <c r="P47" s="18" t="n">
        <v>-552</v>
      </c>
      <c r="Q47" s="18" t="n">
        <v>106.8</v>
      </c>
      <c r="R47" s="18">
        <f>R46+O47</f>
        <v/>
      </c>
      <c r="S47" s="18">
        <f>MAX(0,MAX($R$7:R47))-R47</f>
        <v/>
      </c>
      <c r="T47" s="9" t="inlineStr">
        <is>
          <t>Session close</t>
        </is>
      </c>
      <c r="U47" s="29" t="n">
        <v>340</v>
      </c>
    </row>
    <row r="48">
      <c r="A48" s="11" t="n">
        <v>42</v>
      </c>
      <c r="B48" s="25" t="n">
        <v>43829</v>
      </c>
      <c r="C48" s="9" t="inlineStr">
        <is>
          <t>10:15</t>
        </is>
      </c>
      <c r="D48" s="25" t="n">
        <v>43829</v>
      </c>
      <c r="E48" s="9" t="inlineStr">
        <is>
          <t>11:22</t>
        </is>
      </c>
      <c r="F48" s="9" t="inlineStr">
        <is>
          <t>Short</t>
        </is>
      </c>
      <c r="G48" s="9" t="inlineStr">
        <is>
          <t>CISD Continuation</t>
        </is>
      </c>
      <c r="H48" s="9" t="inlineStr">
        <is>
          <t>A</t>
        </is>
      </c>
      <c r="I48" s="26" t="n">
        <v>20</v>
      </c>
      <c r="J48" s="27" t="n">
        <v>8678.700000000001</v>
      </c>
      <c r="K48" s="27" t="n">
        <v>8709.75</v>
      </c>
      <c r="L48" s="27" t="n">
        <v>8709.75</v>
      </c>
      <c r="M48" s="27" t="n">
        <v>8651.75</v>
      </c>
      <c r="N48" s="28">
        <f>(K48-J48)*IF(F48="Long",1,-1)</f>
        <v/>
      </c>
      <c r="O48" s="18" t="n">
        <v>-621</v>
      </c>
      <c r="P48" s="18" t="n">
        <v>-621</v>
      </c>
      <c r="Q48" s="18" t="n">
        <v>162</v>
      </c>
      <c r="R48" s="18">
        <f>R47+O48</f>
        <v/>
      </c>
      <c r="S48" s="18">
        <f>MAX(0,MAX($R$7:R48))-R48</f>
        <v/>
      </c>
      <c r="T48" s="9" t="inlineStr">
        <is>
          <t>Stop</t>
        </is>
      </c>
      <c r="U48" s="29" t="n">
        <v>67.7</v>
      </c>
    </row>
    <row r="49">
      <c r="A49" s="11" t="n">
        <v>43</v>
      </c>
      <c r="B49" s="25" t="n">
        <v>43832</v>
      </c>
      <c r="C49" s="9" t="inlineStr">
        <is>
          <t>14:40</t>
        </is>
      </c>
      <c r="D49" s="25" t="n">
        <v>43832</v>
      </c>
      <c r="E49" s="9" t="inlineStr">
        <is>
          <t>16:05</t>
        </is>
      </c>
      <c r="F49" s="9" t="inlineStr">
        <is>
          <t>Long</t>
        </is>
      </c>
      <c r="G49" s="9" t="inlineStr">
        <is>
          <t>ORB</t>
        </is>
      </c>
      <c r="H49" s="9" t="inlineStr">
        <is>
          <t>A+</t>
        </is>
      </c>
      <c r="I49" s="26" t="n">
        <v>20</v>
      </c>
      <c r="J49" s="27" t="n">
        <v>8839.4</v>
      </c>
      <c r="K49" s="27" t="n">
        <v>8869.9</v>
      </c>
      <c r="L49" s="27" t="n">
        <v>8788</v>
      </c>
      <c r="M49" s="27" t="n">
        <v>8885</v>
      </c>
      <c r="N49" s="28">
        <f>(K49-J49)*IF(F49="Long",1,-1)</f>
        <v/>
      </c>
      <c r="O49" s="18" t="n">
        <v>610</v>
      </c>
      <c r="P49" s="18" t="n">
        <v>-24</v>
      </c>
      <c r="Q49" s="18" t="n">
        <v>638</v>
      </c>
      <c r="R49" s="18">
        <f>R48+O49</f>
        <v/>
      </c>
      <c r="S49" s="18">
        <f>MAX(0,MAX($R$7:R49))-R49</f>
        <v/>
      </c>
      <c r="T49" s="9" t="inlineStr">
        <is>
          <t>Session close</t>
        </is>
      </c>
      <c r="U49" s="29" t="n">
        <v>85</v>
      </c>
    </row>
    <row r="50">
      <c r="A50" s="11" t="n">
        <v>44</v>
      </c>
      <c r="B50" s="25" t="n">
        <v>43836</v>
      </c>
      <c r="C50" s="9" t="inlineStr">
        <is>
          <t>10:00</t>
        </is>
      </c>
      <c r="D50" s="25" t="n">
        <v>43836</v>
      </c>
      <c r="E50" s="9" t="inlineStr">
        <is>
          <t>16:05</t>
        </is>
      </c>
      <c r="F50" s="9" t="inlineStr">
        <is>
          <t>Long</t>
        </is>
      </c>
      <c r="G50" s="9" t="inlineStr">
        <is>
          <t>ORB</t>
        </is>
      </c>
      <c r="H50" s="9" t="inlineStr">
        <is>
          <t>A</t>
        </is>
      </c>
      <c r="I50" s="26" t="n">
        <v>12</v>
      </c>
      <c r="J50" s="27" t="n">
        <v>8781.9</v>
      </c>
      <c r="K50" s="27" t="n">
        <v>8849.4</v>
      </c>
      <c r="L50" s="27" t="n">
        <v>8731.25</v>
      </c>
      <c r="M50" s="27" t="n">
        <v>8867.5</v>
      </c>
      <c r="N50" s="28">
        <f>(K50-J50)*IF(F50="Long",1,-1)</f>
        <v/>
      </c>
      <c r="O50" s="18" t="n">
        <v>810</v>
      </c>
      <c r="P50" s="18" t="n">
        <v>-66</v>
      </c>
      <c r="Q50" s="18" t="n">
        <v>886.8</v>
      </c>
      <c r="R50" s="18">
        <f>R49+O50</f>
        <v/>
      </c>
      <c r="S50" s="18">
        <f>MAX(0,MAX($R$7:R50))-R50</f>
        <v/>
      </c>
      <c r="T50" s="9" t="inlineStr">
        <is>
          <t>Session close</t>
        </is>
      </c>
      <c r="U50" s="29" t="n">
        <v>365</v>
      </c>
    </row>
    <row r="51">
      <c r="A51" s="11" t="n">
        <v>45</v>
      </c>
      <c r="B51" s="25" t="n">
        <v>43837</v>
      </c>
      <c r="C51" s="9" t="inlineStr">
        <is>
          <t>14:05</t>
        </is>
      </c>
      <c r="D51" s="25" t="n">
        <v>43837</v>
      </c>
      <c r="E51" s="9" t="inlineStr">
        <is>
          <t>16:05</t>
        </is>
      </c>
      <c r="F51" s="9" t="inlineStr">
        <is>
          <t>Short</t>
        </is>
      </c>
      <c r="G51" s="9" t="inlineStr">
        <is>
          <t>CISD Reversal</t>
        </is>
      </c>
      <c r="H51" s="9" t="inlineStr">
        <is>
          <t>B</t>
        </is>
      </c>
      <c r="I51" s="26" t="n">
        <v>4</v>
      </c>
      <c r="J51" s="27" t="n">
        <v>8858.9</v>
      </c>
      <c r="K51" s="27" t="n">
        <v>8841.200000000001</v>
      </c>
      <c r="L51" s="27" t="n">
        <v>8876</v>
      </c>
      <c r="M51" s="27" t="n">
        <v>8732.5</v>
      </c>
      <c r="N51" s="28">
        <f>(K51-J51)*IF(F51="Long",1,-1)</f>
        <v/>
      </c>
      <c r="O51" s="18" t="n">
        <v>70.8</v>
      </c>
      <c r="P51" s="18" t="n">
        <v>-24.8</v>
      </c>
      <c r="Q51" s="18" t="n">
        <v>85.2</v>
      </c>
      <c r="R51" s="18">
        <f>R50+O51</f>
        <v/>
      </c>
      <c r="S51" s="18">
        <f>MAX(0,MAX($R$7:R51))-R51</f>
        <v/>
      </c>
      <c r="T51" s="9" t="inlineStr">
        <is>
          <t>Session close</t>
        </is>
      </c>
      <c r="U51" s="29" t="n">
        <v>120</v>
      </c>
    </row>
    <row r="52">
      <c r="A52" s="11" t="n">
        <v>46</v>
      </c>
      <c r="B52" s="25" t="n">
        <v>43838</v>
      </c>
      <c r="C52" s="9" t="inlineStr">
        <is>
          <t>10:00</t>
        </is>
      </c>
      <c r="D52" s="25" t="n">
        <v>43838</v>
      </c>
      <c r="E52" s="9" t="inlineStr">
        <is>
          <t>16:05</t>
        </is>
      </c>
      <c r="F52" s="9" t="inlineStr">
        <is>
          <t>Long</t>
        </is>
      </c>
      <c r="G52" s="9" t="inlineStr">
        <is>
          <t>ORB</t>
        </is>
      </c>
      <c r="H52" s="9" t="inlineStr">
        <is>
          <t>A</t>
        </is>
      </c>
      <c r="I52" s="26" t="n">
        <v>12</v>
      </c>
      <c r="J52" s="27" t="n">
        <v>8875.799999999999</v>
      </c>
      <c r="K52" s="27" t="n">
        <v>8921</v>
      </c>
      <c r="L52" s="27" t="n">
        <v>8794.5</v>
      </c>
      <c r="M52" s="27" t="n">
        <v>8985</v>
      </c>
      <c r="N52" s="28">
        <f>(K52-J52)*IF(F52="Long",1,-1)</f>
        <v/>
      </c>
      <c r="O52" s="18" t="n">
        <v>542.4</v>
      </c>
      <c r="P52" s="18" t="n">
        <v>-414</v>
      </c>
      <c r="Q52" s="18" t="n">
        <v>942</v>
      </c>
      <c r="R52" s="18">
        <f>R51+O52</f>
        <v/>
      </c>
      <c r="S52" s="18">
        <f>MAX(0,MAX($R$7:R52))-R52</f>
        <v/>
      </c>
      <c r="T52" s="9" t="inlineStr">
        <is>
          <t>Session close</t>
        </is>
      </c>
      <c r="U52" s="29" t="n">
        <v>365</v>
      </c>
    </row>
    <row r="53">
      <c r="A53" s="11" t="n">
        <v>47</v>
      </c>
      <c r="B53" s="25" t="n">
        <v>43846</v>
      </c>
      <c r="C53" s="9" t="inlineStr">
        <is>
          <t>10:10</t>
        </is>
      </c>
      <c r="D53" s="25" t="n">
        <v>43846</v>
      </c>
      <c r="E53" s="9" t="inlineStr">
        <is>
          <t>16:05</t>
        </is>
      </c>
      <c r="F53" s="9" t="inlineStr">
        <is>
          <t>Long</t>
        </is>
      </c>
      <c r="G53" s="9" t="inlineStr">
        <is>
          <t>ORB</t>
        </is>
      </c>
      <c r="H53" s="9" t="inlineStr">
        <is>
          <t>A</t>
        </is>
      </c>
      <c r="I53" s="26" t="n">
        <v>20</v>
      </c>
      <c r="J53" s="27" t="n">
        <v>9102.700000000001</v>
      </c>
      <c r="K53" s="27" t="n">
        <v>9122.200000000001</v>
      </c>
      <c r="L53" s="27" t="n">
        <v>9021.5</v>
      </c>
      <c r="M53" s="27" t="n">
        <v>9185</v>
      </c>
      <c r="N53" s="28">
        <f>(K53-J53)*IF(F53="Long",1,-1)</f>
        <v/>
      </c>
      <c r="O53" s="18" t="n">
        <v>390</v>
      </c>
      <c r="P53" s="18" t="n">
        <v>-820</v>
      </c>
      <c r="Q53" s="18" t="n">
        <v>480</v>
      </c>
      <c r="R53" s="18">
        <f>R52+O53</f>
        <v/>
      </c>
      <c r="S53" s="18">
        <f>MAX(0,MAX($R$7:R53))-R53</f>
        <v/>
      </c>
      <c r="T53" s="9" t="inlineStr">
        <is>
          <t>Session close</t>
        </is>
      </c>
      <c r="U53" s="29" t="n">
        <v>355</v>
      </c>
    </row>
    <row r="54">
      <c r="A54" s="11" t="n">
        <v>48</v>
      </c>
      <c r="B54" s="25" t="n">
        <v>43858</v>
      </c>
      <c r="C54" s="9" t="inlineStr">
        <is>
          <t>10:30</t>
        </is>
      </c>
      <c r="D54" s="25" t="n">
        <v>43858</v>
      </c>
      <c r="E54" s="9" t="inlineStr">
        <is>
          <t>16:05</t>
        </is>
      </c>
      <c r="F54" s="9" t="inlineStr">
        <is>
          <t>Long</t>
        </is>
      </c>
      <c r="G54" s="9" t="inlineStr">
        <is>
          <t>ORB</t>
        </is>
      </c>
      <c r="H54" s="9" t="inlineStr">
        <is>
          <t>A</t>
        </is>
      </c>
      <c r="I54" s="26" t="n">
        <v>20</v>
      </c>
      <c r="J54" s="27" t="n">
        <v>9042.700000000001</v>
      </c>
      <c r="K54" s="27" t="n">
        <v>9096.6</v>
      </c>
      <c r="L54" s="27" t="n">
        <v>8976.5</v>
      </c>
      <c r="M54" s="27" t="n">
        <v>9263</v>
      </c>
      <c r="N54" s="28">
        <f>(K54-J54)*IF(F54="Long",1,-1)</f>
        <v/>
      </c>
      <c r="O54" s="18" t="n">
        <v>1078</v>
      </c>
      <c r="P54" s="18" t="n">
        <v>-48</v>
      </c>
      <c r="Q54" s="18" t="n">
        <v>1368</v>
      </c>
      <c r="R54" s="18">
        <f>R53+O54</f>
        <v/>
      </c>
      <c r="S54" s="18">
        <f>MAX(0,MAX($R$7:R54))-R54</f>
        <v/>
      </c>
      <c r="T54" s="9" t="inlineStr">
        <is>
          <t>Session close</t>
        </is>
      </c>
      <c r="U54" s="29" t="n">
        <v>335</v>
      </c>
    </row>
    <row r="55">
      <c r="A55" s="11" t="n">
        <v>49</v>
      </c>
      <c r="B55" s="25" t="n">
        <v>43864</v>
      </c>
      <c r="C55" s="9" t="inlineStr">
        <is>
          <t>09:55</t>
        </is>
      </c>
      <c r="D55" s="25" t="n">
        <v>43864</v>
      </c>
      <c r="E55" s="9" t="inlineStr">
        <is>
          <t>16:05</t>
        </is>
      </c>
      <c r="F55" s="9" t="inlineStr">
        <is>
          <t>Long</t>
        </is>
      </c>
      <c r="G55" s="9" t="inlineStr">
        <is>
          <t>ORB</t>
        </is>
      </c>
      <c r="H55" s="9" t="inlineStr">
        <is>
          <t>A</t>
        </is>
      </c>
      <c r="I55" s="26" t="n">
        <v>12</v>
      </c>
      <c r="J55" s="27" t="n">
        <v>9109.799999999999</v>
      </c>
      <c r="K55" s="27" t="n">
        <v>9092.5</v>
      </c>
      <c r="L55" s="27" t="n">
        <v>9029</v>
      </c>
      <c r="M55" s="27" t="n">
        <v>9217.75</v>
      </c>
      <c r="N55" s="28">
        <f>(K55-J55)*IF(F55="Long",1,-1)</f>
        <v/>
      </c>
      <c r="O55" s="18" t="n">
        <v>-207.6</v>
      </c>
      <c r="P55" s="18" t="n">
        <v>-327.6</v>
      </c>
      <c r="Q55" s="18" t="n">
        <v>474</v>
      </c>
      <c r="R55" s="18">
        <f>R54+O55</f>
        <v/>
      </c>
      <c r="S55" s="18">
        <f>MAX(0,MAX($R$7:R55))-R55</f>
        <v/>
      </c>
      <c r="T55" s="9" t="inlineStr">
        <is>
          <t>Session close</t>
        </is>
      </c>
      <c r="U55" s="29" t="n">
        <v>370</v>
      </c>
    </row>
    <row r="56">
      <c r="A56" s="11" t="n">
        <v>50</v>
      </c>
      <c r="B56" s="25" t="n">
        <v>43867</v>
      </c>
      <c r="C56" s="9" t="inlineStr">
        <is>
          <t>09:45</t>
        </is>
      </c>
      <c r="D56" s="25" t="n">
        <v>43867</v>
      </c>
      <c r="E56" s="9" t="inlineStr">
        <is>
          <t>09:45</t>
        </is>
      </c>
      <c r="F56" s="9" t="inlineStr">
        <is>
          <t>Short</t>
        </is>
      </c>
      <c r="G56" s="9" t="inlineStr">
        <is>
          <t>Gap Fill</t>
        </is>
      </c>
      <c r="H56" s="9" t="inlineStr">
        <is>
          <t>-</t>
        </is>
      </c>
      <c r="I56" s="26" t="n">
        <v>12</v>
      </c>
      <c r="J56" s="27" t="n">
        <v>9368.299999999999</v>
      </c>
      <c r="K56" s="27" t="n">
        <v>9366.25</v>
      </c>
      <c r="L56" s="27" t="n">
        <v>9398.5</v>
      </c>
      <c r="M56" s="27" t="n">
        <v>9366.25</v>
      </c>
      <c r="N56" s="28">
        <f>(K56-J56)*IF(F56="Long",1,-1)</f>
        <v/>
      </c>
      <c r="O56" s="18" t="n">
        <v>24.6</v>
      </c>
      <c r="P56" s="18" t="n">
        <v>0</v>
      </c>
      <c r="Q56" s="18" t="n">
        <v>24.6</v>
      </c>
      <c r="R56" s="18">
        <f>R55+O56</f>
        <v/>
      </c>
      <c r="S56" s="18">
        <f>MAX(0,MAX($R$7:R56))-R56</f>
        <v/>
      </c>
      <c r="T56" s="9" t="inlineStr">
        <is>
          <t>Target</t>
        </is>
      </c>
      <c r="U56" s="29" t="n">
        <v>0.7</v>
      </c>
    </row>
    <row r="57">
      <c r="A57" s="11" t="n">
        <v>51</v>
      </c>
      <c r="B57" s="25" t="n">
        <v>43867</v>
      </c>
      <c r="C57" s="9" t="inlineStr">
        <is>
          <t>10:20</t>
        </is>
      </c>
      <c r="D57" s="25" t="n">
        <v>43867</v>
      </c>
      <c r="E57" s="9" t="inlineStr">
        <is>
          <t>10:47</t>
        </is>
      </c>
      <c r="F57" s="9" t="inlineStr">
        <is>
          <t>Short</t>
        </is>
      </c>
      <c r="G57" s="9" t="inlineStr">
        <is>
          <t>CISD Reversal</t>
        </is>
      </c>
      <c r="H57" s="9" t="inlineStr">
        <is>
          <t>A+</t>
        </is>
      </c>
      <c r="I57" s="26" t="n">
        <v>4</v>
      </c>
      <c r="J57" s="27" t="n">
        <v>9391.700000000001</v>
      </c>
      <c r="K57" s="27" t="n">
        <v>9415.75</v>
      </c>
      <c r="L57" s="27" t="n">
        <v>9415.75</v>
      </c>
      <c r="M57" s="27" t="n">
        <v>9365</v>
      </c>
      <c r="N57" s="28">
        <f>(K57-J57)*IF(F57="Long",1,-1)</f>
        <v/>
      </c>
      <c r="O57" s="18" t="n">
        <v>-96.2</v>
      </c>
      <c r="P57" s="18" t="n">
        <v>-96.2</v>
      </c>
      <c r="Q57" s="18" t="n">
        <v>29.6</v>
      </c>
      <c r="R57" s="18">
        <f>R56+O57</f>
        <v/>
      </c>
      <c r="S57" s="18">
        <f>MAX(0,MAX($R$7:R57))-R57</f>
        <v/>
      </c>
      <c r="T57" s="9" t="inlineStr">
        <is>
          <t>Stop</t>
        </is>
      </c>
      <c r="U57" s="29" t="n">
        <v>27.7</v>
      </c>
    </row>
    <row r="58">
      <c r="A58" s="11" t="n">
        <v>52</v>
      </c>
      <c r="B58" s="25" t="n">
        <v>43871</v>
      </c>
      <c r="C58" s="9" t="inlineStr">
        <is>
          <t>10:00</t>
        </is>
      </c>
      <c r="D58" s="25" t="n">
        <v>43871</v>
      </c>
      <c r="E58" s="9" t="inlineStr">
        <is>
          <t>16:05</t>
        </is>
      </c>
      <c r="F58" s="9" t="inlineStr">
        <is>
          <t>Long</t>
        </is>
      </c>
      <c r="G58" s="9" t="inlineStr">
        <is>
          <t>ORB</t>
        </is>
      </c>
      <c r="H58" s="9" t="inlineStr">
        <is>
          <t>A+</t>
        </is>
      </c>
      <c r="I58" s="26" t="n">
        <v>12</v>
      </c>
      <c r="J58" s="27" t="n">
        <v>9437.6</v>
      </c>
      <c r="K58" s="27" t="n">
        <v>9517.299999999999</v>
      </c>
      <c r="L58" s="27" t="n">
        <v>9356.75</v>
      </c>
      <c r="M58" s="27" t="n">
        <v>9535</v>
      </c>
      <c r="N58" s="28">
        <f>(K58-J58)*IF(F58="Long",1,-1)</f>
        <v/>
      </c>
      <c r="O58" s="18" t="n">
        <v>956.4</v>
      </c>
      <c r="P58" s="18" t="n">
        <v>-27.6</v>
      </c>
      <c r="Q58" s="18" t="n">
        <v>986.4</v>
      </c>
      <c r="R58" s="18">
        <f>R57+O58</f>
        <v/>
      </c>
      <c r="S58" s="18">
        <f>MAX(0,MAX($R$7:R58))-R58</f>
        <v/>
      </c>
      <c r="T58" s="9" t="inlineStr">
        <is>
          <t>Session close</t>
        </is>
      </c>
      <c r="U58" s="29" t="n">
        <v>365</v>
      </c>
    </row>
    <row r="59">
      <c r="A59" s="11" t="n">
        <v>53</v>
      </c>
      <c r="B59" s="25" t="n">
        <v>43872</v>
      </c>
      <c r="C59" s="9" t="inlineStr">
        <is>
          <t>09:45</t>
        </is>
      </c>
      <c r="D59" s="25" t="n">
        <v>43872</v>
      </c>
      <c r="E59" s="9" t="inlineStr">
        <is>
          <t>10:07</t>
        </is>
      </c>
      <c r="F59" s="9" t="inlineStr">
        <is>
          <t>Short</t>
        </is>
      </c>
      <c r="G59" s="9" t="inlineStr">
        <is>
          <t>Gap Fill</t>
        </is>
      </c>
      <c r="H59" s="9" t="inlineStr">
        <is>
          <t>-</t>
        </is>
      </c>
      <c r="I59" s="26" t="n">
        <v>12</v>
      </c>
      <c r="J59" s="27" t="n">
        <v>9557</v>
      </c>
      <c r="K59" s="27" t="n">
        <v>9573</v>
      </c>
      <c r="L59" s="27" t="n">
        <v>9573</v>
      </c>
      <c r="M59" s="27" t="n">
        <v>9514.5</v>
      </c>
      <c r="N59" s="28">
        <f>(K59-J59)*IF(F59="Long",1,-1)</f>
        <v/>
      </c>
      <c r="O59" s="18" t="n">
        <v>-192</v>
      </c>
      <c r="P59" s="18" t="n">
        <v>-192</v>
      </c>
      <c r="Q59" s="18" t="n">
        <v>104.4</v>
      </c>
      <c r="R59" s="18">
        <f>R58+O59</f>
        <v/>
      </c>
      <c r="S59" s="18">
        <f>MAX(0,MAX($R$7:R59))-R59</f>
        <v/>
      </c>
      <c r="T59" s="9" t="inlineStr">
        <is>
          <t>Stop</t>
        </is>
      </c>
      <c r="U59" s="29" t="n">
        <v>22.7</v>
      </c>
    </row>
    <row r="60">
      <c r="A60" s="11" t="n">
        <v>54</v>
      </c>
      <c r="B60" s="25" t="n">
        <v>43879</v>
      </c>
      <c r="C60" s="9" t="inlineStr">
        <is>
          <t>10:00</t>
        </is>
      </c>
      <c r="D60" s="25" t="n">
        <v>43879</v>
      </c>
      <c r="E60" s="9" t="inlineStr">
        <is>
          <t>16:05</t>
        </is>
      </c>
      <c r="F60" s="9" t="inlineStr">
        <is>
          <t>Long</t>
        </is>
      </c>
      <c r="G60" s="9" t="inlineStr">
        <is>
          <t>ORB</t>
        </is>
      </c>
      <c r="H60" s="9" t="inlineStr">
        <is>
          <t>A</t>
        </is>
      </c>
      <c r="I60" s="26" t="n">
        <v>12</v>
      </c>
      <c r="J60" s="27" t="n">
        <v>9616.6</v>
      </c>
      <c r="K60" s="27" t="n">
        <v>9629.299999999999</v>
      </c>
      <c r="L60" s="27" t="n">
        <v>9535.25</v>
      </c>
      <c r="M60" s="27" t="n">
        <v>9685</v>
      </c>
      <c r="N60" s="28">
        <f>(K60-J60)*IF(F60="Long",1,-1)</f>
        <v/>
      </c>
      <c r="O60" s="18" t="n">
        <v>152.4</v>
      </c>
      <c r="P60" s="18" t="n">
        <v>-546</v>
      </c>
      <c r="Q60" s="18" t="n">
        <v>366</v>
      </c>
      <c r="R60" s="18">
        <f>R59+O60</f>
        <v/>
      </c>
      <c r="S60" s="18">
        <f>MAX(0,MAX($R$7:R60))-R60</f>
        <v/>
      </c>
      <c r="T60" s="9" t="inlineStr">
        <is>
          <t>Session close</t>
        </is>
      </c>
      <c r="U60" s="29" t="n">
        <v>365</v>
      </c>
    </row>
    <row r="61">
      <c r="A61" s="11" t="n">
        <v>55</v>
      </c>
      <c r="B61" s="25" t="n">
        <v>43882</v>
      </c>
      <c r="C61" s="9" t="inlineStr">
        <is>
          <t>10:15</t>
        </is>
      </c>
      <c r="D61" s="25" t="n">
        <v>43882</v>
      </c>
      <c r="E61" s="9" t="inlineStr">
        <is>
          <t>10:22</t>
        </is>
      </c>
      <c r="F61" s="9" t="inlineStr">
        <is>
          <t>Short</t>
        </is>
      </c>
      <c r="G61" s="9" t="inlineStr">
        <is>
          <t>CISD Continuation</t>
        </is>
      </c>
      <c r="H61" s="9" t="inlineStr">
        <is>
          <t>A</t>
        </is>
      </c>
      <c r="I61" s="26" t="n">
        <v>12</v>
      </c>
      <c r="J61" s="27" t="n">
        <v>9486.299999999999</v>
      </c>
      <c r="K61" s="27" t="n">
        <v>9512.75</v>
      </c>
      <c r="L61" s="27" t="n">
        <v>9512.75</v>
      </c>
      <c r="M61" s="27" t="n">
        <v>9454.5</v>
      </c>
      <c r="N61" s="28">
        <f>(K61-J61)*IF(F61="Long",1,-1)</f>
        <v/>
      </c>
      <c r="O61" s="18" t="n">
        <v>-317.4</v>
      </c>
      <c r="P61" s="18" t="n">
        <v>-317.4</v>
      </c>
      <c r="Q61" s="18" t="n">
        <v>14.4</v>
      </c>
      <c r="R61" s="18">
        <f>R60+O61</f>
        <v/>
      </c>
      <c r="S61" s="18">
        <f>MAX(0,MAX($R$7:R61))-R61</f>
        <v/>
      </c>
      <c r="T61" s="9" t="inlineStr">
        <is>
          <t>Stop</t>
        </is>
      </c>
      <c r="U61" s="29" t="n">
        <v>7.7</v>
      </c>
    </row>
    <row r="62">
      <c r="A62" s="11" t="n">
        <v>56</v>
      </c>
      <c r="B62" s="25" t="n">
        <v>43886</v>
      </c>
      <c r="C62" s="9" t="inlineStr">
        <is>
          <t>11:50</t>
        </is>
      </c>
      <c r="D62" s="25" t="n">
        <v>43886</v>
      </c>
      <c r="E62" s="9" t="inlineStr">
        <is>
          <t>13:17</t>
        </is>
      </c>
      <c r="F62" s="9" t="inlineStr">
        <is>
          <t>Long</t>
        </is>
      </c>
      <c r="G62" s="9" t="inlineStr">
        <is>
          <t>CISD Reversal</t>
        </is>
      </c>
      <c r="H62" s="9" t="inlineStr">
        <is>
          <t>A</t>
        </is>
      </c>
      <c r="I62" s="26" t="n">
        <v>4</v>
      </c>
      <c r="J62" s="27" t="n">
        <v>9016.9</v>
      </c>
      <c r="K62" s="27" t="n">
        <v>8937</v>
      </c>
      <c r="L62" s="27" t="n">
        <v>8937</v>
      </c>
      <c r="M62" s="27" t="n">
        <v>9085</v>
      </c>
      <c r="N62" s="28">
        <f>(K62-J62)*IF(F62="Long",1,-1)</f>
        <v/>
      </c>
      <c r="O62" s="18" t="n">
        <v>-319.6</v>
      </c>
      <c r="P62" s="18" t="n">
        <v>-319.6</v>
      </c>
      <c r="Q62" s="18" t="n">
        <v>103.6</v>
      </c>
      <c r="R62" s="18">
        <f>R61+O62</f>
        <v/>
      </c>
      <c r="S62" s="18">
        <f>MAX(0,MAX($R$7:R62))-R62</f>
        <v/>
      </c>
      <c r="T62" s="9" t="inlineStr">
        <is>
          <t>Stop</t>
        </is>
      </c>
      <c r="U62" s="29" t="n">
        <v>87.7</v>
      </c>
    </row>
    <row r="63">
      <c r="A63" s="11" t="n">
        <v>57</v>
      </c>
      <c r="B63" s="25" t="n">
        <v>43886</v>
      </c>
      <c r="C63" s="9" t="inlineStr">
        <is>
          <t>14:45</t>
        </is>
      </c>
      <c r="D63" s="25" t="n">
        <v>43886</v>
      </c>
      <c r="E63" s="9" t="inlineStr">
        <is>
          <t>16:05</t>
        </is>
      </c>
      <c r="F63" s="9" t="inlineStr">
        <is>
          <t>Long</t>
        </is>
      </c>
      <c r="G63" s="9" t="inlineStr">
        <is>
          <t>CISD Reversal</t>
        </is>
      </c>
      <c r="H63" s="9" t="inlineStr">
        <is>
          <t>A+</t>
        </is>
      </c>
      <c r="I63" s="26" t="n">
        <v>4</v>
      </c>
      <c r="J63" s="27" t="n">
        <v>8869.9</v>
      </c>
      <c r="K63" s="27" t="n">
        <v>8860</v>
      </c>
      <c r="L63" s="27" t="n">
        <v>8789</v>
      </c>
      <c r="M63" s="27" t="n">
        <v>8978.75</v>
      </c>
      <c r="N63" s="28">
        <f>(K63-J63)*IF(F63="Long",1,-1)</f>
        <v/>
      </c>
      <c r="O63" s="18" t="n">
        <v>-39.6</v>
      </c>
      <c r="P63" s="18" t="n">
        <v>-259.2</v>
      </c>
      <c r="Q63" s="18" t="n">
        <v>268</v>
      </c>
      <c r="R63" s="18">
        <f>R62+O63</f>
        <v/>
      </c>
      <c r="S63" s="18">
        <f>MAX(0,MAX($R$7:R63))-R63</f>
        <v/>
      </c>
      <c r="T63" s="9" t="inlineStr">
        <is>
          <t>Session close</t>
        </is>
      </c>
      <c r="U63" s="29" t="n">
        <v>80</v>
      </c>
    </row>
    <row r="64">
      <c r="A64" s="11" t="n">
        <v>58</v>
      </c>
      <c r="B64" s="25" t="n">
        <v>43892</v>
      </c>
      <c r="C64" s="9" t="inlineStr">
        <is>
          <t>09:45</t>
        </is>
      </c>
      <c r="D64" s="25" t="n">
        <v>43892</v>
      </c>
      <c r="E64" s="9" t="inlineStr">
        <is>
          <t>10:05</t>
        </is>
      </c>
      <c r="F64" s="9" t="inlineStr">
        <is>
          <t>Short</t>
        </is>
      </c>
      <c r="G64" s="9" t="inlineStr">
        <is>
          <t>Gap Fill</t>
        </is>
      </c>
      <c r="H64" s="9" t="inlineStr">
        <is>
          <t>-</t>
        </is>
      </c>
      <c r="I64" s="26" t="n">
        <v>12</v>
      </c>
      <c r="J64" s="27" t="n">
        <v>8532.200000000001</v>
      </c>
      <c r="K64" s="27" t="n">
        <v>8472.5</v>
      </c>
      <c r="L64" s="27" t="n">
        <v>8593.25</v>
      </c>
      <c r="M64" s="27" t="n">
        <v>8472.5</v>
      </c>
      <c r="N64" s="28">
        <f>(K64-J64)*IF(F64="Long",1,-1)</f>
        <v/>
      </c>
      <c r="O64" s="18" t="n">
        <v>716.4</v>
      </c>
      <c r="P64" s="18" t="n">
        <v>-535.2</v>
      </c>
      <c r="Q64" s="18" t="n">
        <v>716.4</v>
      </c>
      <c r="R64" s="18">
        <f>R63+O64</f>
        <v/>
      </c>
      <c r="S64" s="18">
        <f>MAX(0,MAX($R$7:R64))-R64</f>
        <v/>
      </c>
      <c r="T64" s="9" t="inlineStr">
        <is>
          <t>Target</t>
        </is>
      </c>
      <c r="U64" s="29" t="n">
        <v>20.7</v>
      </c>
    </row>
    <row r="65">
      <c r="A65" s="11" t="n">
        <v>59</v>
      </c>
      <c r="B65" s="25" t="n">
        <v>43908</v>
      </c>
      <c r="C65" s="9" t="inlineStr">
        <is>
          <t>13:25</t>
        </is>
      </c>
      <c r="D65" s="25" t="n">
        <v>43908</v>
      </c>
      <c r="E65" s="9" t="inlineStr">
        <is>
          <t>13:31</t>
        </is>
      </c>
      <c r="F65" s="9" t="inlineStr">
        <is>
          <t>Short</t>
        </is>
      </c>
      <c r="G65" s="9" t="inlineStr">
        <is>
          <t>ORB</t>
        </is>
      </c>
      <c r="H65" s="9" t="inlineStr">
        <is>
          <t>A</t>
        </is>
      </c>
      <c r="I65" s="26" t="n">
        <v>12</v>
      </c>
      <c r="J65" s="27" t="n">
        <v>7011.5</v>
      </c>
      <c r="K65" s="27" t="n">
        <v>6940.25</v>
      </c>
      <c r="L65" s="27" t="n">
        <v>7089.5</v>
      </c>
      <c r="M65" s="27" t="n">
        <v>6940.25</v>
      </c>
      <c r="N65" s="28">
        <f>(K65-J65)*IF(F65="Long",1,-1)</f>
        <v/>
      </c>
      <c r="O65" s="18" t="n">
        <v>855</v>
      </c>
      <c r="P65" s="18" t="n">
        <v>-172.8</v>
      </c>
      <c r="Q65" s="18" t="n">
        <v>855</v>
      </c>
      <c r="R65" s="18">
        <f>R64+O65</f>
        <v/>
      </c>
      <c r="S65" s="18">
        <f>MAX(0,MAX($R$7:R65))-R65</f>
        <v/>
      </c>
      <c r="T65" s="9" t="inlineStr">
        <is>
          <t>Target</t>
        </is>
      </c>
      <c r="U65" s="29" t="n">
        <v>6.7</v>
      </c>
    </row>
    <row r="66">
      <c r="A66" s="11" t="n">
        <v>60</v>
      </c>
      <c r="B66" s="25" t="n">
        <v>43908</v>
      </c>
      <c r="C66" s="9" t="inlineStr">
        <is>
          <t>14:40</t>
        </is>
      </c>
      <c r="D66" s="25" t="n">
        <v>43908</v>
      </c>
      <c r="E66" s="9" t="inlineStr">
        <is>
          <t>15:53</t>
        </is>
      </c>
      <c r="F66" s="9" t="inlineStr">
        <is>
          <t>Long</t>
        </is>
      </c>
      <c r="G66" s="9" t="inlineStr">
        <is>
          <t>CISD Reversal</t>
        </is>
      </c>
      <c r="H66" s="9" t="inlineStr">
        <is>
          <t>A+</t>
        </is>
      </c>
      <c r="I66" s="26" t="n">
        <v>4</v>
      </c>
      <c r="J66" s="27" t="n">
        <v>6957.6</v>
      </c>
      <c r="K66" s="27" t="n">
        <v>7084.25</v>
      </c>
      <c r="L66" s="27" t="n">
        <v>6875.25</v>
      </c>
      <c r="M66" s="27" t="n">
        <v>7084.25</v>
      </c>
      <c r="N66" s="28">
        <f>(K66-J66)*IF(F66="Long",1,-1)</f>
        <v/>
      </c>
      <c r="O66" s="18" t="n">
        <v>506.6</v>
      </c>
      <c r="P66" s="18" t="n">
        <v>-249.2</v>
      </c>
      <c r="Q66" s="18" t="n">
        <v>506.6</v>
      </c>
      <c r="R66" s="18">
        <f>R65+O66</f>
        <v/>
      </c>
      <c r="S66" s="18">
        <f>MAX(0,MAX($R$7:R66))-R66</f>
        <v/>
      </c>
      <c r="T66" s="9" t="inlineStr">
        <is>
          <t>Target</t>
        </is>
      </c>
      <c r="U66" s="29" t="n">
        <v>73.7</v>
      </c>
    </row>
    <row r="67">
      <c r="A67" s="11" t="n">
        <v>61</v>
      </c>
      <c r="B67" s="25" t="n">
        <v>43910</v>
      </c>
      <c r="C67" s="9" t="inlineStr">
        <is>
          <t>09:45</t>
        </is>
      </c>
      <c r="D67" s="25" t="n">
        <v>43910</v>
      </c>
      <c r="E67" s="9" t="inlineStr">
        <is>
          <t>10:53</t>
        </is>
      </c>
      <c r="F67" s="9" t="inlineStr">
        <is>
          <t>Short</t>
        </is>
      </c>
      <c r="G67" s="9" t="inlineStr">
        <is>
          <t>Gap Fill</t>
        </is>
      </c>
      <c r="H67" s="9" t="inlineStr">
        <is>
          <t>-</t>
        </is>
      </c>
      <c r="I67" s="26" t="n">
        <v>12</v>
      </c>
      <c r="J67" s="27" t="n">
        <v>7326.6</v>
      </c>
      <c r="K67" s="27" t="n">
        <v>7475</v>
      </c>
      <c r="L67" s="27" t="n">
        <v>7475</v>
      </c>
      <c r="M67" s="27" t="n">
        <v>7278.25</v>
      </c>
      <c r="N67" s="28">
        <f>(K67-J67)*IF(F67="Long",1,-1)</f>
        <v/>
      </c>
      <c r="O67" s="18" t="n">
        <v>-1780.8</v>
      </c>
      <c r="P67" s="18" t="n">
        <v>-1780.8</v>
      </c>
      <c r="Q67" s="18" t="n">
        <v>350.4</v>
      </c>
      <c r="R67" s="18">
        <f>R66+O67</f>
        <v/>
      </c>
      <c r="S67" s="18">
        <f>MAX(0,MAX($R$7:R67))-R67</f>
        <v/>
      </c>
      <c r="T67" s="9" t="inlineStr">
        <is>
          <t>Stop</t>
        </is>
      </c>
      <c r="U67" s="29" t="n">
        <v>68.7</v>
      </c>
    </row>
    <row r="68">
      <c r="A68" s="11" t="n">
        <v>62</v>
      </c>
      <c r="B68" s="25" t="n">
        <v>43920</v>
      </c>
      <c r="C68" s="9" t="inlineStr">
        <is>
          <t>09:45</t>
        </is>
      </c>
      <c r="D68" s="25" t="n">
        <v>43920</v>
      </c>
      <c r="E68" s="9" t="inlineStr">
        <is>
          <t>10:03</t>
        </is>
      </c>
      <c r="F68" s="9" t="inlineStr">
        <is>
          <t>Short</t>
        </is>
      </c>
      <c r="G68" s="9" t="inlineStr">
        <is>
          <t>Gap Fill</t>
        </is>
      </c>
      <c r="H68" s="9" t="inlineStr">
        <is>
          <t>-</t>
        </is>
      </c>
      <c r="I68" s="26" t="n">
        <v>12</v>
      </c>
      <c r="J68" s="27" t="n">
        <v>7663.7</v>
      </c>
      <c r="K68" s="27" t="n">
        <v>7716.5</v>
      </c>
      <c r="L68" s="27" t="n">
        <v>7716.5</v>
      </c>
      <c r="M68" s="27" t="n">
        <v>7577.5</v>
      </c>
      <c r="N68" s="28">
        <f>(K68-J68)*IF(F68="Long",1,-1)</f>
        <v/>
      </c>
      <c r="O68" s="18" t="n">
        <v>-633.6</v>
      </c>
      <c r="P68" s="18" t="n">
        <v>-633.6</v>
      </c>
      <c r="Q68" s="18" t="n">
        <v>214.8</v>
      </c>
      <c r="R68" s="18">
        <f>R67+O68</f>
        <v/>
      </c>
      <c r="S68" s="18">
        <f>MAX(0,MAX($R$7:R68))-R68</f>
        <v/>
      </c>
      <c r="T68" s="9" t="inlineStr">
        <is>
          <t>Stop</t>
        </is>
      </c>
      <c r="U68" s="29" t="n">
        <v>18.7</v>
      </c>
    </row>
    <row r="69">
      <c r="A69" s="11" t="n">
        <v>63</v>
      </c>
      <c r="B69" s="25" t="n">
        <v>43927</v>
      </c>
      <c r="C69" s="9" t="inlineStr">
        <is>
          <t>10:20</t>
        </is>
      </c>
      <c r="D69" s="25" t="n">
        <v>43927</v>
      </c>
      <c r="E69" s="9" t="inlineStr">
        <is>
          <t>12:38</t>
        </is>
      </c>
      <c r="F69" s="9" t="inlineStr">
        <is>
          <t>Long</t>
        </is>
      </c>
      <c r="G69" s="9" t="inlineStr">
        <is>
          <t>CISD Continuation</t>
        </is>
      </c>
      <c r="H69" s="9" t="inlineStr">
        <is>
          <t>A</t>
        </is>
      </c>
      <c r="I69" s="26" t="n">
        <v>12</v>
      </c>
      <c r="J69" s="27" t="n">
        <v>7863.1</v>
      </c>
      <c r="K69" s="27" t="n">
        <v>7935</v>
      </c>
      <c r="L69" s="27" t="n">
        <v>7780.75</v>
      </c>
      <c r="M69" s="27" t="n">
        <v>7935</v>
      </c>
      <c r="N69" s="28">
        <f>(K69-J69)*IF(F69="Long",1,-1)</f>
        <v/>
      </c>
      <c r="O69" s="18" t="n">
        <v>862.8</v>
      </c>
      <c r="P69" s="18" t="n">
        <v>-243.6</v>
      </c>
      <c r="Q69" s="18" t="n">
        <v>862.8</v>
      </c>
      <c r="R69" s="18">
        <f>R68+O69</f>
        <v/>
      </c>
      <c r="S69" s="18">
        <f>MAX(0,MAX($R$7:R69))-R69</f>
        <v/>
      </c>
      <c r="T69" s="9" t="inlineStr">
        <is>
          <t>Target</t>
        </is>
      </c>
      <c r="U69" s="29" t="n">
        <v>138.7</v>
      </c>
    </row>
    <row r="70">
      <c r="A70" s="11" t="n">
        <v>64</v>
      </c>
      <c r="B70" s="25" t="n">
        <v>43927</v>
      </c>
      <c r="C70" s="9" t="inlineStr">
        <is>
          <t>12:40</t>
        </is>
      </c>
      <c r="D70" s="25" t="n">
        <v>43927</v>
      </c>
      <c r="E70" s="9" t="inlineStr">
        <is>
          <t>15:50</t>
        </is>
      </c>
      <c r="F70" s="9" t="inlineStr">
        <is>
          <t>Long</t>
        </is>
      </c>
      <c r="G70" s="9" t="inlineStr">
        <is>
          <t>Sweep Retest</t>
        </is>
      </c>
      <c r="H70" s="9" t="inlineStr">
        <is>
          <t>C</t>
        </is>
      </c>
      <c r="I70" s="26" t="n">
        <v>8</v>
      </c>
      <c r="J70" s="27" t="n">
        <v>7933.7</v>
      </c>
      <c r="K70" s="27" t="n">
        <v>8035</v>
      </c>
      <c r="L70" s="27" t="n">
        <v>7850.75</v>
      </c>
      <c r="M70" s="27" t="n">
        <v>8035</v>
      </c>
      <c r="N70" s="28">
        <f>(K70-J70)*IF(F70="Long",1,-1)</f>
        <v/>
      </c>
      <c r="O70" s="18" t="n">
        <v>810.4</v>
      </c>
      <c r="P70" s="18" t="n">
        <v>-141.6</v>
      </c>
      <c r="Q70" s="18" t="n">
        <v>810.4</v>
      </c>
      <c r="R70" s="18">
        <f>R69+O70</f>
        <v/>
      </c>
      <c r="S70" s="18">
        <f>MAX(0,MAX($R$7:R70))-R70</f>
        <v/>
      </c>
      <c r="T70" s="9" t="inlineStr">
        <is>
          <t>Target</t>
        </is>
      </c>
      <c r="U70" s="29" t="n">
        <v>190.7</v>
      </c>
    </row>
    <row r="71">
      <c r="A71" s="11" t="n">
        <v>65</v>
      </c>
      <c r="B71" s="25" t="n">
        <v>43934</v>
      </c>
      <c r="C71" s="9" t="inlineStr">
        <is>
          <t>09:45</t>
        </is>
      </c>
      <c r="D71" s="25" t="n">
        <v>43934</v>
      </c>
      <c r="E71" s="9" t="inlineStr">
        <is>
          <t>09:47</t>
        </is>
      </c>
      <c r="F71" s="9" t="inlineStr">
        <is>
          <t>Long</t>
        </is>
      </c>
      <c r="G71" s="9" t="inlineStr">
        <is>
          <t>Gap Fill</t>
        </is>
      </c>
      <c r="H71" s="9" t="inlineStr">
        <is>
          <t>-</t>
        </is>
      </c>
      <c r="I71" s="26" t="n">
        <v>12</v>
      </c>
      <c r="J71" s="27" t="n">
        <v>8205</v>
      </c>
      <c r="K71" s="27" t="n">
        <v>8182.25</v>
      </c>
      <c r="L71" s="27" t="n">
        <v>8182.25</v>
      </c>
      <c r="M71" s="27" t="n">
        <v>8229</v>
      </c>
      <c r="N71" s="28">
        <f>(K71-J71)*IF(F71="Long",1,-1)</f>
        <v/>
      </c>
      <c r="O71" s="18" t="n">
        <v>-273</v>
      </c>
      <c r="P71" s="18" t="n">
        <v>-273</v>
      </c>
      <c r="Q71" s="18" t="n">
        <v>4.8</v>
      </c>
      <c r="R71" s="18">
        <f>R70+O71</f>
        <v/>
      </c>
      <c r="S71" s="18">
        <f>MAX(0,MAX($R$7:R71))-R71</f>
        <v/>
      </c>
      <c r="T71" s="9" t="inlineStr">
        <is>
          <t>Stop</t>
        </is>
      </c>
      <c r="U71" s="29" t="n">
        <v>2.7</v>
      </c>
    </row>
    <row r="72">
      <c r="A72" s="11" t="n">
        <v>66</v>
      </c>
      <c r="B72" s="25" t="n">
        <v>43934</v>
      </c>
      <c r="C72" s="9" t="inlineStr">
        <is>
          <t>10:25</t>
        </is>
      </c>
      <c r="D72" s="25" t="n">
        <v>43934</v>
      </c>
      <c r="E72" s="9" t="inlineStr">
        <is>
          <t>13:52</t>
        </is>
      </c>
      <c r="F72" s="9" t="inlineStr">
        <is>
          <t>Short</t>
        </is>
      </c>
      <c r="G72" s="9" t="inlineStr">
        <is>
          <t>CISD Continuation</t>
        </is>
      </c>
      <c r="H72" s="9" t="inlineStr">
        <is>
          <t>A</t>
        </is>
      </c>
      <c r="I72" s="26" t="n">
        <v>12</v>
      </c>
      <c r="J72" s="27" t="n">
        <v>8171</v>
      </c>
      <c r="K72" s="27" t="n">
        <v>8250.5</v>
      </c>
      <c r="L72" s="27" t="n">
        <v>8250.5</v>
      </c>
      <c r="M72" s="27" t="n">
        <v>8090</v>
      </c>
      <c r="N72" s="28">
        <f>(K72-J72)*IF(F72="Long",1,-1)</f>
        <v/>
      </c>
      <c r="O72" s="18" t="n">
        <v>-954</v>
      </c>
      <c r="P72" s="18" t="n">
        <v>-954</v>
      </c>
      <c r="Q72" s="18" t="n">
        <v>261.6</v>
      </c>
      <c r="R72" s="18">
        <f>R71+O72</f>
        <v/>
      </c>
      <c r="S72" s="18">
        <f>MAX(0,MAX($R$7:R72))-R72</f>
        <v/>
      </c>
      <c r="T72" s="9" t="inlineStr">
        <is>
          <t>Stop</t>
        </is>
      </c>
      <c r="U72" s="29" t="n">
        <v>207.3</v>
      </c>
    </row>
    <row r="73">
      <c r="A73" s="11" t="n">
        <v>67</v>
      </c>
      <c r="B73" s="25" t="n">
        <v>43935</v>
      </c>
      <c r="C73" s="9" t="inlineStr">
        <is>
          <t>10:00</t>
        </is>
      </c>
      <c r="D73" s="25" t="n">
        <v>43935</v>
      </c>
      <c r="E73" s="9" t="inlineStr">
        <is>
          <t>12:53</t>
        </is>
      </c>
      <c r="F73" s="9" t="inlineStr">
        <is>
          <t>Long</t>
        </is>
      </c>
      <c r="G73" s="9" t="inlineStr">
        <is>
          <t>CISD Continuation</t>
        </is>
      </c>
      <c r="H73" s="9" t="inlineStr">
        <is>
          <t>A</t>
        </is>
      </c>
      <c r="I73" s="26" t="n">
        <v>12</v>
      </c>
      <c r="J73" s="27" t="n">
        <v>8595.1</v>
      </c>
      <c r="K73" s="27" t="n">
        <v>8657.5</v>
      </c>
      <c r="L73" s="27" t="n">
        <v>8512</v>
      </c>
      <c r="M73" s="27" t="n">
        <v>8657.5</v>
      </c>
      <c r="N73" s="28">
        <f>(K73-J73)*IF(F73="Long",1,-1)</f>
        <v/>
      </c>
      <c r="O73" s="18" t="n">
        <v>748.8</v>
      </c>
      <c r="P73" s="18" t="n">
        <v>-580.8</v>
      </c>
      <c r="Q73" s="18" t="n">
        <v>748.8</v>
      </c>
      <c r="R73" s="18">
        <f>R72+O73</f>
        <v/>
      </c>
      <c r="S73" s="18">
        <f>MAX(0,MAX($R$7:R73))-R73</f>
        <v/>
      </c>
      <c r="T73" s="9" t="inlineStr">
        <is>
          <t>Target</t>
        </is>
      </c>
      <c r="U73" s="29" t="n">
        <v>173.7</v>
      </c>
    </row>
    <row r="74">
      <c r="A74" s="11" t="n">
        <v>68</v>
      </c>
      <c r="B74" s="25" t="n">
        <v>43937</v>
      </c>
      <c r="C74" s="9" t="inlineStr">
        <is>
          <t>09:45</t>
        </is>
      </c>
      <c r="D74" s="25" t="n">
        <v>43937</v>
      </c>
      <c r="E74" s="9" t="inlineStr">
        <is>
          <t>10:48</t>
        </is>
      </c>
      <c r="F74" s="9" t="inlineStr">
        <is>
          <t>Short</t>
        </is>
      </c>
      <c r="G74" s="9" t="inlineStr">
        <is>
          <t>Gap Fill</t>
        </is>
      </c>
      <c r="H74" s="9" t="inlineStr">
        <is>
          <t>-</t>
        </is>
      </c>
      <c r="I74" s="26" t="n">
        <v>12</v>
      </c>
      <c r="J74" s="27" t="n">
        <v>8675</v>
      </c>
      <c r="K74" s="27" t="n">
        <v>8701.75</v>
      </c>
      <c r="L74" s="27" t="n">
        <v>8701.75</v>
      </c>
      <c r="M74" s="27" t="n">
        <v>8585.75</v>
      </c>
      <c r="N74" s="28">
        <f>(K74-J74)*IF(F74="Long",1,-1)</f>
        <v/>
      </c>
      <c r="O74" s="18" t="n">
        <v>-321</v>
      </c>
      <c r="P74" s="18" t="n">
        <v>-321</v>
      </c>
      <c r="Q74" s="18" t="n">
        <v>907.2</v>
      </c>
      <c r="R74" s="18">
        <f>R73+O74</f>
        <v/>
      </c>
      <c r="S74" s="18">
        <f>MAX(0,MAX($R$7:R74))-R74</f>
        <v/>
      </c>
      <c r="T74" s="9" t="inlineStr">
        <is>
          <t>Stop</t>
        </is>
      </c>
      <c r="U74" s="29" t="n">
        <v>63.7</v>
      </c>
    </row>
    <row r="75">
      <c r="A75" s="11" t="n">
        <v>69</v>
      </c>
      <c r="B75" s="25" t="n">
        <v>43938</v>
      </c>
      <c r="C75" s="9" t="inlineStr">
        <is>
          <t>09:45</t>
        </is>
      </c>
      <c r="D75" s="25" t="n">
        <v>43938</v>
      </c>
      <c r="E75" s="9" t="inlineStr">
        <is>
          <t>10:49</t>
        </is>
      </c>
      <c r="F75" s="9" t="inlineStr">
        <is>
          <t>Short</t>
        </is>
      </c>
      <c r="G75" s="9" t="inlineStr">
        <is>
          <t>Gap Fill</t>
        </is>
      </c>
      <c r="H75" s="9" t="inlineStr">
        <is>
          <t>-</t>
        </is>
      </c>
      <c r="I75" s="26" t="n">
        <v>12</v>
      </c>
      <c r="J75" s="27" t="n">
        <v>8799.5</v>
      </c>
      <c r="K75" s="27" t="n">
        <v>8749</v>
      </c>
      <c r="L75" s="27" t="n">
        <v>8876.25</v>
      </c>
      <c r="M75" s="27" t="n">
        <v>8749</v>
      </c>
      <c r="N75" s="28">
        <f>(K75-J75)*IF(F75="Long",1,-1)</f>
        <v/>
      </c>
      <c r="O75" s="18" t="n">
        <v>606</v>
      </c>
      <c r="P75" s="18" t="n">
        <v>-655.2</v>
      </c>
      <c r="Q75" s="18" t="n">
        <v>606</v>
      </c>
      <c r="R75" s="18">
        <f>R74+O75</f>
        <v/>
      </c>
      <c r="S75" s="18">
        <f>MAX(0,MAX($R$7:R75))-R75</f>
        <v/>
      </c>
      <c r="T75" s="9" t="inlineStr">
        <is>
          <t>Target</t>
        </is>
      </c>
      <c r="U75" s="29" t="n">
        <v>64.7</v>
      </c>
    </row>
    <row r="76">
      <c r="A76" s="11" t="n">
        <v>70</v>
      </c>
      <c r="B76" s="25" t="n">
        <v>43941</v>
      </c>
      <c r="C76" s="9" t="inlineStr">
        <is>
          <t>09:45</t>
        </is>
      </c>
      <c r="D76" s="25" t="n">
        <v>43941</v>
      </c>
      <c r="E76" s="9" t="inlineStr">
        <is>
          <t>10:47</t>
        </is>
      </c>
      <c r="F76" s="9" t="inlineStr">
        <is>
          <t>Long</t>
        </is>
      </c>
      <c r="G76" s="9" t="inlineStr">
        <is>
          <t>Gap Fill</t>
        </is>
      </c>
      <c r="H76" s="9" t="inlineStr">
        <is>
          <t>-</t>
        </is>
      </c>
      <c r="I76" s="26" t="n">
        <v>12</v>
      </c>
      <c r="J76" s="27" t="n">
        <v>8753.700000000001</v>
      </c>
      <c r="K76" s="27" t="n">
        <v>8822.5</v>
      </c>
      <c r="L76" s="27" t="n">
        <v>8735.75</v>
      </c>
      <c r="M76" s="27" t="n">
        <v>8822.5</v>
      </c>
      <c r="N76" s="28">
        <f>(K76-J76)*IF(F76="Long",1,-1)</f>
        <v/>
      </c>
      <c r="O76" s="18" t="n">
        <v>825.6</v>
      </c>
      <c r="P76" s="18" t="n">
        <v>-187.2</v>
      </c>
      <c r="Q76" s="18" t="n">
        <v>825.6</v>
      </c>
      <c r="R76" s="18">
        <f>R75+O76</f>
        <v/>
      </c>
      <c r="S76" s="18">
        <f>MAX(0,MAX($R$7:R76))-R76</f>
        <v/>
      </c>
      <c r="T76" s="9" t="inlineStr">
        <is>
          <t>Target</t>
        </is>
      </c>
      <c r="U76" s="29" t="n">
        <v>62.7</v>
      </c>
    </row>
    <row r="77">
      <c r="A77" s="11" t="n">
        <v>71</v>
      </c>
      <c r="B77" s="25" t="n">
        <v>43943</v>
      </c>
      <c r="C77" s="9" t="inlineStr">
        <is>
          <t>11:45</t>
        </is>
      </c>
      <c r="D77" s="25" t="n">
        <v>43943</v>
      </c>
      <c r="E77" s="9" t="inlineStr">
        <is>
          <t>16:05</t>
        </is>
      </c>
      <c r="F77" s="9" t="inlineStr">
        <is>
          <t>Long</t>
        </is>
      </c>
      <c r="G77" s="9" t="inlineStr">
        <is>
          <t>ORB</t>
        </is>
      </c>
      <c r="H77" s="9" t="inlineStr">
        <is>
          <t>A</t>
        </is>
      </c>
      <c r="I77" s="26" t="n">
        <v>12</v>
      </c>
      <c r="J77" s="27" t="n">
        <v>8610.200000000001</v>
      </c>
      <c r="K77" s="27" t="n">
        <v>8635.299999999999</v>
      </c>
      <c r="L77" s="27" t="n">
        <v>8527.75</v>
      </c>
      <c r="M77" s="27" t="n">
        <v>8837.25</v>
      </c>
      <c r="N77" s="28">
        <f>(K77-J77)*IF(F77="Long",1,-1)</f>
        <v/>
      </c>
      <c r="O77" s="18" t="n">
        <v>301.2</v>
      </c>
      <c r="P77" s="18" t="n">
        <v>-181.2</v>
      </c>
      <c r="Q77" s="18" t="n">
        <v>1128</v>
      </c>
      <c r="R77" s="18">
        <f>R76+O77</f>
        <v/>
      </c>
      <c r="S77" s="18">
        <f>MAX(0,MAX($R$7:R77))-R77</f>
        <v/>
      </c>
      <c r="T77" s="9" t="inlineStr">
        <is>
          <t>Session close</t>
        </is>
      </c>
      <c r="U77" s="29" t="n">
        <v>260</v>
      </c>
    </row>
    <row r="78">
      <c r="A78" s="11" t="n">
        <v>72</v>
      </c>
      <c r="B78" s="25" t="n">
        <v>43944</v>
      </c>
      <c r="C78" s="9" t="inlineStr">
        <is>
          <t>10:25</t>
        </is>
      </c>
      <c r="D78" s="25" t="n">
        <v>43944</v>
      </c>
      <c r="E78" s="9" t="inlineStr">
        <is>
          <t>12:45</t>
        </is>
      </c>
      <c r="F78" s="9" t="inlineStr">
        <is>
          <t>Long</t>
        </is>
      </c>
      <c r="G78" s="9" t="inlineStr">
        <is>
          <t>ORB</t>
        </is>
      </c>
      <c r="H78" s="9" t="inlineStr">
        <is>
          <t>A</t>
        </is>
      </c>
      <c r="I78" s="26" t="n">
        <v>12</v>
      </c>
      <c r="J78" s="27" t="n">
        <v>8762.4</v>
      </c>
      <c r="K78" s="27" t="n">
        <v>8679.5</v>
      </c>
      <c r="L78" s="27" t="n">
        <v>8679.5</v>
      </c>
      <c r="M78" s="27" t="n">
        <v>8835</v>
      </c>
      <c r="N78" s="28">
        <f>(K78-J78)*IF(F78="Long",1,-1)</f>
        <v/>
      </c>
      <c r="O78" s="18" t="n">
        <v>-994.8</v>
      </c>
      <c r="P78" s="18" t="n">
        <v>-994.8</v>
      </c>
      <c r="Q78" s="18" t="n">
        <v>369.6</v>
      </c>
      <c r="R78" s="18">
        <f>R77+O78</f>
        <v/>
      </c>
      <c r="S78" s="18">
        <f>MAX(0,MAX($R$7:R78))-R78</f>
        <v/>
      </c>
      <c r="T78" s="9" t="inlineStr">
        <is>
          <t>Stop</t>
        </is>
      </c>
      <c r="U78" s="29" t="n">
        <v>140.7</v>
      </c>
    </row>
    <row r="79">
      <c r="A79" s="11" t="n">
        <v>73</v>
      </c>
      <c r="B79" s="25" t="n">
        <v>43948</v>
      </c>
      <c r="C79" s="9" t="inlineStr">
        <is>
          <t>09:45</t>
        </is>
      </c>
      <c r="D79" s="25" t="n">
        <v>43948</v>
      </c>
      <c r="E79" s="9" t="inlineStr">
        <is>
          <t>09:52</t>
        </is>
      </c>
      <c r="F79" s="9" t="inlineStr">
        <is>
          <t>Short</t>
        </is>
      </c>
      <c r="G79" s="9" t="inlineStr">
        <is>
          <t>Gap Fill</t>
        </is>
      </c>
      <c r="H79" s="9" t="inlineStr">
        <is>
          <t>-</t>
        </is>
      </c>
      <c r="I79" s="26" t="n">
        <v>12</v>
      </c>
      <c r="J79" s="27" t="n">
        <v>8840.4</v>
      </c>
      <c r="K79" s="27" t="n">
        <v>8867</v>
      </c>
      <c r="L79" s="27" t="n">
        <v>8867</v>
      </c>
      <c r="M79" s="27" t="n">
        <v>8778.25</v>
      </c>
      <c r="N79" s="28">
        <f>(K79-J79)*IF(F79="Long",1,-1)</f>
        <v/>
      </c>
      <c r="O79" s="18" t="n">
        <v>-319.2</v>
      </c>
      <c r="P79" s="18" t="n">
        <v>-319.2</v>
      </c>
      <c r="Q79" s="18" t="n">
        <v>0</v>
      </c>
      <c r="R79" s="18">
        <f>R78+O79</f>
        <v/>
      </c>
      <c r="S79" s="18">
        <f>MAX(0,MAX($R$7:R79))-R79</f>
        <v/>
      </c>
      <c r="T79" s="9" t="inlineStr">
        <is>
          <t>Stop</t>
        </is>
      </c>
      <c r="U79" s="29" t="n">
        <v>7.7</v>
      </c>
    </row>
    <row r="80">
      <c r="A80" s="11" t="n">
        <v>74</v>
      </c>
      <c r="B80" s="25" t="n">
        <v>43949</v>
      </c>
      <c r="C80" s="9" t="inlineStr">
        <is>
          <t>09:45</t>
        </is>
      </c>
      <c r="D80" s="25" t="n">
        <v>43949</v>
      </c>
      <c r="E80" s="9" t="inlineStr">
        <is>
          <t>10:00</t>
        </is>
      </c>
      <c r="F80" s="9" t="inlineStr">
        <is>
          <t>Short</t>
        </is>
      </c>
      <c r="G80" s="9" t="inlineStr">
        <is>
          <t>Gap Fill</t>
        </is>
      </c>
      <c r="H80" s="9" t="inlineStr">
        <is>
          <t>-</t>
        </is>
      </c>
      <c r="I80" s="26" t="n">
        <v>12</v>
      </c>
      <c r="J80" s="27" t="n">
        <v>8865.9</v>
      </c>
      <c r="K80" s="27" t="n">
        <v>8831.5</v>
      </c>
      <c r="L80" s="27" t="n">
        <v>8912</v>
      </c>
      <c r="M80" s="27" t="n">
        <v>8831.5</v>
      </c>
      <c r="N80" s="28">
        <f>(K80-J80)*IF(F80="Long",1,-1)</f>
        <v/>
      </c>
      <c r="O80" s="18" t="n">
        <v>412.8</v>
      </c>
      <c r="P80" s="18" t="n">
        <v>-166.8</v>
      </c>
      <c r="Q80" s="18" t="n">
        <v>412.8</v>
      </c>
      <c r="R80" s="18">
        <f>R79+O80</f>
        <v/>
      </c>
      <c r="S80" s="18">
        <f>MAX(0,MAX($R$7:R80))-R80</f>
        <v/>
      </c>
      <c r="T80" s="9" t="inlineStr">
        <is>
          <t>Target</t>
        </is>
      </c>
      <c r="U80" s="29" t="n">
        <v>15.7</v>
      </c>
    </row>
    <row r="81">
      <c r="A81" s="11" t="n">
        <v>75</v>
      </c>
      <c r="B81" s="25" t="n">
        <v>43949</v>
      </c>
      <c r="C81" s="9" t="inlineStr">
        <is>
          <t>13:45</t>
        </is>
      </c>
      <c r="D81" s="25" t="n">
        <v>43949</v>
      </c>
      <c r="E81" s="9" t="inlineStr">
        <is>
          <t>15:54</t>
        </is>
      </c>
      <c r="F81" s="9" t="inlineStr">
        <is>
          <t>Long</t>
        </is>
      </c>
      <c r="G81" s="9" t="inlineStr">
        <is>
          <t>CISD Reversal</t>
        </is>
      </c>
      <c r="H81" s="9" t="inlineStr">
        <is>
          <t>A</t>
        </is>
      </c>
      <c r="I81" s="26" t="n">
        <v>4</v>
      </c>
      <c r="J81" s="27" t="n">
        <v>8755</v>
      </c>
      <c r="K81" s="27" t="n">
        <v>8672</v>
      </c>
      <c r="L81" s="27" t="n">
        <v>8672</v>
      </c>
      <c r="M81" s="27" t="n">
        <v>8957.25</v>
      </c>
      <c r="N81" s="28">
        <f>(K81-J81)*IF(F81="Long",1,-1)</f>
        <v/>
      </c>
      <c r="O81" s="18" t="n">
        <v>-332</v>
      </c>
      <c r="P81" s="18" t="n">
        <v>-332</v>
      </c>
      <c r="Q81" s="18" t="n">
        <v>58.4</v>
      </c>
      <c r="R81" s="18">
        <f>R80+O81</f>
        <v/>
      </c>
      <c r="S81" s="18">
        <f>MAX(0,MAX($R$7:R81))-R81</f>
        <v/>
      </c>
      <c r="T81" s="9" t="inlineStr">
        <is>
          <t>Stop</t>
        </is>
      </c>
      <c r="U81" s="29" t="n">
        <v>129.7</v>
      </c>
    </row>
    <row r="82">
      <c r="A82" s="11" t="n">
        <v>76</v>
      </c>
      <c r="B82" s="25" t="n">
        <v>43951</v>
      </c>
      <c r="C82" s="9" t="inlineStr">
        <is>
          <t>09:45</t>
        </is>
      </c>
      <c r="D82" s="25" t="n">
        <v>43951</v>
      </c>
      <c r="E82" s="9" t="inlineStr">
        <is>
          <t>09:45</t>
        </is>
      </c>
      <c r="F82" s="9" t="inlineStr">
        <is>
          <t>Short</t>
        </is>
      </c>
      <c r="G82" s="9" t="inlineStr">
        <is>
          <t>Gap Fill</t>
        </is>
      </c>
      <c r="H82" s="9" t="inlineStr">
        <is>
          <t>-</t>
        </is>
      </c>
      <c r="I82" s="26" t="n">
        <v>12</v>
      </c>
      <c r="J82" s="27" t="n">
        <v>8973.5</v>
      </c>
      <c r="K82" s="27" t="n">
        <v>8969.75</v>
      </c>
      <c r="L82" s="27" t="n">
        <v>9024.25</v>
      </c>
      <c r="M82" s="27" t="n">
        <v>8969.75</v>
      </c>
      <c r="N82" s="28">
        <f>(K82-J82)*IF(F82="Long",1,-1)</f>
        <v/>
      </c>
      <c r="O82" s="18" t="n">
        <v>45</v>
      </c>
      <c r="P82" s="18" t="n">
        <v>0</v>
      </c>
      <c r="Q82" s="18" t="n">
        <v>45</v>
      </c>
      <c r="R82" s="18">
        <f>R81+O82</f>
        <v/>
      </c>
      <c r="S82" s="18">
        <f>MAX(0,MAX($R$7:R82))-R82</f>
        <v/>
      </c>
      <c r="T82" s="9" t="inlineStr">
        <is>
          <t>Target</t>
        </is>
      </c>
      <c r="U82" s="29" t="n">
        <v>0.3</v>
      </c>
    </row>
    <row r="83">
      <c r="A83" s="11" t="n">
        <v>77</v>
      </c>
      <c r="B83" s="25" t="n">
        <v>43952</v>
      </c>
      <c r="C83" s="9" t="inlineStr">
        <is>
          <t>14:25</t>
        </is>
      </c>
      <c r="D83" s="25" t="n">
        <v>43952</v>
      </c>
      <c r="E83" s="9" t="inlineStr">
        <is>
          <t>16:05</t>
        </is>
      </c>
      <c r="F83" s="9" t="inlineStr">
        <is>
          <t>Long</t>
        </is>
      </c>
      <c r="G83" s="9" t="inlineStr">
        <is>
          <t>CISD Reversal</t>
        </is>
      </c>
      <c r="H83" s="9" t="inlineStr">
        <is>
          <t>A</t>
        </is>
      </c>
      <c r="I83" s="26" t="n">
        <v>4</v>
      </c>
      <c r="J83" s="27" t="n">
        <v>8737.299999999999</v>
      </c>
      <c r="K83" s="27" t="n">
        <v>8723.4</v>
      </c>
      <c r="L83" s="27" t="n">
        <v>8654.75</v>
      </c>
      <c r="M83" s="27" t="n">
        <v>8957.25</v>
      </c>
      <c r="N83" s="28">
        <f>(K83-J83)*IF(F83="Long",1,-1)</f>
        <v/>
      </c>
      <c r="O83" s="18" t="n">
        <v>-55.6</v>
      </c>
      <c r="P83" s="18" t="n">
        <v>-163.6</v>
      </c>
      <c r="Q83" s="18" t="n">
        <v>105.6</v>
      </c>
      <c r="R83" s="18">
        <f>R82+O83</f>
        <v/>
      </c>
      <c r="S83" s="18">
        <f>MAX(0,MAX($R$7:R83))-R83</f>
        <v/>
      </c>
      <c r="T83" s="9" t="inlineStr">
        <is>
          <t>Session close</t>
        </is>
      </c>
      <c r="U83" s="29" t="n">
        <v>100</v>
      </c>
    </row>
    <row r="84">
      <c r="A84" s="11" t="n">
        <v>78</v>
      </c>
      <c r="B84" s="25" t="n">
        <v>43955</v>
      </c>
      <c r="C84" s="9" t="inlineStr">
        <is>
          <t>09:55</t>
        </is>
      </c>
      <c r="D84" s="25" t="n">
        <v>43955</v>
      </c>
      <c r="E84" s="9" t="inlineStr">
        <is>
          <t>16:05</t>
        </is>
      </c>
      <c r="F84" s="9" t="inlineStr">
        <is>
          <t>Long</t>
        </is>
      </c>
      <c r="G84" s="9" t="inlineStr">
        <is>
          <t>ORB</t>
        </is>
      </c>
      <c r="H84" s="9" t="inlineStr">
        <is>
          <t>A+</t>
        </is>
      </c>
      <c r="I84" s="26" t="n">
        <v>12</v>
      </c>
      <c r="J84" s="27" t="n">
        <v>8728.5</v>
      </c>
      <c r="K84" s="27" t="n">
        <v>8812.9</v>
      </c>
      <c r="L84" s="27" t="n">
        <v>8645.5</v>
      </c>
      <c r="M84" s="27" t="n">
        <v>8837.25</v>
      </c>
      <c r="N84" s="28">
        <f>(K84-J84)*IF(F84="Long",1,-1)</f>
        <v/>
      </c>
      <c r="O84" s="18" t="n">
        <v>1012.8</v>
      </c>
      <c r="P84" s="18" t="n">
        <v>-240</v>
      </c>
      <c r="Q84" s="18" t="n">
        <v>1297.2</v>
      </c>
      <c r="R84" s="18">
        <f>R83+O84</f>
        <v/>
      </c>
      <c r="S84" s="18">
        <f>MAX(0,MAX($R$7:R84))-R84</f>
        <v/>
      </c>
      <c r="T84" s="9" t="inlineStr">
        <is>
          <t>Session close</t>
        </is>
      </c>
      <c r="U84" s="29" t="n">
        <v>370</v>
      </c>
    </row>
    <row r="85">
      <c r="A85" s="11" t="n">
        <v>79</v>
      </c>
      <c r="B85" s="25" t="n">
        <v>43956</v>
      </c>
      <c r="C85" s="9" t="inlineStr">
        <is>
          <t>09:55</t>
        </is>
      </c>
      <c r="D85" s="25" t="n">
        <v>43956</v>
      </c>
      <c r="E85" s="9" t="inlineStr">
        <is>
          <t>16:05</t>
        </is>
      </c>
      <c r="F85" s="9" t="inlineStr">
        <is>
          <t>Long</t>
        </is>
      </c>
      <c r="G85" s="9" t="inlineStr">
        <is>
          <t>ORB</t>
        </is>
      </c>
      <c r="H85" s="9" t="inlineStr">
        <is>
          <t>A</t>
        </is>
      </c>
      <c r="I85" s="26" t="n">
        <v>20</v>
      </c>
      <c r="J85" s="27" t="n">
        <v>8965.200000000001</v>
      </c>
      <c r="K85" s="27" t="n">
        <v>8924.6</v>
      </c>
      <c r="L85" s="27" t="n">
        <v>8883</v>
      </c>
      <c r="M85" s="27" t="n">
        <v>9035</v>
      </c>
      <c r="N85" s="28">
        <f>(K85-J85)*IF(F85="Long",1,-1)</f>
        <v/>
      </c>
      <c r="O85" s="18" t="n">
        <v>-812</v>
      </c>
      <c r="P85" s="18" t="n">
        <v>-1416</v>
      </c>
      <c r="Q85" s="18" t="n">
        <v>1284</v>
      </c>
      <c r="R85" s="18">
        <f>R84+O85</f>
        <v/>
      </c>
      <c r="S85" s="18">
        <f>MAX(0,MAX($R$7:R85))-R85</f>
        <v/>
      </c>
      <c r="T85" s="9" t="inlineStr">
        <is>
          <t>Session close</t>
        </is>
      </c>
      <c r="U85" s="29" t="n">
        <v>370</v>
      </c>
    </row>
    <row r="86">
      <c r="A86" s="11" t="n">
        <v>80</v>
      </c>
      <c r="B86" s="25" t="n">
        <v>43957</v>
      </c>
      <c r="C86" s="9" t="inlineStr">
        <is>
          <t>10:55</t>
        </is>
      </c>
      <c r="D86" s="25" t="n">
        <v>43957</v>
      </c>
      <c r="E86" s="9" t="inlineStr">
        <is>
          <t>16:01</t>
        </is>
      </c>
      <c r="F86" s="9" t="inlineStr">
        <is>
          <t>Long</t>
        </is>
      </c>
      <c r="G86" s="9" t="inlineStr">
        <is>
          <t>ORB</t>
        </is>
      </c>
      <c r="H86" s="9" t="inlineStr">
        <is>
          <t>A</t>
        </is>
      </c>
      <c r="I86" s="26" t="n">
        <v>12</v>
      </c>
      <c r="J86" s="27" t="n">
        <v>9047.299999999999</v>
      </c>
      <c r="K86" s="27" t="n">
        <v>8964</v>
      </c>
      <c r="L86" s="27" t="n">
        <v>8964</v>
      </c>
      <c r="M86" s="27" t="n">
        <v>9135</v>
      </c>
      <c r="N86" s="28">
        <f>(K86-J86)*IF(F86="Long",1,-1)</f>
        <v/>
      </c>
      <c r="O86" s="18" t="n">
        <v>-999.6</v>
      </c>
      <c r="P86" s="18" t="n">
        <v>-999.6</v>
      </c>
      <c r="Q86" s="18" t="n">
        <v>217.2</v>
      </c>
      <c r="R86" s="18">
        <f>R85+O86</f>
        <v/>
      </c>
      <c r="S86" s="18">
        <f>MAX(0,MAX($R$7:R86))-R86</f>
        <v/>
      </c>
      <c r="T86" s="9" t="inlineStr">
        <is>
          <t>Stop</t>
        </is>
      </c>
      <c r="U86" s="29" t="n">
        <v>306.7</v>
      </c>
    </row>
    <row r="87">
      <c r="A87" s="11" t="n">
        <v>81</v>
      </c>
      <c r="B87" s="25" t="n">
        <v>43958</v>
      </c>
      <c r="C87" s="9" t="inlineStr">
        <is>
          <t>12:30</t>
        </is>
      </c>
      <c r="D87" s="25" t="n">
        <v>43958</v>
      </c>
      <c r="E87" s="9" t="inlineStr">
        <is>
          <t>16:05</t>
        </is>
      </c>
      <c r="F87" s="9" t="inlineStr">
        <is>
          <t>Long</t>
        </is>
      </c>
      <c r="G87" s="9" t="inlineStr">
        <is>
          <t>ORB</t>
        </is>
      </c>
      <c r="H87" s="9" t="inlineStr">
        <is>
          <t>A</t>
        </is>
      </c>
      <c r="I87" s="26" t="n">
        <v>20</v>
      </c>
      <c r="J87" s="27" t="n">
        <v>9121.700000000001</v>
      </c>
      <c r="K87" s="27" t="n">
        <v>9104.799999999999</v>
      </c>
      <c r="L87" s="27" t="n">
        <v>9038.75</v>
      </c>
      <c r="M87" s="27" t="n">
        <v>9185</v>
      </c>
      <c r="N87" s="28">
        <f>(K87-J87)*IF(F87="Long",1,-1)</f>
        <v/>
      </c>
      <c r="O87" s="18" t="n">
        <v>-338</v>
      </c>
      <c r="P87" s="18" t="n">
        <v>-928</v>
      </c>
      <c r="Q87" s="18" t="n">
        <v>278</v>
      </c>
      <c r="R87" s="18">
        <f>R86+O87</f>
        <v/>
      </c>
      <c r="S87" s="18">
        <f>MAX(0,MAX($R$7:R87))-R87</f>
        <v/>
      </c>
      <c r="T87" s="9" t="inlineStr">
        <is>
          <t>Session close</t>
        </is>
      </c>
      <c r="U87" s="29" t="n">
        <v>215</v>
      </c>
    </row>
    <row r="88">
      <c r="A88" s="11" t="n">
        <v>82</v>
      </c>
      <c r="B88" s="25" t="n">
        <v>43965</v>
      </c>
      <c r="C88" s="9" t="inlineStr">
        <is>
          <t>09:55</t>
        </is>
      </c>
      <c r="D88" s="25" t="n">
        <v>43965</v>
      </c>
      <c r="E88" s="9" t="inlineStr">
        <is>
          <t>11:06</t>
        </is>
      </c>
      <c r="F88" s="9" t="inlineStr">
        <is>
          <t>Short</t>
        </is>
      </c>
      <c r="G88" s="9" t="inlineStr">
        <is>
          <t>CISD Continuation</t>
        </is>
      </c>
      <c r="H88" s="9" t="inlineStr">
        <is>
          <t>A</t>
        </is>
      </c>
      <c r="I88" s="26" t="n">
        <v>20</v>
      </c>
      <c r="J88" s="27" t="n">
        <v>8865.4</v>
      </c>
      <c r="K88" s="27" t="n">
        <v>8945.25</v>
      </c>
      <c r="L88" s="27" t="n">
        <v>8945.25</v>
      </c>
      <c r="M88" s="27" t="n">
        <v>8675.5</v>
      </c>
      <c r="N88" s="28">
        <f>(K88-J88)*IF(F88="Long",1,-1)</f>
        <v/>
      </c>
      <c r="O88" s="18" t="n">
        <v>-1597</v>
      </c>
      <c r="P88" s="18" t="n">
        <v>-1597</v>
      </c>
      <c r="Q88" s="18" t="n">
        <v>158</v>
      </c>
      <c r="R88" s="18">
        <f>R87+O88</f>
        <v/>
      </c>
      <c r="S88" s="18">
        <f>MAX(0,MAX($R$7:R88))-R88</f>
        <v/>
      </c>
      <c r="T88" s="9" t="inlineStr">
        <is>
          <t>Stop</t>
        </is>
      </c>
      <c r="U88" s="29" t="n">
        <v>71.7</v>
      </c>
    </row>
    <row r="89">
      <c r="A89" s="11" t="n">
        <v>83</v>
      </c>
      <c r="B89" s="25" t="n">
        <v>43969</v>
      </c>
      <c r="C89" s="9" t="inlineStr">
        <is>
          <t>10:35</t>
        </is>
      </c>
      <c r="D89" s="25" t="n">
        <v>43969</v>
      </c>
      <c r="E89" s="9" t="inlineStr">
        <is>
          <t>16:05</t>
        </is>
      </c>
      <c r="F89" s="9" t="inlineStr">
        <is>
          <t>Long</t>
        </is>
      </c>
      <c r="G89" s="9" t="inlineStr">
        <is>
          <t>ORB</t>
        </is>
      </c>
      <c r="H89" s="9" t="inlineStr">
        <is>
          <t>A</t>
        </is>
      </c>
      <c r="I89" s="26" t="n">
        <v>20</v>
      </c>
      <c r="J89" s="27" t="n">
        <v>9313.4</v>
      </c>
      <c r="K89" s="27" t="n">
        <v>9328.1</v>
      </c>
      <c r="L89" s="27" t="n">
        <v>9230.5</v>
      </c>
      <c r="M89" s="27" t="n">
        <v>9385</v>
      </c>
      <c r="N89" s="28">
        <f>(K89-J89)*IF(F89="Long",1,-1)</f>
        <v/>
      </c>
      <c r="O89" s="18" t="n">
        <v>294</v>
      </c>
      <c r="P89" s="18" t="n">
        <v>-256</v>
      </c>
      <c r="Q89" s="18" t="n">
        <v>1098</v>
      </c>
      <c r="R89" s="18">
        <f>R88+O89</f>
        <v/>
      </c>
      <c r="S89" s="18">
        <f>MAX(0,MAX($R$7:R89))-R89</f>
        <v/>
      </c>
      <c r="T89" s="9" t="inlineStr">
        <is>
          <t>Session close</t>
        </is>
      </c>
      <c r="U89" s="29" t="n">
        <v>330</v>
      </c>
    </row>
    <row r="90">
      <c r="A90" s="11" t="n">
        <v>84</v>
      </c>
      <c r="B90" s="25" t="n">
        <v>43971</v>
      </c>
      <c r="C90" s="9" t="inlineStr">
        <is>
          <t>09:55</t>
        </is>
      </c>
      <c r="D90" s="25" t="n">
        <v>43971</v>
      </c>
      <c r="E90" s="9" t="inlineStr">
        <is>
          <t>16:05</t>
        </is>
      </c>
      <c r="F90" s="9" t="inlineStr">
        <is>
          <t>Long</t>
        </is>
      </c>
      <c r="G90" s="9" t="inlineStr">
        <is>
          <t>ORB</t>
        </is>
      </c>
      <c r="H90" s="9" t="inlineStr">
        <is>
          <t>A</t>
        </is>
      </c>
      <c r="I90" s="26" t="n">
        <v>12</v>
      </c>
      <c r="J90" s="27" t="n">
        <v>9453.9</v>
      </c>
      <c r="K90" s="27" t="n">
        <v>9490</v>
      </c>
      <c r="L90" s="27" t="n">
        <v>9371.75</v>
      </c>
      <c r="M90" s="27" t="n">
        <v>9535</v>
      </c>
      <c r="N90" s="28">
        <f>(K90-J90)*IF(F90="Long",1,-1)</f>
        <v/>
      </c>
      <c r="O90" s="18" t="n">
        <v>433.2</v>
      </c>
      <c r="P90" s="18" t="n">
        <v>-241.2</v>
      </c>
      <c r="Q90" s="18" t="n">
        <v>542.4</v>
      </c>
      <c r="R90" s="18">
        <f>R89+O90</f>
        <v/>
      </c>
      <c r="S90" s="18">
        <f>MAX(0,MAX($R$7:R90))-R90</f>
        <v/>
      </c>
      <c r="T90" s="9" t="inlineStr">
        <is>
          <t>Session close</t>
        </is>
      </c>
      <c r="U90" s="29" t="n">
        <v>370</v>
      </c>
    </row>
    <row r="91">
      <c r="A91" s="11" t="n">
        <v>85</v>
      </c>
      <c r="B91" s="25" t="n">
        <v>43978</v>
      </c>
      <c r="C91" s="9" t="inlineStr">
        <is>
          <t>10:25</t>
        </is>
      </c>
      <c r="D91" s="25" t="n">
        <v>43978</v>
      </c>
      <c r="E91" s="9" t="inlineStr">
        <is>
          <t>10:42</t>
        </is>
      </c>
      <c r="F91" s="9" t="inlineStr">
        <is>
          <t>Short</t>
        </is>
      </c>
      <c r="G91" s="9" t="inlineStr">
        <is>
          <t>CISD Continuation</t>
        </is>
      </c>
      <c r="H91" s="9" t="inlineStr">
        <is>
          <t>A</t>
        </is>
      </c>
      <c r="I91" s="26" t="n">
        <v>20</v>
      </c>
      <c r="J91" s="27" t="n">
        <v>9289.4</v>
      </c>
      <c r="K91" s="27" t="n">
        <v>9215</v>
      </c>
      <c r="L91" s="27" t="n">
        <v>9369.25</v>
      </c>
      <c r="M91" s="27" t="n">
        <v>9215</v>
      </c>
      <c r="N91" s="28">
        <f>(K91-J91)*IF(F91="Long",1,-1)</f>
        <v/>
      </c>
      <c r="O91" s="18" t="n">
        <v>1488</v>
      </c>
      <c r="P91" s="18" t="n">
        <v>-242</v>
      </c>
      <c r="Q91" s="18" t="n">
        <v>1488</v>
      </c>
      <c r="R91" s="18">
        <f>R90+O91</f>
        <v/>
      </c>
      <c r="S91" s="18">
        <f>MAX(0,MAX($R$7:R91))-R91</f>
        <v/>
      </c>
      <c r="T91" s="9" t="inlineStr">
        <is>
          <t>Target</t>
        </is>
      </c>
      <c r="U91" s="29" t="n">
        <v>17.7</v>
      </c>
    </row>
    <row r="92">
      <c r="A92" s="11" t="n">
        <v>86</v>
      </c>
      <c r="B92" s="25" t="n">
        <v>43984</v>
      </c>
      <c r="C92" s="9" t="inlineStr">
        <is>
          <t>14:35</t>
        </is>
      </c>
      <c r="D92" s="25" t="n">
        <v>43984</v>
      </c>
      <c r="E92" s="9" t="inlineStr">
        <is>
          <t>14:43</t>
        </is>
      </c>
      <c r="F92" s="9" t="inlineStr">
        <is>
          <t>Short</t>
        </is>
      </c>
      <c r="G92" s="9" t="inlineStr">
        <is>
          <t>CISD Reversal</t>
        </is>
      </c>
      <c r="H92" s="9" t="inlineStr">
        <is>
          <t>A+</t>
        </is>
      </c>
      <c r="I92" s="26" t="n">
        <v>4</v>
      </c>
      <c r="J92" s="27" t="n">
        <v>9593.5</v>
      </c>
      <c r="K92" s="27" t="n">
        <v>9617.75</v>
      </c>
      <c r="L92" s="27" t="n">
        <v>9617.75</v>
      </c>
      <c r="M92" s="27" t="n">
        <v>9390</v>
      </c>
      <c r="N92" s="28">
        <f>(K92-J92)*IF(F92="Long",1,-1)</f>
        <v/>
      </c>
      <c r="O92" s="18" t="n">
        <v>-97</v>
      </c>
      <c r="P92" s="18" t="n">
        <v>-97</v>
      </c>
      <c r="Q92" s="18" t="n">
        <v>0</v>
      </c>
      <c r="R92" s="18">
        <f>R91+O92</f>
        <v/>
      </c>
      <c r="S92" s="18">
        <f>MAX(0,MAX($R$7:R92))-R92</f>
        <v/>
      </c>
      <c r="T92" s="9" t="inlineStr">
        <is>
          <t>Stop</t>
        </is>
      </c>
      <c r="U92" s="29" t="n">
        <v>8.699999999999999</v>
      </c>
    </row>
    <row r="93">
      <c r="A93" s="11" t="n">
        <v>87</v>
      </c>
      <c r="B93" s="25" t="n">
        <v>43990</v>
      </c>
      <c r="C93" s="9" t="inlineStr">
        <is>
          <t>10:05</t>
        </is>
      </c>
      <c r="D93" s="25" t="n">
        <v>43990</v>
      </c>
      <c r="E93" s="9" t="inlineStr">
        <is>
          <t>10:41</t>
        </is>
      </c>
      <c r="F93" s="9" t="inlineStr">
        <is>
          <t>Short</t>
        </is>
      </c>
      <c r="G93" s="9" t="inlineStr">
        <is>
          <t>CISD Continuation</t>
        </is>
      </c>
      <c r="H93" s="9" t="inlineStr">
        <is>
          <t>A</t>
        </is>
      </c>
      <c r="I93" s="26" t="n">
        <v>20</v>
      </c>
      <c r="J93" s="27" t="n">
        <v>9765.200000000001</v>
      </c>
      <c r="K93" s="27" t="n">
        <v>9796.5</v>
      </c>
      <c r="L93" s="27" t="n">
        <v>9796.5</v>
      </c>
      <c r="M93" s="27" t="n">
        <v>9750.75</v>
      </c>
      <c r="N93" s="28">
        <f>(K93-J93)*IF(F93="Long",1,-1)</f>
        <v/>
      </c>
      <c r="O93" s="18" t="n">
        <v>-626</v>
      </c>
      <c r="P93" s="18" t="n">
        <v>-626</v>
      </c>
      <c r="Q93" s="18" t="n">
        <v>278</v>
      </c>
      <c r="R93" s="18">
        <f>R92+O93</f>
        <v/>
      </c>
      <c r="S93" s="18">
        <f>MAX(0,MAX($R$7:R93))-R93</f>
        <v/>
      </c>
      <c r="T93" s="9" t="inlineStr">
        <is>
          <t>Stop</t>
        </is>
      </c>
      <c r="U93" s="29" t="n">
        <v>36.7</v>
      </c>
    </row>
    <row r="94">
      <c r="A94" s="11" t="n">
        <v>88</v>
      </c>
      <c r="B94" s="25" t="n">
        <v>43991</v>
      </c>
      <c r="C94" s="9" t="inlineStr">
        <is>
          <t>10:25</t>
        </is>
      </c>
      <c r="D94" s="25" t="n">
        <v>43991</v>
      </c>
      <c r="E94" s="9" t="inlineStr">
        <is>
          <t>12:51</t>
        </is>
      </c>
      <c r="F94" s="9" t="inlineStr">
        <is>
          <t>Long</t>
        </is>
      </c>
      <c r="G94" s="9" t="inlineStr">
        <is>
          <t>ORB</t>
        </is>
      </c>
      <c r="H94" s="9" t="inlineStr">
        <is>
          <t>A+</t>
        </is>
      </c>
      <c r="I94" s="26" t="n">
        <v>12</v>
      </c>
      <c r="J94" s="27" t="n">
        <v>9915.1</v>
      </c>
      <c r="K94" s="27" t="n">
        <v>9985</v>
      </c>
      <c r="L94" s="27" t="n">
        <v>9832</v>
      </c>
      <c r="M94" s="27" t="n">
        <v>9985</v>
      </c>
      <c r="N94" s="28">
        <f>(K94-J94)*IF(F94="Long",1,-1)</f>
        <v/>
      </c>
      <c r="O94" s="18" t="n">
        <v>838.8</v>
      </c>
      <c r="P94" s="18" t="n">
        <v>-170.4</v>
      </c>
      <c r="Q94" s="18" t="n">
        <v>838.8</v>
      </c>
      <c r="R94" s="18">
        <f>R93+O94</f>
        <v/>
      </c>
      <c r="S94" s="18">
        <f>MAX(0,MAX($R$7:R94))-R94</f>
        <v/>
      </c>
      <c r="T94" s="9" t="inlineStr">
        <is>
          <t>Target</t>
        </is>
      </c>
      <c r="U94" s="29" t="n">
        <v>146.7</v>
      </c>
    </row>
    <row r="95">
      <c r="A95" s="11" t="n">
        <v>89</v>
      </c>
      <c r="B95" s="25" t="n">
        <v>43991</v>
      </c>
      <c r="C95" s="9" t="inlineStr">
        <is>
          <t>14:20</t>
        </is>
      </c>
      <c r="D95" s="25" t="n">
        <v>43991</v>
      </c>
      <c r="E95" s="9" t="inlineStr">
        <is>
          <t>15:16</t>
        </is>
      </c>
      <c r="F95" s="9" t="inlineStr">
        <is>
          <t>Short</t>
        </is>
      </c>
      <c r="G95" s="9" t="inlineStr">
        <is>
          <t>CISD Reversal</t>
        </is>
      </c>
      <c r="H95" s="9" t="inlineStr">
        <is>
          <t>B</t>
        </is>
      </c>
      <c r="I95" s="26" t="n">
        <v>4</v>
      </c>
      <c r="J95" s="27" t="n">
        <v>9975.6</v>
      </c>
      <c r="K95" s="27" t="n">
        <v>10001</v>
      </c>
      <c r="L95" s="27" t="n">
        <v>10001</v>
      </c>
      <c r="M95" s="27" t="n">
        <v>9957.25</v>
      </c>
      <c r="N95" s="28">
        <f>(K95-J95)*IF(F95="Long",1,-1)</f>
        <v/>
      </c>
      <c r="O95" s="18" t="n">
        <v>-101.6</v>
      </c>
      <c r="P95" s="18" t="n">
        <v>-101.6</v>
      </c>
      <c r="Q95" s="18" t="n">
        <v>51.6</v>
      </c>
      <c r="R95" s="18">
        <f>R94+O95</f>
        <v/>
      </c>
      <c r="S95" s="18">
        <f>MAX(0,MAX($R$7:R95))-R95</f>
        <v/>
      </c>
      <c r="T95" s="9" t="inlineStr">
        <is>
          <t>Stop</t>
        </is>
      </c>
      <c r="U95" s="29" t="n">
        <v>56.7</v>
      </c>
    </row>
    <row r="96">
      <c r="A96" s="11" t="n">
        <v>90</v>
      </c>
      <c r="B96" s="25" t="n">
        <v>43999</v>
      </c>
      <c r="C96" s="9" t="inlineStr">
        <is>
          <t>13:10</t>
        </is>
      </c>
      <c r="D96" s="25" t="n">
        <v>43999</v>
      </c>
      <c r="E96" s="9" t="inlineStr">
        <is>
          <t>15:30</t>
        </is>
      </c>
      <c r="F96" s="9" t="inlineStr">
        <is>
          <t>Long</t>
        </is>
      </c>
      <c r="G96" s="9" t="inlineStr">
        <is>
          <t>ORB</t>
        </is>
      </c>
      <c r="H96" s="9" t="inlineStr">
        <is>
          <t>A</t>
        </is>
      </c>
      <c r="I96" s="26" t="n">
        <v>12</v>
      </c>
      <c r="J96" s="27" t="n">
        <v>10053.5</v>
      </c>
      <c r="K96" s="27" t="n">
        <v>9971</v>
      </c>
      <c r="L96" s="27" t="n">
        <v>9971</v>
      </c>
      <c r="M96" s="27" t="n">
        <v>10135</v>
      </c>
      <c r="N96" s="28">
        <f>(K96-J96)*IF(F96="Long",1,-1)</f>
        <v/>
      </c>
      <c r="O96" s="18" t="n">
        <v>-990</v>
      </c>
      <c r="P96" s="18" t="n">
        <v>-990</v>
      </c>
      <c r="Q96" s="18" t="n">
        <v>73.2</v>
      </c>
      <c r="R96" s="18">
        <f>R95+O96</f>
        <v/>
      </c>
      <c r="S96" s="18">
        <f>MAX(0,MAX($R$7:R96))-R96</f>
        <v/>
      </c>
      <c r="T96" s="9" t="inlineStr">
        <is>
          <t>Stop</t>
        </is>
      </c>
      <c r="U96" s="29" t="n">
        <v>140.7</v>
      </c>
    </row>
    <row r="97">
      <c r="A97" s="11" t="n">
        <v>91</v>
      </c>
      <c r="B97" s="25" t="n">
        <v>44000</v>
      </c>
      <c r="C97" s="9" t="inlineStr">
        <is>
          <t>14:05</t>
        </is>
      </c>
      <c r="D97" s="25" t="n">
        <v>44000</v>
      </c>
      <c r="E97" s="9" t="inlineStr">
        <is>
          <t>15:59</t>
        </is>
      </c>
      <c r="F97" s="9" t="inlineStr">
        <is>
          <t>Short</t>
        </is>
      </c>
      <c r="G97" s="9" t="inlineStr">
        <is>
          <t>CISD Reversal</t>
        </is>
      </c>
      <c r="H97" s="9" t="inlineStr">
        <is>
          <t>A</t>
        </is>
      </c>
      <c r="I97" s="26" t="n">
        <v>4</v>
      </c>
      <c r="J97" s="27" t="n">
        <v>9987.4</v>
      </c>
      <c r="K97" s="27" t="n">
        <v>10015.75</v>
      </c>
      <c r="L97" s="27" t="n">
        <v>10015.75</v>
      </c>
      <c r="M97" s="27" t="n">
        <v>9814.75</v>
      </c>
      <c r="N97" s="28">
        <f>(K97-J97)*IF(F97="Long",1,-1)</f>
        <v/>
      </c>
      <c r="O97" s="18" t="n">
        <v>-113.4</v>
      </c>
      <c r="P97" s="18" t="n">
        <v>-113.4</v>
      </c>
      <c r="Q97" s="18" t="n">
        <v>151.6</v>
      </c>
      <c r="R97" s="18">
        <f>R96+O97</f>
        <v/>
      </c>
      <c r="S97" s="18">
        <f>MAX(0,MAX($R$7:R97))-R97</f>
        <v/>
      </c>
      <c r="T97" s="9" t="inlineStr">
        <is>
          <t>Stop</t>
        </is>
      </c>
      <c r="U97" s="29" t="n">
        <v>114.7</v>
      </c>
    </row>
    <row r="98">
      <c r="A98" s="11" t="n">
        <v>92</v>
      </c>
      <c r="B98" s="25" t="n">
        <v>44004</v>
      </c>
      <c r="C98" s="9" t="inlineStr">
        <is>
          <t>14:05</t>
        </is>
      </c>
      <c r="D98" s="25" t="n">
        <v>44004</v>
      </c>
      <c r="E98" s="9" t="inlineStr">
        <is>
          <t>14:26</t>
        </is>
      </c>
      <c r="F98" s="9" t="inlineStr">
        <is>
          <t>Short</t>
        </is>
      </c>
      <c r="G98" s="9" t="inlineStr">
        <is>
          <t>CISD Reversal</t>
        </is>
      </c>
      <c r="H98" s="9" t="inlineStr">
        <is>
          <t>A</t>
        </is>
      </c>
      <c r="I98" s="26" t="n">
        <v>4</v>
      </c>
      <c r="J98" s="27" t="n">
        <v>10091.1</v>
      </c>
      <c r="K98" s="27" t="n">
        <v>10115</v>
      </c>
      <c r="L98" s="27" t="n">
        <v>10115</v>
      </c>
      <c r="M98" s="27" t="n">
        <v>10078</v>
      </c>
      <c r="N98" s="28">
        <f>(K98-J98)*IF(F98="Long",1,-1)</f>
        <v/>
      </c>
      <c r="O98" s="18" t="n">
        <v>-95.59999999999999</v>
      </c>
      <c r="P98" s="18" t="n">
        <v>-95.59999999999999</v>
      </c>
      <c r="Q98" s="18" t="n">
        <v>0</v>
      </c>
      <c r="R98" s="18">
        <f>R97+O98</f>
        <v/>
      </c>
      <c r="S98" s="18">
        <f>MAX(0,MAX($R$7:R98))-R98</f>
        <v/>
      </c>
      <c r="T98" s="9" t="inlineStr">
        <is>
          <t>Stop</t>
        </is>
      </c>
      <c r="U98" s="29" t="n">
        <v>21.7</v>
      </c>
    </row>
    <row r="99">
      <c r="A99" s="11" t="n">
        <v>93</v>
      </c>
      <c r="B99" s="25" t="n">
        <v>44005</v>
      </c>
      <c r="C99" s="9" t="inlineStr">
        <is>
          <t>10:20</t>
        </is>
      </c>
      <c r="D99" s="25" t="n">
        <v>44005</v>
      </c>
      <c r="E99" s="9" t="inlineStr">
        <is>
          <t>13:09</t>
        </is>
      </c>
      <c r="F99" s="9" t="inlineStr">
        <is>
          <t>Long</t>
        </is>
      </c>
      <c r="G99" s="9" t="inlineStr">
        <is>
          <t>ORB</t>
        </is>
      </c>
      <c r="H99" s="9" t="inlineStr">
        <is>
          <t>A+</t>
        </is>
      </c>
      <c r="I99" s="26" t="n">
        <v>20</v>
      </c>
      <c r="J99" s="27" t="n">
        <v>10222.2</v>
      </c>
      <c r="K99" s="27" t="n">
        <v>10285</v>
      </c>
      <c r="L99" s="27" t="n">
        <v>10139</v>
      </c>
      <c r="M99" s="27" t="n">
        <v>10285</v>
      </c>
      <c r="N99" s="28">
        <f>(K99-J99)*IF(F99="Long",1,-1)</f>
        <v/>
      </c>
      <c r="O99" s="18" t="n">
        <v>1256</v>
      </c>
      <c r="P99" s="18" t="n">
        <v>-280</v>
      </c>
      <c r="Q99" s="18" t="n">
        <v>1256</v>
      </c>
      <c r="R99" s="18">
        <f>R98+O99</f>
        <v/>
      </c>
      <c r="S99" s="18">
        <f>MAX(0,MAX($R$7:R99))-R99</f>
        <v/>
      </c>
      <c r="T99" s="9" t="inlineStr">
        <is>
          <t>Target</t>
        </is>
      </c>
      <c r="U99" s="29" t="n">
        <v>169.3</v>
      </c>
    </row>
    <row r="100">
      <c r="A100" s="11" t="n">
        <v>94</v>
      </c>
      <c r="B100" s="25" t="n">
        <v>44005</v>
      </c>
      <c r="C100" s="9" t="inlineStr">
        <is>
          <t>13:10</t>
        </is>
      </c>
      <c r="D100" s="25" t="n">
        <v>44005</v>
      </c>
      <c r="E100" s="9" t="inlineStr">
        <is>
          <t>15:50</t>
        </is>
      </c>
      <c r="F100" s="9" t="inlineStr">
        <is>
          <t>Long</t>
        </is>
      </c>
      <c r="G100" s="9" t="inlineStr">
        <is>
          <t>Sweep Retest</t>
        </is>
      </c>
      <c r="H100" s="9" t="inlineStr">
        <is>
          <t>C</t>
        </is>
      </c>
      <c r="I100" s="26" t="n">
        <v>8</v>
      </c>
      <c r="J100" s="27" t="n">
        <v>10285.8</v>
      </c>
      <c r="K100" s="27" t="n">
        <v>10202.75</v>
      </c>
      <c r="L100" s="27" t="n">
        <v>10202.75</v>
      </c>
      <c r="M100" s="27" t="n">
        <v>10385</v>
      </c>
      <c r="N100" s="28">
        <f>(K100-J100)*IF(F100="Long",1,-1)</f>
        <v/>
      </c>
      <c r="O100" s="18" t="n">
        <v>-664.4</v>
      </c>
      <c r="P100" s="18" t="n">
        <v>-664.4</v>
      </c>
      <c r="Q100" s="18" t="n">
        <v>172.8</v>
      </c>
      <c r="R100" s="18">
        <f>R99+O100</f>
        <v/>
      </c>
      <c r="S100" s="18">
        <f>MAX(0,MAX($R$7:R100))-R100</f>
        <v/>
      </c>
      <c r="T100" s="9" t="inlineStr">
        <is>
          <t>Stop</t>
        </is>
      </c>
      <c r="U100" s="29" t="n">
        <v>160.7</v>
      </c>
    </row>
    <row r="101">
      <c r="A101" s="11" t="n">
        <v>95</v>
      </c>
      <c r="B101" s="25" t="n">
        <v>44011</v>
      </c>
      <c r="C101" s="9" t="inlineStr">
        <is>
          <t>14:50</t>
        </is>
      </c>
      <c r="D101" s="25" t="n">
        <v>44011</v>
      </c>
      <c r="E101" s="9" t="inlineStr">
        <is>
          <t>16:02</t>
        </is>
      </c>
      <c r="F101" s="9" t="inlineStr">
        <is>
          <t>Short</t>
        </is>
      </c>
      <c r="G101" s="9" t="inlineStr">
        <is>
          <t>CISD Reversal</t>
        </is>
      </c>
      <c r="H101" s="9" t="inlineStr">
        <is>
          <t>A+</t>
        </is>
      </c>
      <c r="I101" s="26" t="n">
        <v>4</v>
      </c>
      <c r="J101" s="27" t="n">
        <v>9905.799999999999</v>
      </c>
      <c r="K101" s="27" t="n">
        <v>9986.25</v>
      </c>
      <c r="L101" s="27" t="n">
        <v>9986.25</v>
      </c>
      <c r="M101" s="27" t="n">
        <v>9815</v>
      </c>
      <c r="N101" s="28">
        <f>(K101-J101)*IF(F101="Long",1,-1)</f>
        <v/>
      </c>
      <c r="O101" s="18" t="n">
        <v>-321.8</v>
      </c>
      <c r="P101" s="18" t="n">
        <v>-321.8</v>
      </c>
      <c r="Q101" s="18" t="n">
        <v>82.40000000000001</v>
      </c>
      <c r="R101" s="18">
        <f>R100+O101</f>
        <v/>
      </c>
      <c r="S101" s="18">
        <f>MAX(0,MAX($R$7:R101))-R101</f>
        <v/>
      </c>
      <c r="T101" s="9" t="inlineStr">
        <is>
          <t>Stop</t>
        </is>
      </c>
      <c r="U101" s="29" t="n">
        <v>72.7</v>
      </c>
    </row>
    <row r="102">
      <c r="A102" s="11" t="n">
        <v>96</v>
      </c>
      <c r="B102" s="25" t="n">
        <v>44012</v>
      </c>
      <c r="C102" s="9" t="inlineStr">
        <is>
          <t>10:05</t>
        </is>
      </c>
      <c r="D102" s="25" t="n">
        <v>44012</v>
      </c>
      <c r="E102" s="9" t="inlineStr">
        <is>
          <t>15:26</t>
        </is>
      </c>
      <c r="F102" s="9" t="inlineStr">
        <is>
          <t>Long</t>
        </is>
      </c>
      <c r="G102" s="9" t="inlineStr">
        <is>
          <t>ORB</t>
        </is>
      </c>
      <c r="H102" s="9" t="inlineStr">
        <is>
          <t>A+</t>
        </is>
      </c>
      <c r="I102" s="26" t="n">
        <v>12</v>
      </c>
      <c r="J102" s="27" t="n">
        <v>10046.3</v>
      </c>
      <c r="K102" s="27" t="n">
        <v>10117</v>
      </c>
      <c r="L102" s="27" t="n">
        <v>9963.25</v>
      </c>
      <c r="M102" s="27" t="n">
        <v>10117</v>
      </c>
      <c r="N102" s="28">
        <f>(K102-J102)*IF(F102="Long",1,-1)</f>
        <v/>
      </c>
      <c r="O102" s="18" t="n">
        <v>848.4</v>
      </c>
      <c r="P102" s="18" t="n">
        <v>-200.4</v>
      </c>
      <c r="Q102" s="18" t="n">
        <v>848.4</v>
      </c>
      <c r="R102" s="18">
        <f>R101+O102</f>
        <v/>
      </c>
      <c r="S102" s="18">
        <f>MAX(0,MAX($R$7:R102))-R102</f>
        <v/>
      </c>
      <c r="T102" s="9" t="inlineStr">
        <is>
          <t>Target</t>
        </is>
      </c>
      <c r="U102" s="29" t="n">
        <v>321.7</v>
      </c>
    </row>
    <row r="103">
      <c r="A103" s="11" t="n">
        <v>97</v>
      </c>
      <c r="B103" s="25" t="n">
        <v>44013</v>
      </c>
      <c r="C103" s="9" t="inlineStr">
        <is>
          <t>10:30</t>
        </is>
      </c>
      <c r="D103" s="25" t="n">
        <v>44013</v>
      </c>
      <c r="E103" s="9" t="inlineStr">
        <is>
          <t>14:09</t>
        </is>
      </c>
      <c r="F103" s="9" t="inlineStr">
        <is>
          <t>Long</t>
        </is>
      </c>
      <c r="G103" s="9" t="inlineStr">
        <is>
          <t>ORB</t>
        </is>
      </c>
      <c r="H103" s="9" t="inlineStr">
        <is>
          <t>A</t>
        </is>
      </c>
      <c r="I103" s="26" t="n">
        <v>12</v>
      </c>
      <c r="J103" s="27" t="n">
        <v>10220.2</v>
      </c>
      <c r="K103" s="27" t="n">
        <v>10285</v>
      </c>
      <c r="L103" s="27" t="n">
        <v>10137.25</v>
      </c>
      <c r="M103" s="27" t="n">
        <v>10285</v>
      </c>
      <c r="N103" s="28">
        <f>(K103-J103)*IF(F103="Long",1,-1)</f>
        <v/>
      </c>
      <c r="O103" s="18" t="n">
        <v>777.6</v>
      </c>
      <c r="P103" s="18" t="n">
        <v>-177.6</v>
      </c>
      <c r="Q103" s="18" t="n">
        <v>777.6</v>
      </c>
      <c r="R103" s="18">
        <f>R102+O103</f>
        <v/>
      </c>
      <c r="S103" s="18">
        <f>MAX(0,MAX($R$7:R103))-R103</f>
        <v/>
      </c>
      <c r="T103" s="9" t="inlineStr">
        <is>
          <t>Target</t>
        </is>
      </c>
      <c r="U103" s="29" t="n">
        <v>219.7</v>
      </c>
    </row>
    <row r="104">
      <c r="A104" s="11" t="n">
        <v>98</v>
      </c>
      <c r="B104" s="25" t="n">
        <v>44013</v>
      </c>
      <c r="C104" s="9" t="inlineStr">
        <is>
          <t>14:20</t>
        </is>
      </c>
      <c r="D104" s="25" t="n">
        <v>44013</v>
      </c>
      <c r="E104" s="9" t="inlineStr">
        <is>
          <t>16:05</t>
        </is>
      </c>
      <c r="F104" s="9" t="inlineStr">
        <is>
          <t>Long</t>
        </is>
      </c>
      <c r="G104" s="9" t="inlineStr">
        <is>
          <t>Sweep Retest</t>
        </is>
      </c>
      <c r="H104" s="9" t="inlineStr">
        <is>
          <t>B</t>
        </is>
      </c>
      <c r="I104" s="26" t="n">
        <v>8</v>
      </c>
      <c r="J104" s="27" t="n">
        <v>10280.3</v>
      </c>
      <c r="K104" s="27" t="n">
        <v>10272</v>
      </c>
      <c r="L104" s="27" t="n">
        <v>10198</v>
      </c>
      <c r="M104" s="27" t="n">
        <v>10385</v>
      </c>
      <c r="N104" s="28">
        <f>(K104-J104)*IF(F104="Long",1,-1)</f>
        <v/>
      </c>
      <c r="O104" s="18" t="n">
        <v>-66.40000000000001</v>
      </c>
      <c r="P104" s="18" t="n">
        <v>-228.8</v>
      </c>
      <c r="Q104" s="18" t="n">
        <v>317.6</v>
      </c>
      <c r="R104" s="18">
        <f>R103+O104</f>
        <v/>
      </c>
      <c r="S104" s="18">
        <f>MAX(0,MAX($R$7:R104))-R104</f>
        <v/>
      </c>
      <c r="T104" s="9" t="inlineStr">
        <is>
          <t>Session close</t>
        </is>
      </c>
      <c r="U104" s="29" t="n">
        <v>105</v>
      </c>
    </row>
    <row r="105">
      <c r="A105" s="11" t="n">
        <v>99</v>
      </c>
      <c r="B105" s="25" t="n">
        <v>44028</v>
      </c>
      <c r="C105" s="9" t="inlineStr">
        <is>
          <t>09:45</t>
        </is>
      </c>
      <c r="D105" s="25" t="n">
        <v>44028</v>
      </c>
      <c r="E105" s="9" t="inlineStr">
        <is>
          <t>10:01</t>
        </is>
      </c>
      <c r="F105" s="9" t="inlineStr">
        <is>
          <t>Long</t>
        </is>
      </c>
      <c r="G105" s="9" t="inlineStr">
        <is>
          <t>Gap Fill</t>
        </is>
      </c>
      <c r="H105" s="9" t="inlineStr">
        <is>
          <t>-</t>
        </is>
      </c>
      <c r="I105" s="26" t="n">
        <v>12</v>
      </c>
      <c r="J105" s="27" t="n">
        <v>10591.1</v>
      </c>
      <c r="K105" s="27" t="n">
        <v>10547</v>
      </c>
      <c r="L105" s="27" t="n">
        <v>10547</v>
      </c>
      <c r="M105" s="27" t="n">
        <v>10697</v>
      </c>
      <c r="N105" s="28">
        <f>(K105-J105)*IF(F105="Long",1,-1)</f>
        <v/>
      </c>
      <c r="O105" s="18" t="n">
        <v>-529.2</v>
      </c>
      <c r="P105" s="18" t="n">
        <v>-529.2</v>
      </c>
      <c r="Q105" s="18" t="n">
        <v>134.4</v>
      </c>
      <c r="R105" s="18">
        <f>R104+O105</f>
        <v/>
      </c>
      <c r="S105" s="18">
        <f>MAX(0,MAX($R$7:R105))-R105</f>
        <v/>
      </c>
      <c r="T105" s="9" t="inlineStr">
        <is>
          <t>Stop</t>
        </is>
      </c>
      <c r="U105" s="29" t="n">
        <v>16.7</v>
      </c>
    </row>
    <row r="106">
      <c r="A106" s="11" t="n">
        <v>100</v>
      </c>
      <c r="B106" s="25" t="n">
        <v>44032</v>
      </c>
      <c r="C106" s="9" t="inlineStr">
        <is>
          <t>10:05</t>
        </is>
      </c>
      <c r="D106" s="25" t="n">
        <v>44032</v>
      </c>
      <c r="E106" s="9" t="inlineStr">
        <is>
          <t>12:59</t>
        </is>
      </c>
      <c r="F106" s="9" t="inlineStr">
        <is>
          <t>Long</t>
        </is>
      </c>
      <c r="G106" s="9" t="inlineStr">
        <is>
          <t>ORB</t>
        </is>
      </c>
      <c r="H106" s="9" t="inlineStr">
        <is>
          <t>A+</t>
        </is>
      </c>
      <c r="I106" s="26" t="n">
        <v>12</v>
      </c>
      <c r="J106" s="27" t="n">
        <v>10708.4</v>
      </c>
      <c r="K106" s="27" t="n">
        <v>10841.5</v>
      </c>
      <c r="L106" s="27" t="n">
        <v>10625.25</v>
      </c>
      <c r="M106" s="27" t="n">
        <v>10841.5</v>
      </c>
      <c r="N106" s="28">
        <f>(K106-J106)*IF(F106="Long",1,-1)</f>
        <v/>
      </c>
      <c r="O106" s="18" t="n">
        <v>1597.2</v>
      </c>
      <c r="P106" s="18" t="n">
        <v>-97.2</v>
      </c>
      <c r="Q106" s="18" t="n">
        <v>1597.2</v>
      </c>
      <c r="R106" s="18">
        <f>R105+O106</f>
        <v/>
      </c>
      <c r="S106" s="18">
        <f>MAX(0,MAX($R$7:R106))-R106</f>
        <v/>
      </c>
      <c r="T106" s="9" t="inlineStr">
        <is>
          <t>Target</t>
        </is>
      </c>
      <c r="U106" s="29" t="n">
        <v>174.7</v>
      </c>
    </row>
    <row r="107">
      <c r="A107" s="11" t="n">
        <v>101</v>
      </c>
      <c r="B107" s="25" t="n">
        <v>44032</v>
      </c>
      <c r="C107" s="9" t="inlineStr">
        <is>
          <t>13:00</t>
        </is>
      </c>
      <c r="D107" s="25" t="n">
        <v>44032</v>
      </c>
      <c r="E107" s="9" t="inlineStr">
        <is>
          <t>15:26</t>
        </is>
      </c>
      <c r="F107" s="9" t="inlineStr">
        <is>
          <t>Long</t>
        </is>
      </c>
      <c r="G107" s="9" t="inlineStr">
        <is>
          <t>Sweep Retest</t>
        </is>
      </c>
      <c r="H107" s="9" t="inlineStr">
        <is>
          <t>C</t>
        </is>
      </c>
      <c r="I107" s="26" t="n">
        <v>8</v>
      </c>
      <c r="J107" s="27" t="n">
        <v>10844.9</v>
      </c>
      <c r="K107" s="27" t="n">
        <v>10935</v>
      </c>
      <c r="L107" s="27" t="n">
        <v>10761.5</v>
      </c>
      <c r="M107" s="27" t="n">
        <v>10935</v>
      </c>
      <c r="N107" s="28">
        <f>(K107-J107)*IF(F107="Long",1,-1)</f>
        <v/>
      </c>
      <c r="O107" s="18" t="n">
        <v>720.8</v>
      </c>
      <c r="P107" s="18" t="n">
        <v>-60.8</v>
      </c>
      <c r="Q107" s="18" t="n">
        <v>720.8</v>
      </c>
      <c r="R107" s="18">
        <f>R106+O107</f>
        <v/>
      </c>
      <c r="S107" s="18">
        <f>MAX(0,MAX($R$7:R107))-R107</f>
        <v/>
      </c>
      <c r="T107" s="9" t="inlineStr">
        <is>
          <t>Target</t>
        </is>
      </c>
      <c r="U107" s="29" t="n">
        <v>146.7</v>
      </c>
    </row>
    <row r="108">
      <c r="A108" s="11" t="n">
        <v>102</v>
      </c>
      <c r="B108" s="25" t="n">
        <v>44039</v>
      </c>
      <c r="C108" s="9" t="inlineStr">
        <is>
          <t>09:55</t>
        </is>
      </c>
      <c r="D108" s="25" t="n">
        <v>44039</v>
      </c>
      <c r="E108" s="9" t="inlineStr">
        <is>
          <t>11:14</t>
        </is>
      </c>
      <c r="F108" s="9" t="inlineStr">
        <is>
          <t>Long</t>
        </is>
      </c>
      <c r="G108" s="9" t="inlineStr">
        <is>
          <t>ORB</t>
        </is>
      </c>
      <c r="H108" s="9" t="inlineStr">
        <is>
          <t>A</t>
        </is>
      </c>
      <c r="I108" s="26" t="n">
        <v>20</v>
      </c>
      <c r="J108" s="27" t="n">
        <v>10637.8</v>
      </c>
      <c r="K108" s="27" t="n">
        <v>10585.25</v>
      </c>
      <c r="L108" s="27" t="n">
        <v>10585.25</v>
      </c>
      <c r="M108" s="27" t="n">
        <v>10685</v>
      </c>
      <c r="N108" s="28">
        <f>(K108-J108)*IF(F108="Long",1,-1)</f>
        <v/>
      </c>
      <c r="O108" s="18" t="n">
        <v>-1051</v>
      </c>
      <c r="P108" s="18" t="n">
        <v>-1051</v>
      </c>
      <c r="Q108" s="18" t="n">
        <v>224</v>
      </c>
      <c r="R108" s="18">
        <f>R107+O108</f>
        <v/>
      </c>
      <c r="S108" s="18">
        <f>MAX(0,MAX($R$7:R108))-R108</f>
        <v/>
      </c>
      <c r="T108" s="9" t="inlineStr">
        <is>
          <t>Stop</t>
        </is>
      </c>
      <c r="U108" s="29" t="n">
        <v>79.7</v>
      </c>
    </row>
    <row r="109">
      <c r="A109" s="11" t="n">
        <v>103</v>
      </c>
      <c r="B109" s="25" t="n">
        <v>44039</v>
      </c>
      <c r="C109" s="9" t="inlineStr">
        <is>
          <t>13:30</t>
        </is>
      </c>
      <c r="D109" s="25" t="n">
        <v>44039</v>
      </c>
      <c r="E109" s="9" t="inlineStr">
        <is>
          <t>15:20</t>
        </is>
      </c>
      <c r="F109" s="9" t="inlineStr">
        <is>
          <t>Long</t>
        </is>
      </c>
      <c r="G109" s="9" t="inlineStr">
        <is>
          <t>ORB</t>
        </is>
      </c>
      <c r="H109" s="9" t="inlineStr">
        <is>
          <t>A</t>
        </is>
      </c>
      <c r="I109" s="26" t="n">
        <v>20</v>
      </c>
      <c r="J109" s="27" t="n">
        <v>10629.3</v>
      </c>
      <c r="K109" s="27" t="n">
        <v>10685</v>
      </c>
      <c r="L109" s="27" t="n">
        <v>10576.25</v>
      </c>
      <c r="M109" s="27" t="n">
        <v>10685</v>
      </c>
      <c r="N109" s="28">
        <f>(K109-J109)*IF(F109="Long",1,-1)</f>
        <v/>
      </c>
      <c r="O109" s="18" t="n">
        <v>1114</v>
      </c>
      <c r="P109" s="18" t="n">
        <v>-268</v>
      </c>
      <c r="Q109" s="18" t="n">
        <v>1114</v>
      </c>
      <c r="R109" s="18">
        <f>R108+O109</f>
        <v/>
      </c>
      <c r="S109" s="18">
        <f>MAX(0,MAX($R$7:R109))-R109</f>
        <v/>
      </c>
      <c r="T109" s="9" t="inlineStr">
        <is>
          <t>Target</t>
        </is>
      </c>
      <c r="U109" s="29" t="n">
        <v>110.7</v>
      </c>
    </row>
    <row r="110">
      <c r="A110" s="11" t="n">
        <v>104</v>
      </c>
      <c r="B110" s="25" t="n">
        <v>44056</v>
      </c>
      <c r="C110" s="9" t="inlineStr">
        <is>
          <t>11:40</t>
        </is>
      </c>
      <c r="D110" s="25" t="n">
        <v>44056</v>
      </c>
      <c r="E110" s="9" t="inlineStr">
        <is>
          <t>14:22</t>
        </is>
      </c>
      <c r="F110" s="9" t="inlineStr">
        <is>
          <t>Long</t>
        </is>
      </c>
      <c r="G110" s="9" t="inlineStr">
        <is>
          <t>ORB</t>
        </is>
      </c>
      <c r="H110" s="9" t="inlineStr">
        <is>
          <t>A</t>
        </is>
      </c>
      <c r="I110" s="26" t="n">
        <v>12</v>
      </c>
      <c r="J110" s="27" t="n">
        <v>11242.3</v>
      </c>
      <c r="K110" s="27" t="n">
        <v>11159.75</v>
      </c>
      <c r="L110" s="27" t="n">
        <v>11159.75</v>
      </c>
      <c r="M110" s="27" t="n">
        <v>11335</v>
      </c>
      <c r="N110" s="28">
        <f>(K110-J110)*IF(F110="Long",1,-1)</f>
        <v/>
      </c>
      <c r="O110" s="18" t="n">
        <v>-990.6</v>
      </c>
      <c r="P110" s="18" t="n">
        <v>-990.6</v>
      </c>
      <c r="Q110" s="18" t="n">
        <v>348</v>
      </c>
      <c r="R110" s="18">
        <f>R109+O110</f>
        <v/>
      </c>
      <c r="S110" s="18">
        <f>MAX(0,MAX($R$7:R110))-R110</f>
        <v/>
      </c>
      <c r="T110" s="9" t="inlineStr">
        <is>
          <t>Stop</t>
        </is>
      </c>
      <c r="U110" s="29" t="n">
        <v>162.7</v>
      </c>
    </row>
    <row r="111">
      <c r="A111" s="11" t="n">
        <v>105</v>
      </c>
      <c r="B111" s="25" t="n">
        <v>44060</v>
      </c>
      <c r="C111" s="9" t="inlineStr">
        <is>
          <t>09:55</t>
        </is>
      </c>
      <c r="D111" s="25" t="n">
        <v>44060</v>
      </c>
      <c r="E111" s="9" t="inlineStr">
        <is>
          <t>16:05</t>
        </is>
      </c>
      <c r="F111" s="9" t="inlineStr">
        <is>
          <t>Long</t>
        </is>
      </c>
      <c r="G111" s="9" t="inlineStr">
        <is>
          <t>ORB</t>
        </is>
      </c>
      <c r="H111" s="9" t="inlineStr">
        <is>
          <t>A+</t>
        </is>
      </c>
      <c r="I111" s="26" t="n">
        <v>20</v>
      </c>
      <c r="J111" s="27" t="n">
        <v>11266</v>
      </c>
      <c r="K111" s="27" t="n">
        <v>11289.4</v>
      </c>
      <c r="L111" s="27" t="n">
        <v>11183.5</v>
      </c>
      <c r="M111" s="27" t="n">
        <v>11335</v>
      </c>
      <c r="N111" s="28">
        <f>(K111-J111)*IF(F111="Long",1,-1)</f>
        <v/>
      </c>
      <c r="O111" s="18" t="n">
        <v>468</v>
      </c>
      <c r="P111" s="18" t="n">
        <v>-440</v>
      </c>
      <c r="Q111" s="18" t="n">
        <v>808</v>
      </c>
      <c r="R111" s="18">
        <f>R110+O111</f>
        <v/>
      </c>
      <c r="S111" s="18">
        <f>MAX(0,MAX($R$7:R111))-R111</f>
        <v/>
      </c>
      <c r="T111" s="9" t="inlineStr">
        <is>
          <t>Session close</t>
        </is>
      </c>
      <c r="U111" s="29" t="n">
        <v>370</v>
      </c>
    </row>
    <row r="112">
      <c r="A112" s="11" t="n">
        <v>106</v>
      </c>
      <c r="B112" s="25" t="n">
        <v>44063</v>
      </c>
      <c r="C112" s="9" t="inlineStr">
        <is>
          <t>09:55</t>
        </is>
      </c>
      <c r="D112" s="25" t="n">
        <v>44063</v>
      </c>
      <c r="E112" s="9" t="inlineStr">
        <is>
          <t>14:20</t>
        </is>
      </c>
      <c r="F112" s="9" t="inlineStr">
        <is>
          <t>Long</t>
        </is>
      </c>
      <c r="G112" s="9" t="inlineStr">
        <is>
          <t>ORB</t>
        </is>
      </c>
      <c r="H112" s="9" t="inlineStr">
        <is>
          <t>A</t>
        </is>
      </c>
      <c r="I112" s="26" t="n">
        <v>12</v>
      </c>
      <c r="J112" s="27" t="n">
        <v>11364.9</v>
      </c>
      <c r="K112" s="27" t="n">
        <v>11435</v>
      </c>
      <c r="L112" s="27" t="n">
        <v>11282</v>
      </c>
      <c r="M112" s="27" t="n">
        <v>11435</v>
      </c>
      <c r="N112" s="28">
        <f>(K112-J112)*IF(F112="Long",1,-1)</f>
        <v/>
      </c>
      <c r="O112" s="18" t="n">
        <v>841.2</v>
      </c>
      <c r="P112" s="18" t="n">
        <v>-150</v>
      </c>
      <c r="Q112" s="18" t="n">
        <v>841.2</v>
      </c>
      <c r="R112" s="18">
        <f>R111+O112</f>
        <v/>
      </c>
      <c r="S112" s="18">
        <f>MAX(0,MAX($R$7:R112))-R112</f>
        <v/>
      </c>
      <c r="T112" s="9" t="inlineStr">
        <is>
          <t>Target</t>
        </is>
      </c>
      <c r="U112" s="29" t="n">
        <v>265.7</v>
      </c>
    </row>
    <row r="113">
      <c r="A113" s="11" t="n">
        <v>107</v>
      </c>
      <c r="B113" s="25" t="n">
        <v>44064</v>
      </c>
      <c r="C113" s="9" t="inlineStr">
        <is>
          <t>10:30</t>
        </is>
      </c>
      <c r="D113" s="25" t="n">
        <v>44064</v>
      </c>
      <c r="E113" s="9" t="inlineStr">
        <is>
          <t>16:05</t>
        </is>
      </c>
      <c r="F113" s="9" t="inlineStr">
        <is>
          <t>Long</t>
        </is>
      </c>
      <c r="G113" s="9" t="inlineStr">
        <is>
          <t>CISD Continuation</t>
        </is>
      </c>
      <c r="H113" s="9" t="inlineStr">
        <is>
          <t>A</t>
        </is>
      </c>
      <c r="I113" s="26" t="n">
        <v>20</v>
      </c>
      <c r="J113" s="27" t="n">
        <v>11530.7</v>
      </c>
      <c r="K113" s="27" t="n">
        <v>11566.2</v>
      </c>
      <c r="L113" s="27" t="n">
        <v>11447.5</v>
      </c>
      <c r="M113" s="27" t="n">
        <v>11635</v>
      </c>
      <c r="N113" s="28">
        <f>(K113-J113)*IF(F113="Long",1,-1)</f>
        <v/>
      </c>
      <c r="O113" s="18" t="n">
        <v>710</v>
      </c>
      <c r="P113" s="18" t="n">
        <v>-800</v>
      </c>
      <c r="Q113" s="18" t="n">
        <v>924</v>
      </c>
      <c r="R113" s="18">
        <f>R112+O113</f>
        <v/>
      </c>
      <c r="S113" s="18">
        <f>MAX(0,MAX($R$7:R113))-R113</f>
        <v/>
      </c>
      <c r="T113" s="9" t="inlineStr">
        <is>
          <t>Session close</t>
        </is>
      </c>
      <c r="U113" s="29" t="n">
        <v>335</v>
      </c>
    </row>
    <row r="114">
      <c r="A114" s="11" t="n">
        <v>108</v>
      </c>
      <c r="B114" s="25" t="n">
        <v>44069</v>
      </c>
      <c r="C114" s="9" t="inlineStr">
        <is>
          <t>14:35</t>
        </is>
      </c>
      <c r="D114" s="25" t="n">
        <v>44069</v>
      </c>
      <c r="E114" s="9" t="inlineStr">
        <is>
          <t>14:55</t>
        </is>
      </c>
      <c r="F114" s="9" t="inlineStr">
        <is>
          <t>Short</t>
        </is>
      </c>
      <c r="G114" s="9" t="inlineStr">
        <is>
          <t>CISD Reversal</t>
        </is>
      </c>
      <c r="H114" s="9" t="inlineStr">
        <is>
          <t>A+</t>
        </is>
      </c>
      <c r="I114" s="26" t="n">
        <v>4</v>
      </c>
      <c r="J114" s="27" t="n">
        <v>11942</v>
      </c>
      <c r="K114" s="27" t="n">
        <v>11893</v>
      </c>
      <c r="L114" s="27" t="n">
        <v>11979.5</v>
      </c>
      <c r="M114" s="27" t="n">
        <v>11893</v>
      </c>
      <c r="N114" s="28">
        <f>(K114-J114)*IF(F114="Long",1,-1)</f>
        <v/>
      </c>
      <c r="O114" s="18" t="n">
        <v>196</v>
      </c>
      <c r="P114" s="18" t="n">
        <v>-8.4</v>
      </c>
      <c r="Q114" s="18" t="n">
        <v>196</v>
      </c>
      <c r="R114" s="18">
        <f>R113+O114</f>
        <v/>
      </c>
      <c r="S114" s="18">
        <f>MAX(0,MAX($R$7:R114))-R114</f>
        <v/>
      </c>
      <c r="T114" s="9" t="inlineStr">
        <is>
          <t>Target</t>
        </is>
      </c>
      <c r="U114" s="29" t="n">
        <v>20.7</v>
      </c>
    </row>
    <row r="115">
      <c r="A115" s="11" t="n">
        <v>109</v>
      </c>
      <c r="B115" s="25" t="n">
        <v>44075</v>
      </c>
      <c r="C115" s="9" t="inlineStr">
        <is>
          <t>10:30</t>
        </is>
      </c>
      <c r="D115" s="25" t="n">
        <v>44075</v>
      </c>
      <c r="E115" s="9" t="inlineStr">
        <is>
          <t>16:05</t>
        </is>
      </c>
      <c r="F115" s="9" t="inlineStr">
        <is>
          <t>Long</t>
        </is>
      </c>
      <c r="G115" s="9" t="inlineStr">
        <is>
          <t>CISD Continuation</t>
        </is>
      </c>
      <c r="H115" s="9" t="inlineStr">
        <is>
          <t>A</t>
        </is>
      </c>
      <c r="I115" s="26" t="n">
        <v>20</v>
      </c>
      <c r="J115" s="27" t="n">
        <v>12274.8</v>
      </c>
      <c r="K115" s="27" t="n">
        <v>12305.7</v>
      </c>
      <c r="L115" s="27" t="n">
        <v>12193.75</v>
      </c>
      <c r="M115" s="27" t="n">
        <v>12385</v>
      </c>
      <c r="N115" s="28">
        <f>(K115-J115)*IF(F115="Long",1,-1)</f>
        <v/>
      </c>
      <c r="O115" s="18" t="n">
        <v>618</v>
      </c>
      <c r="P115" s="18" t="n">
        <v>-1320</v>
      </c>
      <c r="Q115" s="18" t="n">
        <v>720</v>
      </c>
      <c r="R115" s="18">
        <f>R114+O115</f>
        <v/>
      </c>
      <c r="S115" s="18">
        <f>MAX(0,MAX($R$7:R115))-R115</f>
        <v/>
      </c>
      <c r="T115" s="9" t="inlineStr">
        <is>
          <t>Session close</t>
        </is>
      </c>
      <c r="U115" s="29" t="n">
        <v>335</v>
      </c>
    </row>
    <row r="116">
      <c r="A116" s="11" t="n">
        <v>110</v>
      </c>
      <c r="B116" s="25" t="n">
        <v>44096</v>
      </c>
      <c r="C116" s="9" t="inlineStr">
        <is>
          <t>09:45</t>
        </is>
      </c>
      <c r="D116" s="25" t="n">
        <v>44096</v>
      </c>
      <c r="E116" s="9" t="inlineStr">
        <is>
          <t>09:50</t>
        </is>
      </c>
      <c r="F116" s="9" t="inlineStr">
        <is>
          <t>Short</t>
        </is>
      </c>
      <c r="G116" s="9" t="inlineStr">
        <is>
          <t>Gap Fill</t>
        </is>
      </c>
      <c r="H116" s="9" t="inlineStr">
        <is>
          <t>-</t>
        </is>
      </c>
      <c r="I116" s="26" t="n">
        <v>12</v>
      </c>
      <c r="J116" s="27" t="n">
        <v>11009.2</v>
      </c>
      <c r="K116" s="27" t="n">
        <v>10979.5</v>
      </c>
      <c r="L116" s="27" t="n">
        <v>11090.75</v>
      </c>
      <c r="M116" s="27" t="n">
        <v>10979.5</v>
      </c>
      <c r="N116" s="28">
        <f>(K116-J116)*IF(F116="Long",1,-1)</f>
        <v/>
      </c>
      <c r="O116" s="18" t="n">
        <v>356.4</v>
      </c>
      <c r="P116" s="18" t="n">
        <v>-91.2</v>
      </c>
      <c r="Q116" s="18" t="n">
        <v>356.4</v>
      </c>
      <c r="R116" s="18">
        <f>R115+O116</f>
        <v/>
      </c>
      <c r="S116" s="18">
        <f>MAX(0,MAX($R$7:R116))-R116</f>
        <v/>
      </c>
      <c r="T116" s="9" t="inlineStr">
        <is>
          <t>Target</t>
        </is>
      </c>
      <c r="U116" s="29" t="n">
        <v>5.7</v>
      </c>
    </row>
    <row r="117">
      <c r="A117" s="11" t="n">
        <v>111</v>
      </c>
      <c r="B117" s="25" t="n">
        <v>44097</v>
      </c>
      <c r="C117" s="9" t="inlineStr">
        <is>
          <t>10:10</t>
        </is>
      </c>
      <c r="D117" s="25" t="n">
        <v>44097</v>
      </c>
      <c r="E117" s="9" t="inlineStr">
        <is>
          <t>14:02</t>
        </is>
      </c>
      <c r="F117" s="9" t="inlineStr">
        <is>
          <t>Short</t>
        </is>
      </c>
      <c r="G117" s="9" t="inlineStr">
        <is>
          <t>CISD Continuation</t>
        </is>
      </c>
      <c r="H117" s="9" t="inlineStr">
        <is>
          <t>A</t>
        </is>
      </c>
      <c r="I117" s="26" t="n">
        <v>12</v>
      </c>
      <c r="J117" s="27" t="n">
        <v>11075</v>
      </c>
      <c r="K117" s="27" t="n">
        <v>10952.5</v>
      </c>
      <c r="L117" s="27" t="n">
        <v>11153.75</v>
      </c>
      <c r="M117" s="27" t="n">
        <v>10952.5</v>
      </c>
      <c r="N117" s="28">
        <f>(K117-J117)*IF(F117="Long",1,-1)</f>
        <v/>
      </c>
      <c r="O117" s="18" t="n">
        <v>1470</v>
      </c>
      <c r="P117" s="18" t="n">
        <v>-541.2</v>
      </c>
      <c r="Q117" s="18" t="n">
        <v>1470</v>
      </c>
      <c r="R117" s="18">
        <f>R116+O117</f>
        <v/>
      </c>
      <c r="S117" s="18">
        <f>MAX(0,MAX($R$7:R117))-R117</f>
        <v/>
      </c>
      <c r="T117" s="9" t="inlineStr">
        <is>
          <t>Target</t>
        </is>
      </c>
      <c r="U117" s="29" t="n">
        <v>232.7</v>
      </c>
    </row>
    <row r="118">
      <c r="A118" s="11" t="n">
        <v>112</v>
      </c>
      <c r="B118" s="25" t="n">
        <v>44097</v>
      </c>
      <c r="C118" s="9" t="inlineStr">
        <is>
          <t>14:05</t>
        </is>
      </c>
      <c r="D118" s="25" t="n">
        <v>44097</v>
      </c>
      <c r="E118" s="9" t="inlineStr">
        <is>
          <t>14:17</t>
        </is>
      </c>
      <c r="F118" s="9" t="inlineStr">
        <is>
          <t>Short</t>
        </is>
      </c>
      <c r="G118" s="9" t="inlineStr">
        <is>
          <t>Sweep Retest</t>
        </is>
      </c>
      <c r="H118" s="9" t="inlineStr">
        <is>
          <t>B</t>
        </is>
      </c>
      <c r="I118" s="26" t="n">
        <v>8</v>
      </c>
      <c r="J118" s="27" t="n">
        <v>10958</v>
      </c>
      <c r="K118" s="27" t="n">
        <v>10915</v>
      </c>
      <c r="L118" s="27" t="n">
        <v>10990.75</v>
      </c>
      <c r="M118" s="27" t="n">
        <v>10915</v>
      </c>
      <c r="N118" s="28">
        <f>(K118-J118)*IF(F118="Long",1,-1)</f>
        <v/>
      </c>
      <c r="O118" s="18" t="n">
        <v>344</v>
      </c>
      <c r="P118" s="18" t="n">
        <v>-78.40000000000001</v>
      </c>
      <c r="Q118" s="18" t="n">
        <v>344</v>
      </c>
      <c r="R118" s="18">
        <f>R117+O118</f>
        <v/>
      </c>
      <c r="S118" s="18">
        <f>MAX(0,MAX($R$7:R118))-R118</f>
        <v/>
      </c>
      <c r="T118" s="9" t="inlineStr">
        <is>
          <t>Target</t>
        </is>
      </c>
      <c r="U118" s="29" t="n">
        <v>12.7</v>
      </c>
    </row>
    <row r="119">
      <c r="A119" s="11" t="n">
        <v>113</v>
      </c>
      <c r="B119" s="25" t="n">
        <v>44097</v>
      </c>
      <c r="C119" s="9" t="inlineStr">
        <is>
          <t>14:20</t>
        </is>
      </c>
      <c r="D119" s="25" t="n">
        <v>44097</v>
      </c>
      <c r="E119" s="9" t="inlineStr">
        <is>
          <t>16:05</t>
        </is>
      </c>
      <c r="F119" s="9" t="inlineStr">
        <is>
          <t>Short</t>
        </is>
      </c>
      <c r="G119" s="9" t="inlineStr">
        <is>
          <t>Sweep Retest</t>
        </is>
      </c>
      <c r="H119" s="9" t="inlineStr">
        <is>
          <t>B</t>
        </is>
      </c>
      <c r="I119" s="26" t="n">
        <v>8</v>
      </c>
      <c r="J119" s="27" t="n">
        <v>10900.6</v>
      </c>
      <c r="K119" s="27" t="n">
        <v>10849.7</v>
      </c>
      <c r="L119" s="27" t="n">
        <v>10981.5</v>
      </c>
      <c r="M119" s="27" t="n">
        <v>10687.5</v>
      </c>
      <c r="N119" s="28">
        <f>(K119-J119)*IF(F119="Long",1,-1)</f>
        <v/>
      </c>
      <c r="O119" s="18" t="n">
        <v>407.2</v>
      </c>
      <c r="P119" s="18" t="n">
        <v>-213.6</v>
      </c>
      <c r="Q119" s="18" t="n">
        <v>759.2</v>
      </c>
      <c r="R119" s="18">
        <f>R118+O119</f>
        <v/>
      </c>
      <c r="S119" s="18">
        <f>MAX(0,MAX($R$7:R119))-R119</f>
        <v/>
      </c>
      <c r="T119" s="9" t="inlineStr">
        <is>
          <t>Session close</t>
        </is>
      </c>
      <c r="U119" s="29" t="n">
        <v>105</v>
      </c>
    </row>
    <row r="120">
      <c r="A120" s="11" t="n">
        <v>114</v>
      </c>
      <c r="B120" s="25" t="n">
        <v>44098</v>
      </c>
      <c r="C120" s="9" t="inlineStr">
        <is>
          <t>09:45</t>
        </is>
      </c>
      <c r="D120" s="25" t="n">
        <v>44098</v>
      </c>
      <c r="E120" s="9" t="inlineStr">
        <is>
          <t>09:48</t>
        </is>
      </c>
      <c r="F120" s="9" t="inlineStr">
        <is>
          <t>Long</t>
        </is>
      </c>
      <c r="G120" s="9" t="inlineStr">
        <is>
          <t>Gap Fill</t>
        </is>
      </c>
      <c r="H120" s="9" t="inlineStr">
        <is>
          <t>-</t>
        </is>
      </c>
      <c r="I120" s="26" t="n">
        <v>12</v>
      </c>
      <c r="J120" s="27" t="n">
        <v>10781.8</v>
      </c>
      <c r="K120" s="27" t="n">
        <v>10840.25</v>
      </c>
      <c r="L120" s="27" t="n">
        <v>10720</v>
      </c>
      <c r="M120" s="27" t="n">
        <v>10840.25</v>
      </c>
      <c r="N120" s="28">
        <f>(K120-J120)*IF(F120="Long",1,-1)</f>
        <v/>
      </c>
      <c r="O120" s="18" t="n">
        <v>701.4</v>
      </c>
      <c r="P120" s="18" t="n">
        <v>-202.8</v>
      </c>
      <c r="Q120" s="18" t="n">
        <v>701.4</v>
      </c>
      <c r="R120" s="18">
        <f>R119+O120</f>
        <v/>
      </c>
      <c r="S120" s="18">
        <f>MAX(0,MAX($R$7:R120))-R120</f>
        <v/>
      </c>
      <c r="T120" s="9" t="inlineStr">
        <is>
          <t>Target</t>
        </is>
      </c>
      <c r="U120" s="29" t="n">
        <v>3.7</v>
      </c>
    </row>
    <row r="121">
      <c r="A121" s="11" t="n">
        <v>115</v>
      </c>
      <c r="B121" s="25" t="n">
        <v>44098</v>
      </c>
      <c r="C121" s="9" t="inlineStr">
        <is>
          <t>10:25</t>
        </is>
      </c>
      <c r="D121" s="25" t="n">
        <v>44098</v>
      </c>
      <c r="E121" s="9" t="inlineStr">
        <is>
          <t>11:32</t>
        </is>
      </c>
      <c r="F121" s="9" t="inlineStr">
        <is>
          <t>Short</t>
        </is>
      </c>
      <c r="G121" s="9" t="inlineStr">
        <is>
          <t>CISD Reversal</t>
        </is>
      </c>
      <c r="H121" s="9" t="inlineStr">
        <is>
          <t>A+</t>
        </is>
      </c>
      <c r="I121" s="26" t="n">
        <v>4</v>
      </c>
      <c r="J121" s="27" t="n">
        <v>10868.1</v>
      </c>
      <c r="K121" s="27" t="n">
        <v>10947.5</v>
      </c>
      <c r="L121" s="27" t="n">
        <v>10947.5</v>
      </c>
      <c r="M121" s="27" t="n">
        <v>10765</v>
      </c>
      <c r="N121" s="28">
        <f>(K121-J121)*IF(F121="Long",1,-1)</f>
        <v/>
      </c>
      <c r="O121" s="18" t="n">
        <v>-317.6</v>
      </c>
      <c r="P121" s="18" t="n">
        <v>-317.6</v>
      </c>
      <c r="Q121" s="18" t="n">
        <v>289.2</v>
      </c>
      <c r="R121" s="18">
        <f>R120+O121</f>
        <v/>
      </c>
      <c r="S121" s="18">
        <f>MAX(0,MAX($R$7:R121))-R121</f>
        <v/>
      </c>
      <c r="T121" s="9" t="inlineStr">
        <is>
          <t>Stop</t>
        </is>
      </c>
      <c r="U121" s="29" t="n">
        <v>67.7</v>
      </c>
    </row>
    <row r="122">
      <c r="A122" s="11" t="n">
        <v>116</v>
      </c>
      <c r="B122" s="25" t="n">
        <v>44109</v>
      </c>
      <c r="C122" s="9" t="inlineStr">
        <is>
          <t>10:10</t>
        </is>
      </c>
      <c r="D122" s="25" t="n">
        <v>44109</v>
      </c>
      <c r="E122" s="9" t="inlineStr">
        <is>
          <t>16:05</t>
        </is>
      </c>
      <c r="F122" s="9" t="inlineStr">
        <is>
          <t>Long</t>
        </is>
      </c>
      <c r="G122" s="9" t="inlineStr">
        <is>
          <t>ORB</t>
        </is>
      </c>
      <c r="H122" s="9" t="inlineStr">
        <is>
          <t>A+</t>
        </is>
      </c>
      <c r="I122" s="26" t="n">
        <v>12</v>
      </c>
      <c r="J122" s="27" t="n">
        <v>11408</v>
      </c>
      <c r="K122" s="27" t="n">
        <v>11492.7</v>
      </c>
      <c r="L122" s="27" t="n">
        <v>11326.75</v>
      </c>
      <c r="M122" s="27" t="n">
        <v>11598.5</v>
      </c>
      <c r="N122" s="28">
        <f>(K122-J122)*IF(F122="Long",1,-1)</f>
        <v/>
      </c>
      <c r="O122" s="18" t="n">
        <v>1016.4</v>
      </c>
      <c r="P122" s="18" t="n">
        <v>-56.4</v>
      </c>
      <c r="Q122" s="18" t="n">
        <v>1252.8</v>
      </c>
      <c r="R122" s="18">
        <f>R121+O122</f>
        <v/>
      </c>
      <c r="S122" s="18">
        <f>MAX(0,MAX($R$7:R122))-R122</f>
        <v/>
      </c>
      <c r="T122" s="9" t="inlineStr">
        <is>
          <t>Session close</t>
        </is>
      </c>
      <c r="U122" s="29" t="n">
        <v>355</v>
      </c>
    </row>
    <row r="123">
      <c r="A123" s="11" t="n">
        <v>117</v>
      </c>
      <c r="B123" s="25" t="n">
        <v>44110</v>
      </c>
      <c r="C123" s="9" t="inlineStr">
        <is>
          <t>09:45</t>
        </is>
      </c>
      <c r="D123" s="25" t="n">
        <v>44110</v>
      </c>
      <c r="E123" s="9" t="inlineStr">
        <is>
          <t>09:45</t>
        </is>
      </c>
      <c r="F123" s="9" t="inlineStr">
        <is>
          <t>Long</t>
        </is>
      </c>
      <c r="G123" s="9" t="inlineStr">
        <is>
          <t>Gap Fill</t>
        </is>
      </c>
      <c r="H123" s="9" t="inlineStr">
        <is>
          <t>-</t>
        </is>
      </c>
      <c r="I123" s="26" t="n">
        <v>12</v>
      </c>
      <c r="J123" s="27" t="n">
        <v>11467.2</v>
      </c>
      <c r="K123" s="27" t="n">
        <v>11450.75</v>
      </c>
      <c r="L123" s="27" t="n">
        <v>11450.75</v>
      </c>
      <c r="M123" s="27" t="n">
        <v>11505.25</v>
      </c>
      <c r="N123" s="28">
        <f>(K123-J123)*IF(F123="Long",1,-1)</f>
        <v/>
      </c>
      <c r="O123" s="18" t="n">
        <v>-197.4</v>
      </c>
      <c r="P123" s="18" t="n">
        <v>-197.4</v>
      </c>
      <c r="Q123" s="18" t="n">
        <v>0</v>
      </c>
      <c r="R123" s="18">
        <f>R122+O123</f>
        <v/>
      </c>
      <c r="S123" s="18">
        <f>MAX(0,MAX($R$7:R123))-R123</f>
        <v/>
      </c>
      <c r="T123" s="9" t="inlineStr">
        <is>
          <t>Stop</t>
        </is>
      </c>
      <c r="U123" s="29" t="n">
        <v>0.7</v>
      </c>
    </row>
    <row r="124">
      <c r="A124" s="11" t="n">
        <v>118</v>
      </c>
      <c r="B124" s="25" t="n">
        <v>44110</v>
      </c>
      <c r="C124" s="9" t="inlineStr">
        <is>
          <t>10:20</t>
        </is>
      </c>
      <c r="D124" s="25" t="n">
        <v>44110</v>
      </c>
      <c r="E124" s="9" t="inlineStr">
        <is>
          <t>11:17</t>
        </is>
      </c>
      <c r="F124" s="9" t="inlineStr">
        <is>
          <t>Long</t>
        </is>
      </c>
      <c r="G124" s="9" t="inlineStr">
        <is>
          <t>ORB</t>
        </is>
      </c>
      <c r="H124" s="9" t="inlineStr">
        <is>
          <t>A</t>
        </is>
      </c>
      <c r="I124" s="26" t="n">
        <v>12</v>
      </c>
      <c r="J124" s="27" t="n">
        <v>11511.3</v>
      </c>
      <c r="K124" s="27" t="n">
        <v>11430.5</v>
      </c>
      <c r="L124" s="27" t="n">
        <v>11430.5</v>
      </c>
      <c r="M124" s="27" t="n">
        <v>11604.25</v>
      </c>
      <c r="N124" s="28">
        <f>(K124-J124)*IF(F124="Long",1,-1)</f>
        <v/>
      </c>
      <c r="O124" s="18" t="n">
        <v>-969.6</v>
      </c>
      <c r="P124" s="18" t="n">
        <v>-969.6</v>
      </c>
      <c r="Q124" s="18" t="n">
        <v>20.4</v>
      </c>
      <c r="R124" s="18">
        <f>R123+O124</f>
        <v/>
      </c>
      <c r="S124" s="18">
        <f>MAX(0,MAX($R$7:R124))-R124</f>
        <v/>
      </c>
      <c r="T124" s="9" t="inlineStr">
        <is>
          <t>Stop</t>
        </is>
      </c>
      <c r="U124" s="29" t="n">
        <v>57.7</v>
      </c>
    </row>
    <row r="125">
      <c r="A125" s="11" t="n">
        <v>119</v>
      </c>
      <c r="B125" s="25" t="n">
        <v>44110</v>
      </c>
      <c r="C125" s="9" t="inlineStr">
        <is>
          <t>14:40</t>
        </is>
      </c>
      <c r="D125" s="25" t="n">
        <v>44110</v>
      </c>
      <c r="E125" s="9" t="inlineStr">
        <is>
          <t>14:50</t>
        </is>
      </c>
      <c r="F125" s="9" t="inlineStr">
        <is>
          <t>Long</t>
        </is>
      </c>
      <c r="G125" s="9" t="inlineStr">
        <is>
          <t>ORB</t>
        </is>
      </c>
      <c r="H125" s="9" t="inlineStr">
        <is>
          <t>A+</t>
        </is>
      </c>
      <c r="I125" s="26" t="n">
        <v>12</v>
      </c>
      <c r="J125" s="27" t="n">
        <v>11509.6</v>
      </c>
      <c r="K125" s="27" t="n">
        <v>11429</v>
      </c>
      <c r="L125" s="27" t="n">
        <v>11429</v>
      </c>
      <c r="M125" s="27" t="n">
        <v>11604.25</v>
      </c>
      <c r="N125" s="28">
        <f>(K125-J125)*IF(F125="Long",1,-1)</f>
        <v/>
      </c>
      <c r="O125" s="18" t="n">
        <v>-967.2</v>
      </c>
      <c r="P125" s="18" t="n">
        <v>-967.2</v>
      </c>
      <c r="Q125" s="18" t="n">
        <v>349.2</v>
      </c>
      <c r="R125" s="18">
        <f>R124+O125</f>
        <v/>
      </c>
      <c r="S125" s="18">
        <f>MAX(0,MAX($R$7:R125))-R125</f>
        <v/>
      </c>
      <c r="T125" s="9" t="inlineStr">
        <is>
          <t>Stop</t>
        </is>
      </c>
      <c r="U125" s="29" t="n">
        <v>10.7</v>
      </c>
    </row>
    <row r="126">
      <c r="A126" s="11" t="n">
        <v>120</v>
      </c>
      <c r="B126" s="25" t="n">
        <v>44111</v>
      </c>
      <c r="C126" s="9" t="inlineStr">
        <is>
          <t>11:35</t>
        </is>
      </c>
      <c r="D126" s="25" t="n">
        <v>44111</v>
      </c>
      <c r="E126" s="9" t="inlineStr">
        <is>
          <t>13:44</t>
        </is>
      </c>
      <c r="F126" s="9" t="inlineStr">
        <is>
          <t>Long</t>
        </is>
      </c>
      <c r="G126" s="9" t="inlineStr">
        <is>
          <t>ORB</t>
        </is>
      </c>
      <c r="H126" s="9" t="inlineStr">
        <is>
          <t>A</t>
        </is>
      </c>
      <c r="I126" s="26" t="n">
        <v>12</v>
      </c>
      <c r="J126" s="27" t="n">
        <v>11452.4</v>
      </c>
      <c r="K126" s="27" t="n">
        <v>11497.5</v>
      </c>
      <c r="L126" s="27" t="n">
        <v>11399</v>
      </c>
      <c r="M126" s="27" t="n">
        <v>11497.5</v>
      </c>
      <c r="N126" s="28">
        <f>(K126-J126)*IF(F126="Long",1,-1)</f>
        <v/>
      </c>
      <c r="O126" s="18" t="n">
        <v>541.2</v>
      </c>
      <c r="P126" s="18" t="n">
        <v>-506.4</v>
      </c>
      <c r="Q126" s="18" t="n">
        <v>541.2</v>
      </c>
      <c r="R126" s="18">
        <f>R125+O126</f>
        <v/>
      </c>
      <c r="S126" s="18">
        <f>MAX(0,MAX($R$7:R126))-R126</f>
        <v/>
      </c>
      <c r="T126" s="9" t="inlineStr">
        <is>
          <t>Target</t>
        </is>
      </c>
      <c r="U126" s="29" t="n">
        <v>129.7</v>
      </c>
    </row>
    <row r="127">
      <c r="A127" s="11" t="n">
        <v>121</v>
      </c>
      <c r="B127" s="25" t="n">
        <v>44111</v>
      </c>
      <c r="C127" s="9" t="inlineStr">
        <is>
          <t>13:45</t>
        </is>
      </c>
      <c r="D127" s="25" t="n">
        <v>44111</v>
      </c>
      <c r="E127" s="9" t="inlineStr">
        <is>
          <t>16:05</t>
        </is>
      </c>
      <c r="F127" s="9" t="inlineStr">
        <is>
          <t>Long</t>
        </is>
      </c>
      <c r="G127" s="9" t="inlineStr">
        <is>
          <t>Sweep Retest</t>
        </is>
      </c>
      <c r="H127" s="9" t="inlineStr">
        <is>
          <t>C</t>
        </is>
      </c>
      <c r="I127" s="26" t="n">
        <v>8</v>
      </c>
      <c r="J127" s="27" t="n">
        <v>11507.7</v>
      </c>
      <c r="K127" s="27" t="n">
        <v>11493.8</v>
      </c>
      <c r="L127" s="27" t="n">
        <v>11425.75</v>
      </c>
      <c r="M127" s="27" t="n">
        <v>11585</v>
      </c>
      <c r="N127" s="28">
        <f>(K127-J127)*IF(F127="Long",1,-1)</f>
        <v/>
      </c>
      <c r="O127" s="18" t="n">
        <v>-111.2</v>
      </c>
      <c r="P127" s="18" t="n">
        <v>-227.2</v>
      </c>
      <c r="Q127" s="18" t="n">
        <v>100.8</v>
      </c>
      <c r="R127" s="18">
        <f>R126+O127</f>
        <v/>
      </c>
      <c r="S127" s="18">
        <f>MAX(0,MAX($R$7:R127))-R127</f>
        <v/>
      </c>
      <c r="T127" s="9" t="inlineStr">
        <is>
          <t>Session close</t>
        </is>
      </c>
      <c r="U127" s="29" t="n">
        <v>140</v>
      </c>
    </row>
    <row r="128">
      <c r="A128" s="11" t="n">
        <v>122</v>
      </c>
      <c r="B128" s="25" t="n">
        <v>44112</v>
      </c>
      <c r="C128" s="9" t="inlineStr">
        <is>
          <t>09:45</t>
        </is>
      </c>
      <c r="D128" s="25" t="n">
        <v>44112</v>
      </c>
      <c r="E128" s="9" t="inlineStr">
        <is>
          <t>16:00</t>
        </is>
      </c>
      <c r="F128" s="9" t="inlineStr">
        <is>
          <t>Short</t>
        </is>
      </c>
      <c r="G128" s="9" t="inlineStr">
        <is>
          <t>Gap Fill</t>
        </is>
      </c>
      <c r="H128" s="9" t="inlineStr">
        <is>
          <t>-</t>
        </is>
      </c>
      <c r="I128" s="26" t="n">
        <v>12</v>
      </c>
      <c r="J128" s="27" t="n">
        <v>11546.7</v>
      </c>
      <c r="K128" s="27" t="n">
        <v>11549</v>
      </c>
      <c r="L128" s="27" t="n">
        <v>11591</v>
      </c>
      <c r="M128" s="27" t="n">
        <v>11494.5</v>
      </c>
      <c r="N128" s="28">
        <f>(K128-J128)*IF(F128="Long",1,-1)</f>
        <v/>
      </c>
      <c r="O128" s="18" t="n">
        <v>-27.6</v>
      </c>
      <c r="P128" s="18" t="n">
        <v>-373.2</v>
      </c>
      <c r="Q128" s="18" t="n">
        <v>525.6</v>
      </c>
      <c r="R128" s="18">
        <f>R127+O128</f>
        <v/>
      </c>
      <c r="S128" s="18">
        <f>MAX(0,MAX($R$7:R128))-R128</f>
        <v/>
      </c>
      <c r="T128" s="9" t="inlineStr">
        <is>
          <t>Time exit</t>
        </is>
      </c>
      <c r="U128" s="29" t="n">
        <v>375</v>
      </c>
    </row>
    <row r="129">
      <c r="A129" s="11" t="n">
        <v>123</v>
      </c>
      <c r="B129" s="25" t="n">
        <v>44113</v>
      </c>
      <c r="C129" s="9" t="inlineStr">
        <is>
          <t>09:55</t>
        </is>
      </c>
      <c r="D129" s="25" t="n">
        <v>44113</v>
      </c>
      <c r="E129" s="9" t="inlineStr">
        <is>
          <t>16:00</t>
        </is>
      </c>
      <c r="F129" s="9" t="inlineStr">
        <is>
          <t>Long</t>
        </is>
      </c>
      <c r="G129" s="9" t="inlineStr">
        <is>
          <t>ORB</t>
        </is>
      </c>
      <c r="H129" s="9" t="inlineStr">
        <is>
          <t>A+</t>
        </is>
      </c>
      <c r="I129" s="26" t="n">
        <v>20</v>
      </c>
      <c r="J129" s="27" t="n">
        <v>11647.9</v>
      </c>
      <c r="K129" s="27" t="n">
        <v>11735</v>
      </c>
      <c r="L129" s="27" t="n">
        <v>11567.25</v>
      </c>
      <c r="M129" s="27" t="n">
        <v>11735</v>
      </c>
      <c r="N129" s="28">
        <f>(K129-J129)*IF(F129="Long",1,-1)</f>
        <v/>
      </c>
      <c r="O129" s="18" t="n">
        <v>1742</v>
      </c>
      <c r="P129" s="18" t="n">
        <v>-416</v>
      </c>
      <c r="Q129" s="18" t="n">
        <v>1742</v>
      </c>
      <c r="R129" s="18">
        <f>R128+O129</f>
        <v/>
      </c>
      <c r="S129" s="18">
        <f>MAX(0,MAX($R$7:R129))-R129</f>
        <v/>
      </c>
      <c r="T129" s="9" t="inlineStr">
        <is>
          <t>Target</t>
        </is>
      </c>
      <c r="U129" s="29" t="n">
        <v>365.7</v>
      </c>
    </row>
    <row r="130">
      <c r="A130" s="11" t="n">
        <v>124</v>
      </c>
      <c r="B130" s="25" t="n">
        <v>44125</v>
      </c>
      <c r="C130" s="9" t="inlineStr">
        <is>
          <t>09:55</t>
        </is>
      </c>
      <c r="D130" s="25" t="n">
        <v>44125</v>
      </c>
      <c r="E130" s="9" t="inlineStr">
        <is>
          <t>11:10</t>
        </is>
      </c>
      <c r="F130" s="9" t="inlineStr">
        <is>
          <t>Long</t>
        </is>
      </c>
      <c r="G130" s="9" t="inlineStr">
        <is>
          <t>ORB</t>
        </is>
      </c>
      <c r="H130" s="9" t="inlineStr">
        <is>
          <t>A</t>
        </is>
      </c>
      <c r="I130" s="26" t="n">
        <v>12</v>
      </c>
      <c r="J130" s="27" t="n">
        <v>11770.1</v>
      </c>
      <c r="K130" s="27" t="n">
        <v>11688.75</v>
      </c>
      <c r="L130" s="27" t="n">
        <v>11688.75</v>
      </c>
      <c r="M130" s="27" t="n">
        <v>11951</v>
      </c>
      <c r="N130" s="28">
        <f>(K130-J130)*IF(F130="Long",1,-1)</f>
        <v/>
      </c>
      <c r="O130" s="18" t="n">
        <v>-976.2</v>
      </c>
      <c r="P130" s="18" t="n">
        <v>-976.2</v>
      </c>
      <c r="Q130" s="18" t="n">
        <v>282</v>
      </c>
      <c r="R130" s="18">
        <f>R129+O130</f>
        <v/>
      </c>
      <c r="S130" s="18">
        <f>MAX(0,MAX($R$7:R130))-R130</f>
        <v/>
      </c>
      <c r="T130" s="9" t="inlineStr">
        <is>
          <t>Stop</t>
        </is>
      </c>
      <c r="U130" s="29" t="n">
        <v>75.7</v>
      </c>
    </row>
    <row r="131">
      <c r="A131" s="11" t="n">
        <v>125</v>
      </c>
      <c r="B131" s="25" t="n">
        <v>44125</v>
      </c>
      <c r="C131" s="9" t="inlineStr">
        <is>
          <t>15:00</t>
        </is>
      </c>
      <c r="D131" s="25" t="n">
        <v>44125</v>
      </c>
      <c r="E131" s="9" t="inlineStr">
        <is>
          <t>15:46</t>
        </is>
      </c>
      <c r="F131" s="9" t="inlineStr">
        <is>
          <t>Long</t>
        </is>
      </c>
      <c r="G131" s="9" t="inlineStr">
        <is>
          <t>ORB</t>
        </is>
      </c>
      <c r="H131" s="9" t="inlineStr">
        <is>
          <t>A+</t>
        </is>
      </c>
      <c r="I131" s="26" t="n">
        <v>12</v>
      </c>
      <c r="J131" s="27" t="n">
        <v>11765.8</v>
      </c>
      <c r="K131" s="27" t="n">
        <v>11684.5</v>
      </c>
      <c r="L131" s="27" t="n">
        <v>11684.5</v>
      </c>
      <c r="M131" s="27" t="n">
        <v>11951</v>
      </c>
      <c r="N131" s="28">
        <f>(K131-J131)*IF(F131="Long",1,-1)</f>
        <v/>
      </c>
      <c r="O131" s="18" t="n">
        <v>-975.6</v>
      </c>
      <c r="P131" s="18" t="n">
        <v>-975.6</v>
      </c>
      <c r="Q131" s="18" t="n">
        <v>8.4</v>
      </c>
      <c r="R131" s="18">
        <f>R130+O131</f>
        <v/>
      </c>
      <c r="S131" s="18">
        <f>MAX(0,MAX($R$7:R131))-R131</f>
        <v/>
      </c>
      <c r="T131" s="9" t="inlineStr">
        <is>
          <t>Stop</t>
        </is>
      </c>
      <c r="U131" s="29" t="n">
        <v>46.7</v>
      </c>
    </row>
    <row r="132">
      <c r="A132" s="11" t="n">
        <v>126</v>
      </c>
      <c r="B132" s="25" t="n">
        <v>44126</v>
      </c>
      <c r="C132" s="9" t="inlineStr">
        <is>
          <t>11:15</t>
        </is>
      </c>
      <c r="D132" s="25" t="n">
        <v>44126</v>
      </c>
      <c r="E132" s="9" t="inlineStr">
        <is>
          <t>16:05</t>
        </is>
      </c>
      <c r="F132" s="9" t="inlineStr">
        <is>
          <t>Long</t>
        </is>
      </c>
      <c r="G132" s="9" t="inlineStr">
        <is>
          <t>CISD Reversal</t>
        </is>
      </c>
      <c r="H132" s="9" t="inlineStr">
        <is>
          <t>A</t>
        </is>
      </c>
      <c r="I132" s="26" t="n">
        <v>4</v>
      </c>
      <c r="J132" s="27" t="n">
        <v>11619.9</v>
      </c>
      <c r="K132" s="27" t="n">
        <v>11649.2</v>
      </c>
      <c r="L132" s="27" t="n">
        <v>11538.75</v>
      </c>
      <c r="M132" s="27" t="n">
        <v>11791.75</v>
      </c>
      <c r="N132" s="28">
        <f>(K132-J132)*IF(F132="Long",1,-1)</f>
        <v/>
      </c>
      <c r="O132" s="18" t="n">
        <v>117.2</v>
      </c>
      <c r="P132" s="18" t="n">
        <v>-235.2</v>
      </c>
      <c r="Q132" s="18" t="n">
        <v>320.8</v>
      </c>
      <c r="R132" s="18">
        <f>R131+O132</f>
        <v/>
      </c>
      <c r="S132" s="18">
        <f>MAX(0,MAX($R$7:R132))-R132</f>
        <v/>
      </c>
      <c r="T132" s="9" t="inlineStr">
        <is>
          <t>Session close</t>
        </is>
      </c>
      <c r="U132" s="29" t="n">
        <v>290</v>
      </c>
    </row>
    <row r="133">
      <c r="A133" s="11" t="n">
        <v>127</v>
      </c>
      <c r="B133" s="25" t="n">
        <v>44130</v>
      </c>
      <c r="C133" s="9" t="inlineStr">
        <is>
          <t>10:05</t>
        </is>
      </c>
      <c r="D133" s="25" t="n">
        <v>44130</v>
      </c>
      <c r="E133" s="9" t="inlineStr">
        <is>
          <t>10:31</t>
        </is>
      </c>
      <c r="F133" s="9" t="inlineStr">
        <is>
          <t>Long</t>
        </is>
      </c>
      <c r="G133" s="9" t="inlineStr">
        <is>
          <t>ORB</t>
        </is>
      </c>
      <c r="H133" s="9" t="inlineStr">
        <is>
          <t>A</t>
        </is>
      </c>
      <c r="I133" s="26" t="n">
        <v>12</v>
      </c>
      <c r="J133" s="27" t="n">
        <v>11702.6</v>
      </c>
      <c r="K133" s="27" t="n">
        <v>11622</v>
      </c>
      <c r="L133" s="27" t="n">
        <v>11622</v>
      </c>
      <c r="M133" s="27" t="n">
        <v>11785</v>
      </c>
      <c r="N133" s="28">
        <f>(K133-J133)*IF(F133="Long",1,-1)</f>
        <v/>
      </c>
      <c r="O133" s="18" t="n">
        <v>-967.2</v>
      </c>
      <c r="P133" s="18" t="n">
        <v>-967.2</v>
      </c>
      <c r="Q133" s="18" t="n">
        <v>68.40000000000001</v>
      </c>
      <c r="R133" s="18">
        <f>R132+O133</f>
        <v/>
      </c>
      <c r="S133" s="18">
        <f>MAX(0,MAX($R$7:R133))-R133</f>
        <v/>
      </c>
      <c r="T133" s="9" t="inlineStr">
        <is>
          <t>Stop</t>
        </is>
      </c>
      <c r="U133" s="29" t="n">
        <v>26.7</v>
      </c>
    </row>
    <row r="134">
      <c r="A134" s="11" t="n">
        <v>128</v>
      </c>
      <c r="B134" s="25" t="n">
        <v>44132</v>
      </c>
      <c r="C134" s="9" t="inlineStr">
        <is>
          <t>15:00</t>
        </is>
      </c>
      <c r="D134" s="25" t="n">
        <v>44132</v>
      </c>
      <c r="E134" s="9" t="inlineStr">
        <is>
          <t>15:55</t>
        </is>
      </c>
      <c r="F134" s="9" t="inlineStr">
        <is>
          <t>Long</t>
        </is>
      </c>
      <c r="G134" s="9" t="inlineStr">
        <is>
          <t>CISD Reversal</t>
        </is>
      </c>
      <c r="H134" s="9" t="inlineStr">
        <is>
          <t>A+</t>
        </is>
      </c>
      <c r="I134" s="26" t="n">
        <v>4</v>
      </c>
      <c r="J134" s="27" t="n">
        <v>11248.4</v>
      </c>
      <c r="K134" s="27" t="n">
        <v>11167.5</v>
      </c>
      <c r="L134" s="27" t="n">
        <v>11167.5</v>
      </c>
      <c r="M134" s="27" t="n">
        <v>11335</v>
      </c>
      <c r="N134" s="28">
        <f>(K134-J134)*IF(F134="Long",1,-1)</f>
        <v/>
      </c>
      <c r="O134" s="18" t="n">
        <v>-323.6</v>
      </c>
      <c r="P134" s="18" t="n">
        <v>-323.6</v>
      </c>
      <c r="Q134" s="18" t="n">
        <v>155.6</v>
      </c>
      <c r="R134" s="18">
        <f>R133+O134</f>
        <v/>
      </c>
      <c r="S134" s="18">
        <f>MAX(0,MAX($R$7:R134))-R134</f>
        <v/>
      </c>
      <c r="T134" s="9" t="inlineStr">
        <is>
          <t>Stop</t>
        </is>
      </c>
      <c r="U134" s="29" t="n">
        <v>55.7</v>
      </c>
    </row>
    <row r="135">
      <c r="A135" s="11" t="n">
        <v>129</v>
      </c>
      <c r="B135" s="25" t="n">
        <v>44137</v>
      </c>
      <c r="C135" s="9" t="inlineStr">
        <is>
          <t>10:15</t>
        </is>
      </c>
      <c r="D135" s="25" t="n">
        <v>44137</v>
      </c>
      <c r="E135" s="9" t="inlineStr">
        <is>
          <t>10:35</t>
        </is>
      </c>
      <c r="F135" s="9" t="inlineStr">
        <is>
          <t>Long</t>
        </is>
      </c>
      <c r="G135" s="9" t="inlineStr">
        <is>
          <t>CISD Continuation</t>
        </is>
      </c>
      <c r="H135" s="9" t="inlineStr">
        <is>
          <t>A</t>
        </is>
      </c>
      <c r="I135" s="26" t="n">
        <v>12</v>
      </c>
      <c r="J135" s="27" t="n">
        <v>11202</v>
      </c>
      <c r="K135" s="27" t="n">
        <v>11149.75</v>
      </c>
      <c r="L135" s="27" t="n">
        <v>11149.75</v>
      </c>
      <c r="M135" s="27" t="n">
        <v>11257.25</v>
      </c>
      <c r="N135" s="28">
        <f>(K135-J135)*IF(F135="Long",1,-1)</f>
        <v/>
      </c>
      <c r="O135" s="18" t="n">
        <v>-627</v>
      </c>
      <c r="P135" s="18" t="n">
        <v>-627</v>
      </c>
      <c r="Q135" s="18" t="n">
        <v>254.4</v>
      </c>
      <c r="R135" s="18">
        <f>R134+O135</f>
        <v/>
      </c>
      <c r="S135" s="18">
        <f>MAX(0,MAX($R$7:R135))-R135</f>
        <v/>
      </c>
      <c r="T135" s="9" t="inlineStr">
        <is>
          <t>Stop</t>
        </is>
      </c>
      <c r="U135" s="29" t="n">
        <v>20.7</v>
      </c>
    </row>
    <row r="136">
      <c r="A136" s="11" t="n">
        <v>130</v>
      </c>
      <c r="B136" s="25" t="n">
        <v>44137</v>
      </c>
      <c r="C136" s="9" t="inlineStr">
        <is>
          <t>14:25</t>
        </is>
      </c>
      <c r="D136" s="25" t="n">
        <v>44137</v>
      </c>
      <c r="E136" s="9" t="inlineStr">
        <is>
          <t>15:55</t>
        </is>
      </c>
      <c r="F136" s="9" t="inlineStr">
        <is>
          <t>Long</t>
        </is>
      </c>
      <c r="G136" s="9" t="inlineStr">
        <is>
          <t>CISD Reversal</t>
        </is>
      </c>
      <c r="H136" s="9" t="inlineStr">
        <is>
          <t>A</t>
        </is>
      </c>
      <c r="I136" s="26" t="n">
        <v>4</v>
      </c>
      <c r="J136" s="27" t="n">
        <v>11008</v>
      </c>
      <c r="K136" s="27" t="n">
        <v>11077.25</v>
      </c>
      <c r="L136" s="27" t="n">
        <v>10963.5</v>
      </c>
      <c r="M136" s="27" t="n">
        <v>11077.25</v>
      </c>
      <c r="N136" s="28">
        <f>(K136-J136)*IF(F136="Long",1,-1)</f>
        <v/>
      </c>
      <c r="O136" s="18" t="n">
        <v>277</v>
      </c>
      <c r="P136" s="18" t="n">
        <v>-41.2</v>
      </c>
      <c r="Q136" s="18" t="n">
        <v>277</v>
      </c>
      <c r="R136" s="18">
        <f>R135+O136</f>
        <v/>
      </c>
      <c r="S136" s="18">
        <f>MAX(0,MAX($R$7:R136))-R136</f>
        <v/>
      </c>
      <c r="T136" s="9" t="inlineStr">
        <is>
          <t>Target</t>
        </is>
      </c>
      <c r="U136" s="29" t="n">
        <v>90.7</v>
      </c>
    </row>
    <row r="137">
      <c r="A137" s="11" t="n">
        <v>131</v>
      </c>
      <c r="B137" s="25" t="n">
        <v>44138</v>
      </c>
      <c r="C137" s="9" t="inlineStr">
        <is>
          <t>09:45</t>
        </is>
      </c>
      <c r="D137" s="25" t="n">
        <v>44138</v>
      </c>
      <c r="E137" s="9" t="inlineStr">
        <is>
          <t>09:45</t>
        </is>
      </c>
      <c r="F137" s="9" t="inlineStr">
        <is>
          <t>Short</t>
        </is>
      </c>
      <c r="G137" s="9" t="inlineStr">
        <is>
          <t>Gap Fill</t>
        </is>
      </c>
      <c r="H137" s="9" t="inlineStr">
        <is>
          <t>-</t>
        </is>
      </c>
      <c r="I137" s="26" t="n">
        <v>12</v>
      </c>
      <c r="J137" s="27" t="n">
        <v>11152.6</v>
      </c>
      <c r="K137" s="27" t="n">
        <v>11165.5</v>
      </c>
      <c r="L137" s="27" t="n">
        <v>11165.5</v>
      </c>
      <c r="M137" s="27" t="n">
        <v>11083.5</v>
      </c>
      <c r="N137" s="28">
        <f>(K137-J137)*IF(F137="Long",1,-1)</f>
        <v/>
      </c>
      <c r="O137" s="18" t="n">
        <v>-154.8</v>
      </c>
      <c r="P137" s="18" t="n">
        <v>-154.8</v>
      </c>
      <c r="Q137" s="18" t="n">
        <v>0</v>
      </c>
      <c r="R137" s="18">
        <f>R136+O137</f>
        <v/>
      </c>
      <c r="S137" s="18">
        <f>MAX(0,MAX($R$7:R137))-R137</f>
        <v/>
      </c>
      <c r="T137" s="9" t="inlineStr">
        <is>
          <t>Stop</t>
        </is>
      </c>
      <c r="U137" s="29" t="n">
        <v>0.7</v>
      </c>
    </row>
    <row r="138">
      <c r="A138" s="11" t="n">
        <v>132</v>
      </c>
      <c r="B138" s="25" t="n">
        <v>44138</v>
      </c>
      <c r="C138" s="9" t="inlineStr">
        <is>
          <t>09:55</t>
        </is>
      </c>
      <c r="D138" s="25" t="n">
        <v>44138</v>
      </c>
      <c r="E138" s="9" t="inlineStr">
        <is>
          <t>10:15</t>
        </is>
      </c>
      <c r="F138" s="9" t="inlineStr">
        <is>
          <t>Long</t>
        </is>
      </c>
      <c r="G138" s="9" t="inlineStr">
        <is>
          <t>CISD Continuation</t>
        </is>
      </c>
      <c r="H138" s="9" t="inlineStr">
        <is>
          <t>A</t>
        </is>
      </c>
      <c r="I138" s="26" t="n">
        <v>12</v>
      </c>
      <c r="J138" s="27" t="n">
        <v>11210</v>
      </c>
      <c r="K138" s="27" t="n">
        <v>11280</v>
      </c>
      <c r="L138" s="27" t="n">
        <v>11126.75</v>
      </c>
      <c r="M138" s="27" t="n">
        <v>11280</v>
      </c>
      <c r="N138" s="28">
        <f>(K138-J138)*IF(F138="Long",1,-1)</f>
        <v/>
      </c>
      <c r="O138" s="18" t="n">
        <v>840</v>
      </c>
      <c r="P138" s="18" t="n">
        <v>-157.2</v>
      </c>
      <c r="Q138" s="18" t="n">
        <v>840</v>
      </c>
      <c r="R138" s="18">
        <f>R137+O138</f>
        <v/>
      </c>
      <c r="S138" s="18">
        <f>MAX(0,MAX($R$7:R138))-R138</f>
        <v/>
      </c>
      <c r="T138" s="9" t="inlineStr">
        <is>
          <t>Target</t>
        </is>
      </c>
      <c r="U138" s="29" t="n">
        <v>20.7</v>
      </c>
    </row>
    <row r="139">
      <c r="A139" s="11" t="n">
        <v>133</v>
      </c>
      <c r="B139" s="25" t="n">
        <v>44138</v>
      </c>
      <c r="C139" s="9" t="inlineStr">
        <is>
          <t>14:15</t>
        </is>
      </c>
      <c r="D139" s="25" t="n">
        <v>44138</v>
      </c>
      <c r="E139" s="9" t="inlineStr">
        <is>
          <t>16:05</t>
        </is>
      </c>
      <c r="F139" s="9" t="inlineStr">
        <is>
          <t>Long</t>
        </is>
      </c>
      <c r="G139" s="9" t="inlineStr">
        <is>
          <t>Sweep Retest</t>
        </is>
      </c>
      <c r="H139" s="9" t="inlineStr">
        <is>
          <t>B</t>
        </is>
      </c>
      <c r="I139" s="26" t="n">
        <v>8</v>
      </c>
      <c r="J139" s="27" t="n">
        <v>11276.2</v>
      </c>
      <c r="K139" s="27" t="n">
        <v>11252.9</v>
      </c>
      <c r="L139" s="27" t="n">
        <v>11193.75</v>
      </c>
      <c r="M139" s="27" t="n">
        <v>11385</v>
      </c>
      <c r="N139" s="28">
        <f>(K139-J139)*IF(F139="Long",1,-1)</f>
        <v/>
      </c>
      <c r="O139" s="18" t="n">
        <v>-186.4</v>
      </c>
      <c r="P139" s="18" t="n">
        <v>-384.8</v>
      </c>
      <c r="Q139" s="18" t="n">
        <v>579.2</v>
      </c>
      <c r="R139" s="18">
        <f>R138+O139</f>
        <v/>
      </c>
      <c r="S139" s="18">
        <f>MAX(0,MAX($R$7:R139))-R139</f>
        <v/>
      </c>
      <c r="T139" s="9" t="inlineStr">
        <is>
          <t>Session close</t>
        </is>
      </c>
      <c r="U139" s="29" t="n">
        <v>110</v>
      </c>
    </row>
    <row r="140">
      <c r="A140" s="11" t="n">
        <v>134</v>
      </c>
      <c r="B140" s="25" t="n">
        <v>44139</v>
      </c>
      <c r="C140" s="9" t="inlineStr">
        <is>
          <t>13:45</t>
        </is>
      </c>
      <c r="D140" s="25" t="n">
        <v>44139</v>
      </c>
      <c r="E140" s="9" t="inlineStr">
        <is>
          <t>16:05</t>
        </is>
      </c>
      <c r="F140" s="9" t="inlineStr">
        <is>
          <t>Short</t>
        </is>
      </c>
      <c r="G140" s="9" t="inlineStr">
        <is>
          <t>CISD Reversal</t>
        </is>
      </c>
      <c r="H140" s="9" t="inlineStr">
        <is>
          <t>A</t>
        </is>
      </c>
      <c r="I140" s="26" t="n">
        <v>4</v>
      </c>
      <c r="J140" s="27" t="n">
        <v>11772.3</v>
      </c>
      <c r="K140" s="27" t="n">
        <v>11789.7</v>
      </c>
      <c r="L140" s="27" t="n">
        <v>11850.75</v>
      </c>
      <c r="M140" s="27" t="n">
        <v>11542</v>
      </c>
      <c r="N140" s="28">
        <f>(K140-J140)*IF(F140="Long",1,-1)</f>
        <v/>
      </c>
      <c r="O140" s="18" t="n">
        <v>-69.59999999999999</v>
      </c>
      <c r="P140" s="18" t="n">
        <v>-201.6</v>
      </c>
      <c r="Q140" s="18" t="n">
        <v>112.4</v>
      </c>
      <c r="R140" s="18">
        <f>R139+O140</f>
        <v/>
      </c>
      <c r="S140" s="18">
        <f>MAX(0,MAX($R$7:R140))-R140</f>
        <v/>
      </c>
      <c r="T140" s="9" t="inlineStr">
        <is>
          <t>Session close</t>
        </is>
      </c>
      <c r="U140" s="29" t="n">
        <v>140</v>
      </c>
    </row>
    <row r="141">
      <c r="A141" s="11" t="n">
        <v>135</v>
      </c>
      <c r="B141" s="25" t="n">
        <v>44144</v>
      </c>
      <c r="C141" s="9" t="inlineStr">
        <is>
          <t>09:45</t>
        </is>
      </c>
      <c r="D141" s="25" t="n">
        <v>44144</v>
      </c>
      <c r="E141" s="9" t="inlineStr">
        <is>
          <t>10:04</t>
        </is>
      </c>
      <c r="F141" s="9" t="inlineStr">
        <is>
          <t>Short</t>
        </is>
      </c>
      <c r="G141" s="9" t="inlineStr">
        <is>
          <t>Gap Fill</t>
        </is>
      </c>
      <c r="H141" s="9" t="inlineStr">
        <is>
          <t>-</t>
        </is>
      </c>
      <c r="I141" s="26" t="n">
        <v>12</v>
      </c>
      <c r="J141" s="27" t="n">
        <v>12118.3</v>
      </c>
      <c r="K141" s="27" t="n">
        <v>12221.5</v>
      </c>
      <c r="L141" s="27" t="n">
        <v>12221.5</v>
      </c>
      <c r="M141" s="27" t="n">
        <v>12088.75</v>
      </c>
      <c r="N141" s="28">
        <f>(K141-J141)*IF(F141="Long",1,-1)</f>
        <v/>
      </c>
      <c r="O141" s="18" t="n">
        <v>-1238.4</v>
      </c>
      <c r="P141" s="18" t="n">
        <v>-1238.4</v>
      </c>
      <c r="Q141" s="18" t="n">
        <v>211.2</v>
      </c>
      <c r="R141" s="18">
        <f>R140+O141</f>
        <v/>
      </c>
      <c r="S141" s="18">
        <f>MAX(0,MAX($R$7:R141))-R141</f>
        <v/>
      </c>
      <c r="T141" s="9" t="inlineStr">
        <is>
          <t>Stop</t>
        </is>
      </c>
      <c r="U141" s="29" t="n">
        <v>19.7</v>
      </c>
    </row>
    <row r="142">
      <c r="A142" s="11" t="n">
        <v>136</v>
      </c>
      <c r="B142" s="25" t="n">
        <v>44146</v>
      </c>
      <c r="C142" s="9" t="inlineStr">
        <is>
          <t>10:30</t>
        </is>
      </c>
      <c r="D142" s="25" t="n">
        <v>44146</v>
      </c>
      <c r="E142" s="9" t="inlineStr">
        <is>
          <t>12:09</t>
        </is>
      </c>
      <c r="F142" s="9" t="inlineStr">
        <is>
          <t>Long</t>
        </is>
      </c>
      <c r="G142" s="9" t="inlineStr">
        <is>
          <t>ORB</t>
        </is>
      </c>
      <c r="H142" s="9" t="inlineStr">
        <is>
          <t>A+</t>
        </is>
      </c>
      <c r="I142" s="26" t="n">
        <v>12</v>
      </c>
      <c r="J142" s="27" t="n">
        <v>11837.6</v>
      </c>
      <c r="K142" s="27" t="n">
        <v>11885</v>
      </c>
      <c r="L142" s="27" t="n">
        <v>11783</v>
      </c>
      <c r="M142" s="27" t="n">
        <v>11885</v>
      </c>
      <c r="N142" s="28">
        <f>(K142-J142)*IF(F142="Long",1,-1)</f>
        <v/>
      </c>
      <c r="O142" s="18" t="n">
        <v>568.8</v>
      </c>
      <c r="P142" s="18" t="n">
        <v>-639.6</v>
      </c>
      <c r="Q142" s="18" t="n">
        <v>568.8</v>
      </c>
      <c r="R142" s="18">
        <f>R141+O142</f>
        <v/>
      </c>
      <c r="S142" s="18">
        <f>MAX(0,MAX($R$7:R142))-R142</f>
        <v/>
      </c>
      <c r="T142" s="9" t="inlineStr">
        <is>
          <t>Target</t>
        </is>
      </c>
      <c r="U142" s="29" t="n">
        <v>99.7</v>
      </c>
    </row>
    <row r="143">
      <c r="A143" s="11" t="n">
        <v>137</v>
      </c>
      <c r="B143" s="25" t="n">
        <v>44154</v>
      </c>
      <c r="C143" s="9" t="inlineStr">
        <is>
          <t>09:55</t>
        </is>
      </c>
      <c r="D143" s="25" t="n">
        <v>44154</v>
      </c>
      <c r="E143" s="9" t="inlineStr">
        <is>
          <t>16:05</t>
        </is>
      </c>
      <c r="F143" s="9" t="inlineStr">
        <is>
          <t>Long</t>
        </is>
      </c>
      <c r="G143" s="9" t="inlineStr">
        <is>
          <t>ORB</t>
        </is>
      </c>
      <c r="H143" s="9" t="inlineStr">
        <is>
          <t>A</t>
        </is>
      </c>
      <c r="I143" s="26" t="n">
        <v>12</v>
      </c>
      <c r="J143" s="27" t="n">
        <v>11912.9</v>
      </c>
      <c r="K143" s="27" t="n">
        <v>11997.6</v>
      </c>
      <c r="L143" s="27" t="n">
        <v>11830.75</v>
      </c>
      <c r="M143" s="27" t="n">
        <v>12074.75</v>
      </c>
      <c r="N143" s="28">
        <f>(K143-J143)*IF(F143="Long",1,-1)</f>
        <v/>
      </c>
      <c r="O143" s="18" t="n">
        <v>1016.4</v>
      </c>
      <c r="P143" s="18" t="n">
        <v>-268.8</v>
      </c>
      <c r="Q143" s="18" t="n">
        <v>1134</v>
      </c>
      <c r="R143" s="18">
        <f>R142+O143</f>
        <v/>
      </c>
      <c r="S143" s="18">
        <f>MAX(0,MAX($R$7:R143))-R143</f>
        <v/>
      </c>
      <c r="T143" s="9" t="inlineStr">
        <is>
          <t>Session close</t>
        </is>
      </c>
      <c r="U143" s="29" t="n">
        <v>370</v>
      </c>
    </row>
    <row r="144">
      <c r="A144" s="11" t="n">
        <v>138</v>
      </c>
      <c r="B144" s="25" t="n">
        <v>44162</v>
      </c>
      <c r="C144" s="9" t="inlineStr">
        <is>
          <t>10:25</t>
        </is>
      </c>
      <c r="D144" s="25" t="n">
        <v>44162</v>
      </c>
      <c r="E144" s="9" t="inlineStr">
        <is>
          <t>13:10</t>
        </is>
      </c>
      <c r="F144" s="9" t="inlineStr">
        <is>
          <t>Long</t>
        </is>
      </c>
      <c r="G144" s="9" t="inlineStr">
        <is>
          <t>CISD Continuation</t>
        </is>
      </c>
      <c r="H144" s="9" t="inlineStr">
        <is>
          <t>A</t>
        </is>
      </c>
      <c r="I144" s="26" t="n">
        <v>20</v>
      </c>
      <c r="J144" s="27" t="n">
        <v>12303.7</v>
      </c>
      <c r="K144" s="27" t="n">
        <v>12278.1</v>
      </c>
      <c r="L144" s="27" t="n">
        <v>12221.25</v>
      </c>
      <c r="M144" s="27" t="n">
        <v>12402.25</v>
      </c>
      <c r="N144" s="28">
        <f>(K144-J144)*IF(F144="Long",1,-1)</f>
        <v/>
      </c>
      <c r="O144" s="18" t="n">
        <v>-512</v>
      </c>
      <c r="P144" s="18" t="n">
        <v>-1276</v>
      </c>
      <c r="Q144" s="18" t="n">
        <v>222</v>
      </c>
      <c r="R144" s="18">
        <f>R143+O144</f>
        <v/>
      </c>
      <c r="S144" s="18">
        <f>MAX(0,MAX($R$7:R144))-R144</f>
        <v/>
      </c>
      <c r="T144" s="9" t="inlineStr">
        <is>
          <t>Early close</t>
        </is>
      </c>
      <c r="U144" s="29" t="n">
        <v>165</v>
      </c>
    </row>
    <row r="145">
      <c r="A145" s="11" t="n">
        <v>139</v>
      </c>
      <c r="B145" s="25" t="n">
        <v>44165</v>
      </c>
      <c r="C145" s="9" t="inlineStr">
        <is>
          <t>10:30</t>
        </is>
      </c>
      <c r="D145" s="25" t="n">
        <v>44165</v>
      </c>
      <c r="E145" s="9" t="inlineStr">
        <is>
          <t>10:38</t>
        </is>
      </c>
      <c r="F145" s="9" t="inlineStr">
        <is>
          <t>Short</t>
        </is>
      </c>
      <c r="G145" s="9" t="inlineStr">
        <is>
          <t>CISD Continuation</t>
        </is>
      </c>
      <c r="H145" s="9" t="inlineStr">
        <is>
          <t>A</t>
        </is>
      </c>
      <c r="I145" s="26" t="n">
        <v>20</v>
      </c>
      <c r="J145" s="27" t="n">
        <v>12214.5</v>
      </c>
      <c r="K145" s="27" t="n">
        <v>12168</v>
      </c>
      <c r="L145" s="27" t="n">
        <v>12248.25</v>
      </c>
      <c r="M145" s="27" t="n">
        <v>12168</v>
      </c>
      <c r="N145" s="28">
        <f>(K145-J145)*IF(F145="Long",1,-1)</f>
        <v/>
      </c>
      <c r="O145" s="18" t="n">
        <v>930</v>
      </c>
      <c r="P145" s="18" t="n">
        <v>-130</v>
      </c>
      <c r="Q145" s="18" t="n">
        <v>930</v>
      </c>
      <c r="R145" s="18">
        <f>R144+O145</f>
        <v/>
      </c>
      <c r="S145" s="18">
        <f>MAX(0,MAX($R$7:R145))-R145</f>
        <v/>
      </c>
      <c r="T145" s="9" t="inlineStr">
        <is>
          <t>Target</t>
        </is>
      </c>
      <c r="U145" s="29" t="n">
        <v>8.300000000000001</v>
      </c>
    </row>
    <row r="146">
      <c r="A146" s="11" t="n">
        <v>140</v>
      </c>
      <c r="B146" s="25" t="n">
        <v>44166</v>
      </c>
      <c r="C146" s="9" t="inlineStr">
        <is>
          <t>10:05</t>
        </is>
      </c>
      <c r="D146" s="25" t="n">
        <v>44166</v>
      </c>
      <c r="E146" s="9" t="inlineStr">
        <is>
          <t>12:11</t>
        </is>
      </c>
      <c r="F146" s="9" t="inlineStr">
        <is>
          <t>Long</t>
        </is>
      </c>
      <c r="G146" s="9" t="inlineStr">
        <is>
          <t>ORB</t>
        </is>
      </c>
      <c r="H146" s="9" t="inlineStr">
        <is>
          <t>A</t>
        </is>
      </c>
      <c r="I146" s="26" t="n">
        <v>20</v>
      </c>
      <c r="J146" s="27" t="n">
        <v>12418.1</v>
      </c>
      <c r="K146" s="27" t="n">
        <v>12485</v>
      </c>
      <c r="L146" s="27" t="n">
        <v>12335.5</v>
      </c>
      <c r="M146" s="27" t="n">
        <v>12485</v>
      </c>
      <c r="N146" s="28">
        <f>(K146-J146)*IF(F146="Long",1,-1)</f>
        <v/>
      </c>
      <c r="O146" s="18" t="n">
        <v>1338</v>
      </c>
      <c r="P146" s="18" t="n">
        <v>-1300</v>
      </c>
      <c r="Q146" s="18" t="n">
        <v>1338</v>
      </c>
      <c r="R146" s="18">
        <f>R145+O146</f>
        <v/>
      </c>
      <c r="S146" s="18">
        <f>MAX(0,MAX($R$7:R146))-R146</f>
        <v/>
      </c>
      <c r="T146" s="9" t="inlineStr">
        <is>
          <t>Target</t>
        </is>
      </c>
      <c r="U146" s="29" t="n">
        <v>126.7</v>
      </c>
    </row>
    <row r="147">
      <c r="A147" s="11" t="n">
        <v>141</v>
      </c>
      <c r="B147" s="25" t="n">
        <v>44166</v>
      </c>
      <c r="C147" s="9" t="inlineStr">
        <is>
          <t>14:55</t>
        </is>
      </c>
      <c r="D147" s="25" t="n">
        <v>44166</v>
      </c>
      <c r="E147" s="9" t="inlineStr">
        <is>
          <t>15:05</t>
        </is>
      </c>
      <c r="F147" s="9" t="inlineStr">
        <is>
          <t>Short</t>
        </is>
      </c>
      <c r="G147" s="9" t="inlineStr">
        <is>
          <t>CISD Reversal</t>
        </is>
      </c>
      <c r="H147" s="9" t="inlineStr">
        <is>
          <t>A+</t>
        </is>
      </c>
      <c r="I147" s="26" t="n">
        <v>4</v>
      </c>
      <c r="J147" s="27" t="n">
        <v>12468</v>
      </c>
      <c r="K147" s="27" t="n">
        <v>12453.5</v>
      </c>
      <c r="L147" s="27" t="n">
        <v>12497</v>
      </c>
      <c r="M147" s="27" t="n">
        <v>12453.5</v>
      </c>
      <c r="N147" s="28">
        <f>(K147-J147)*IF(F147="Long",1,-1)</f>
        <v/>
      </c>
      <c r="O147" s="18" t="n">
        <v>58</v>
      </c>
      <c r="P147" s="18" t="n">
        <v>-23.2</v>
      </c>
      <c r="Q147" s="18" t="n">
        <v>58</v>
      </c>
      <c r="R147" s="18">
        <f>R146+O147</f>
        <v/>
      </c>
      <c r="S147" s="18">
        <f>MAX(0,MAX($R$7:R147))-R147</f>
        <v/>
      </c>
      <c r="T147" s="9" t="inlineStr">
        <is>
          <t>Target</t>
        </is>
      </c>
      <c r="U147" s="29" t="n">
        <v>10.7</v>
      </c>
    </row>
    <row r="148">
      <c r="A148" s="11" t="n">
        <v>142</v>
      </c>
      <c r="B148" s="25" t="n">
        <v>44172</v>
      </c>
      <c r="C148" s="9" t="inlineStr">
        <is>
          <t>10:00</t>
        </is>
      </c>
      <c r="D148" s="25" t="n">
        <v>44172</v>
      </c>
      <c r="E148" s="9" t="inlineStr">
        <is>
          <t>16:05</t>
        </is>
      </c>
      <c r="F148" s="9" t="inlineStr">
        <is>
          <t>Long</t>
        </is>
      </c>
      <c r="G148" s="9" t="inlineStr">
        <is>
          <t>ORB</t>
        </is>
      </c>
      <c r="H148" s="9" t="inlineStr">
        <is>
          <t>A</t>
        </is>
      </c>
      <c r="I148" s="26" t="n">
        <v>20</v>
      </c>
      <c r="J148" s="27" t="n">
        <v>12589.9</v>
      </c>
      <c r="K148" s="27" t="n">
        <v>12597.8</v>
      </c>
      <c r="L148" s="27" t="n">
        <v>12507.5</v>
      </c>
      <c r="M148" s="27" t="n">
        <v>12685</v>
      </c>
      <c r="N148" s="28">
        <f>(K148-J148)*IF(F148="Long",1,-1)</f>
        <v/>
      </c>
      <c r="O148" s="18" t="n">
        <v>158</v>
      </c>
      <c r="P148" s="18" t="n">
        <v>-798</v>
      </c>
      <c r="Q148" s="18" t="n">
        <v>492</v>
      </c>
      <c r="R148" s="18">
        <f>R147+O148</f>
        <v/>
      </c>
      <c r="S148" s="18">
        <f>MAX(0,MAX($R$7:R148))-R148</f>
        <v/>
      </c>
      <c r="T148" s="9" t="inlineStr">
        <is>
          <t>Session close</t>
        </is>
      </c>
      <c r="U148" s="29" t="n">
        <v>365</v>
      </c>
    </row>
    <row r="149">
      <c r="A149" s="11" t="n">
        <v>143</v>
      </c>
      <c r="B149" s="25" t="n">
        <v>44173</v>
      </c>
      <c r="C149" s="9" t="inlineStr">
        <is>
          <t>10:20</t>
        </is>
      </c>
      <c r="D149" s="25" t="n">
        <v>44173</v>
      </c>
      <c r="E149" s="9" t="inlineStr">
        <is>
          <t>11:17</t>
        </is>
      </c>
      <c r="F149" s="9" t="inlineStr">
        <is>
          <t>Short</t>
        </is>
      </c>
      <c r="G149" s="9" t="inlineStr">
        <is>
          <t>CISD Continuation</t>
        </is>
      </c>
      <c r="H149" s="9" t="inlineStr">
        <is>
          <t>A</t>
        </is>
      </c>
      <c r="I149" s="26" t="n">
        <v>20</v>
      </c>
      <c r="J149" s="27" t="n">
        <v>12528.5</v>
      </c>
      <c r="K149" s="27" t="n">
        <v>12571.5</v>
      </c>
      <c r="L149" s="27" t="n">
        <v>12571.5</v>
      </c>
      <c r="M149" s="27" t="n">
        <v>12474</v>
      </c>
      <c r="N149" s="28">
        <f>(K149-J149)*IF(F149="Long",1,-1)</f>
        <v/>
      </c>
      <c r="O149" s="18" t="n">
        <v>-860</v>
      </c>
      <c r="P149" s="18" t="n">
        <v>-860</v>
      </c>
      <c r="Q149" s="18" t="n">
        <v>400</v>
      </c>
      <c r="R149" s="18">
        <f>R148+O149</f>
        <v/>
      </c>
      <c r="S149" s="18">
        <f>MAX(0,MAX($R$7:R149))-R149</f>
        <v/>
      </c>
      <c r="T149" s="9" t="inlineStr">
        <is>
          <t>Stop</t>
        </is>
      </c>
      <c r="U149" s="29" t="n">
        <v>57.7</v>
      </c>
    </row>
    <row r="150">
      <c r="A150" s="11" t="n">
        <v>144</v>
      </c>
      <c r="B150" s="25" t="n">
        <v>44173</v>
      </c>
      <c r="C150" s="9" t="inlineStr">
        <is>
          <t>12:55</t>
        </is>
      </c>
      <c r="D150" s="25" t="n">
        <v>44173</v>
      </c>
      <c r="E150" s="9" t="inlineStr">
        <is>
          <t>16:05</t>
        </is>
      </c>
      <c r="F150" s="9" t="inlineStr">
        <is>
          <t>Long</t>
        </is>
      </c>
      <c r="G150" s="9" t="inlineStr">
        <is>
          <t>ORB</t>
        </is>
      </c>
      <c r="H150" s="9" t="inlineStr">
        <is>
          <t>A</t>
        </is>
      </c>
      <c r="I150" s="26" t="n">
        <v>12</v>
      </c>
      <c r="J150" s="27" t="n">
        <v>12605.9</v>
      </c>
      <c r="K150" s="27" t="n">
        <v>12643.3</v>
      </c>
      <c r="L150" s="27" t="n">
        <v>12523</v>
      </c>
      <c r="M150" s="27" t="n">
        <v>12685</v>
      </c>
      <c r="N150" s="28">
        <f>(K150-J150)*IF(F150="Long",1,-1)</f>
        <v/>
      </c>
      <c r="O150" s="18" t="n">
        <v>448.8</v>
      </c>
      <c r="P150" s="18" t="n">
        <v>-67.2</v>
      </c>
      <c r="Q150" s="18" t="n">
        <v>583.2</v>
      </c>
      <c r="R150" s="18">
        <f>R149+O150</f>
        <v/>
      </c>
      <c r="S150" s="18">
        <f>MAX(0,MAX($R$7:R150))-R150</f>
        <v/>
      </c>
      <c r="T150" s="9" t="inlineStr">
        <is>
          <t>Session close</t>
        </is>
      </c>
      <c r="U150" s="29" t="n">
        <v>190</v>
      </c>
    </row>
    <row r="151">
      <c r="A151" s="11" t="n">
        <v>145</v>
      </c>
      <c r="B151" s="25" t="n">
        <v>44179</v>
      </c>
      <c r="C151" s="9" t="inlineStr">
        <is>
          <t>09:55</t>
        </is>
      </c>
      <c r="D151" s="25" t="n">
        <v>44179</v>
      </c>
      <c r="E151" s="9" t="inlineStr">
        <is>
          <t>16:05</t>
        </is>
      </c>
      <c r="F151" s="9" t="inlineStr">
        <is>
          <t>Long</t>
        </is>
      </c>
      <c r="G151" s="9" t="inlineStr">
        <is>
          <t>ORB</t>
        </is>
      </c>
      <c r="H151" s="9" t="inlineStr">
        <is>
          <t>A</t>
        </is>
      </c>
      <c r="I151" s="26" t="n">
        <v>20</v>
      </c>
      <c r="J151" s="27" t="n">
        <v>12508</v>
      </c>
      <c r="K151" s="27" t="n">
        <v>12483.5</v>
      </c>
      <c r="L151" s="27" t="n">
        <v>12455.75</v>
      </c>
      <c r="M151" s="27" t="n">
        <v>12585</v>
      </c>
      <c r="N151" s="28">
        <f>(K151-J151)*IF(F151="Long",1,-1)</f>
        <v/>
      </c>
      <c r="O151" s="18" t="n">
        <v>-490</v>
      </c>
      <c r="P151" s="18" t="n">
        <v>-990</v>
      </c>
      <c r="Q151" s="18" t="n">
        <v>968</v>
      </c>
      <c r="R151" s="18">
        <f>R150+O151</f>
        <v/>
      </c>
      <c r="S151" s="18">
        <f>MAX(0,MAX($R$7:R151))-R151</f>
        <v/>
      </c>
      <c r="T151" s="9" t="inlineStr">
        <is>
          <t>Session close</t>
        </is>
      </c>
      <c r="U151" s="29" t="n">
        <v>370</v>
      </c>
    </row>
    <row r="152">
      <c r="A152" s="11" t="n">
        <v>146</v>
      </c>
      <c r="B152" s="25" t="n">
        <v>44186</v>
      </c>
      <c r="C152" s="9" t="inlineStr">
        <is>
          <t>10:05</t>
        </is>
      </c>
      <c r="D152" s="25" t="n">
        <v>44186</v>
      </c>
      <c r="E152" s="9" t="inlineStr">
        <is>
          <t>11:14</t>
        </is>
      </c>
      <c r="F152" s="9" t="inlineStr">
        <is>
          <t>Short</t>
        </is>
      </c>
      <c r="G152" s="9" t="inlineStr">
        <is>
          <t>CISD Continuation</t>
        </is>
      </c>
      <c r="H152" s="9" t="inlineStr">
        <is>
          <t>A</t>
        </is>
      </c>
      <c r="I152" s="26" t="n">
        <v>20</v>
      </c>
      <c r="J152" s="27" t="n">
        <v>12525</v>
      </c>
      <c r="K152" s="27" t="n">
        <v>12533.5</v>
      </c>
      <c r="L152" s="27" t="n">
        <v>12611.5</v>
      </c>
      <c r="M152" s="27" t="n">
        <v>12465</v>
      </c>
      <c r="N152" s="28">
        <f>(K152-J152)*IF(F152="Long",1,-1)</f>
        <v/>
      </c>
      <c r="O152" s="18" t="n">
        <v>-170</v>
      </c>
      <c r="P152" s="18" t="n">
        <v>-406</v>
      </c>
      <c r="Q152" s="18" t="n">
        <v>1028</v>
      </c>
      <c r="R152" s="18">
        <f>R151+O152</f>
        <v/>
      </c>
      <c r="S152" s="18">
        <f>MAX(0,MAX($R$7:R152))-R152</f>
        <v/>
      </c>
      <c r="T152" s="9" t="inlineStr">
        <is>
          <t>Break-even stop</t>
        </is>
      </c>
      <c r="U152" s="29" t="n">
        <v>69.7</v>
      </c>
    </row>
    <row r="153">
      <c r="A153" s="11" t="n">
        <v>147</v>
      </c>
      <c r="B153" s="25" t="n">
        <v>44189</v>
      </c>
      <c r="C153" s="9" t="inlineStr">
        <is>
          <t>10:35</t>
        </is>
      </c>
      <c r="D153" s="25" t="n">
        <v>44189</v>
      </c>
      <c r="E153" s="9" t="inlineStr">
        <is>
          <t>13:10</t>
        </is>
      </c>
      <c r="F153" s="9" t="inlineStr">
        <is>
          <t>Long</t>
        </is>
      </c>
      <c r="G153" s="9" t="inlineStr">
        <is>
          <t>ORB</t>
        </is>
      </c>
      <c r="H153" s="9" t="inlineStr">
        <is>
          <t>A</t>
        </is>
      </c>
      <c r="I153" s="26" t="n">
        <v>12</v>
      </c>
      <c r="J153" s="27" t="n">
        <v>12734</v>
      </c>
      <c r="K153" s="27" t="n">
        <v>12713.1</v>
      </c>
      <c r="L153" s="27" t="n">
        <v>12651</v>
      </c>
      <c r="M153" s="27" t="n">
        <v>12835</v>
      </c>
      <c r="N153" s="28">
        <f>(K153-J153)*IF(F153="Long",1,-1)</f>
        <v/>
      </c>
      <c r="O153" s="18" t="n">
        <v>-250.8</v>
      </c>
      <c r="P153" s="18" t="n">
        <v>-694.8</v>
      </c>
      <c r="Q153" s="18" t="n">
        <v>1.2</v>
      </c>
      <c r="R153" s="18">
        <f>R152+O153</f>
        <v/>
      </c>
      <c r="S153" s="18">
        <f>MAX(0,MAX($R$7:R153))-R153</f>
        <v/>
      </c>
      <c r="T153" s="9" t="inlineStr">
        <is>
          <t>Early close</t>
        </is>
      </c>
      <c r="U153" s="29" t="n">
        <v>155</v>
      </c>
    </row>
    <row r="154">
      <c r="A154" s="11" t="n">
        <v>148</v>
      </c>
      <c r="B154" s="25" t="n">
        <v>44193</v>
      </c>
      <c r="C154" s="9" t="inlineStr">
        <is>
          <t>12:20</t>
        </is>
      </c>
      <c r="D154" s="25" t="n">
        <v>44193</v>
      </c>
      <c r="E154" s="9" t="inlineStr">
        <is>
          <t>16:05</t>
        </is>
      </c>
      <c r="F154" s="9" t="inlineStr">
        <is>
          <t>Long</t>
        </is>
      </c>
      <c r="G154" s="9" t="inlineStr">
        <is>
          <t>ORB</t>
        </is>
      </c>
      <c r="H154" s="9" t="inlineStr">
        <is>
          <t>A</t>
        </is>
      </c>
      <c r="I154" s="26" t="n">
        <v>20</v>
      </c>
      <c r="J154" s="27" t="n">
        <v>12844.9</v>
      </c>
      <c r="K154" s="27" t="n">
        <v>12849.3</v>
      </c>
      <c r="L154" s="27" t="n">
        <v>12762</v>
      </c>
      <c r="M154" s="27" t="n">
        <v>12935</v>
      </c>
      <c r="N154" s="28">
        <f>(K154-J154)*IF(F154="Long",1,-1)</f>
        <v/>
      </c>
      <c r="O154" s="18" t="n">
        <v>88</v>
      </c>
      <c r="P154" s="18" t="n">
        <v>-176</v>
      </c>
      <c r="Q154" s="18" t="n">
        <v>444</v>
      </c>
      <c r="R154" s="18">
        <f>R153+O154</f>
        <v/>
      </c>
      <c r="S154" s="18">
        <f>MAX(0,MAX($R$7:R154))-R154</f>
        <v/>
      </c>
      <c r="T154" s="9" t="inlineStr">
        <is>
          <t>Session close</t>
        </is>
      </c>
      <c r="U154" s="29" t="n">
        <v>225</v>
      </c>
    </row>
    <row r="155">
      <c r="A155" s="11" t="n">
        <v>149</v>
      </c>
      <c r="B155" s="25" t="n">
        <v>44194</v>
      </c>
      <c r="C155" s="9" t="inlineStr">
        <is>
          <t>14:55</t>
        </is>
      </c>
      <c r="D155" s="25" t="n">
        <v>44194</v>
      </c>
      <c r="E155" s="9" t="inlineStr">
        <is>
          <t>16:05</t>
        </is>
      </c>
      <c r="F155" s="9" t="inlineStr">
        <is>
          <t>Long</t>
        </is>
      </c>
      <c r="G155" s="9" t="inlineStr">
        <is>
          <t>CISD Reversal</t>
        </is>
      </c>
      <c r="H155" s="9" t="inlineStr">
        <is>
          <t>A+</t>
        </is>
      </c>
      <c r="I155" s="26" t="n">
        <v>4</v>
      </c>
      <c r="J155" s="27" t="n">
        <v>12857.7</v>
      </c>
      <c r="K155" s="27" t="n">
        <v>12859.3</v>
      </c>
      <c r="L155" s="27" t="n">
        <v>12775.25</v>
      </c>
      <c r="M155" s="27" t="n">
        <v>12935</v>
      </c>
      <c r="N155" s="28">
        <f>(K155-J155)*IF(F155="Long",1,-1)</f>
        <v/>
      </c>
      <c r="O155" s="18" t="n">
        <v>6.4</v>
      </c>
      <c r="P155" s="18" t="n">
        <v>-63.6</v>
      </c>
      <c r="Q155" s="18" t="n">
        <v>93.59999999999999</v>
      </c>
      <c r="R155" s="18">
        <f>R154+O155</f>
        <v/>
      </c>
      <c r="S155" s="18">
        <f>MAX(0,MAX($R$7:R155))-R155</f>
        <v/>
      </c>
      <c r="T155" s="9" t="inlineStr">
        <is>
          <t>Session close</t>
        </is>
      </c>
      <c r="U155" s="29" t="n">
        <v>70</v>
      </c>
    </row>
    <row r="156">
      <c r="A156" s="11" t="n">
        <v>150</v>
      </c>
      <c r="B156" s="25" t="n">
        <v>44200</v>
      </c>
      <c r="C156" s="9" t="inlineStr">
        <is>
          <t>15:00</t>
        </is>
      </c>
      <c r="D156" s="25" t="n">
        <v>44200</v>
      </c>
      <c r="E156" s="9" t="inlineStr">
        <is>
          <t>16:05</t>
        </is>
      </c>
      <c r="F156" s="9" t="inlineStr">
        <is>
          <t>Long</t>
        </is>
      </c>
      <c r="G156" s="9" t="inlineStr">
        <is>
          <t>CISD Reversal</t>
        </is>
      </c>
      <c r="H156" s="9" t="inlineStr">
        <is>
          <t>A+</t>
        </is>
      </c>
      <c r="I156" s="26" t="n">
        <v>4</v>
      </c>
      <c r="J156" s="27" t="n">
        <v>12677.6</v>
      </c>
      <c r="K156" s="27" t="n">
        <v>12705.2</v>
      </c>
      <c r="L156" s="27" t="n">
        <v>12597</v>
      </c>
      <c r="M156" s="27" t="n">
        <v>12908.5</v>
      </c>
      <c r="N156" s="28">
        <f>(K156-J156)*IF(F156="Long",1,-1)</f>
        <v/>
      </c>
      <c r="O156" s="18" t="n">
        <v>110.4</v>
      </c>
      <c r="P156" s="18" t="n">
        <v>-134.4</v>
      </c>
      <c r="Q156" s="18" t="n">
        <v>172.4</v>
      </c>
      <c r="R156" s="18">
        <f>R155+O156</f>
        <v/>
      </c>
      <c r="S156" s="18">
        <f>MAX(0,MAX($R$7:R156))-R156</f>
        <v/>
      </c>
      <c r="T156" s="9" t="inlineStr">
        <is>
          <t>Session close</t>
        </is>
      </c>
      <c r="U156" s="29" t="n">
        <v>65</v>
      </c>
    </row>
    <row r="157">
      <c r="A157" s="11" t="n">
        <v>151</v>
      </c>
      <c r="B157" s="25" t="n">
        <v>44201</v>
      </c>
      <c r="C157" s="9" t="inlineStr">
        <is>
          <t>09:55</t>
        </is>
      </c>
      <c r="D157" s="25" t="n">
        <v>44201</v>
      </c>
      <c r="E157" s="9" t="inlineStr">
        <is>
          <t>16:05</t>
        </is>
      </c>
      <c r="F157" s="9" t="inlineStr">
        <is>
          <t>Long</t>
        </is>
      </c>
      <c r="G157" s="9" t="inlineStr">
        <is>
          <t>ORB</t>
        </is>
      </c>
      <c r="H157" s="9" t="inlineStr">
        <is>
          <t>A</t>
        </is>
      </c>
      <c r="I157" s="26" t="n">
        <v>12</v>
      </c>
      <c r="J157" s="27" t="n">
        <v>12778.1</v>
      </c>
      <c r="K157" s="27" t="n">
        <v>12815</v>
      </c>
      <c r="L157" s="27" t="n">
        <v>12695</v>
      </c>
      <c r="M157" s="27" t="n">
        <v>12889.25</v>
      </c>
      <c r="N157" s="28">
        <f>(K157-J157)*IF(F157="Long",1,-1)</f>
        <v/>
      </c>
      <c r="O157" s="18" t="n">
        <v>442.8</v>
      </c>
      <c r="P157" s="18" t="n">
        <v>-920.4</v>
      </c>
      <c r="Q157" s="18" t="n">
        <v>499.2</v>
      </c>
      <c r="R157" s="18">
        <f>R156+O157</f>
        <v/>
      </c>
      <c r="S157" s="18">
        <f>MAX(0,MAX($R$7:R157))-R157</f>
        <v/>
      </c>
      <c r="T157" s="9" t="inlineStr">
        <is>
          <t>Session close</t>
        </is>
      </c>
      <c r="U157" s="29" t="n">
        <v>370</v>
      </c>
    </row>
    <row r="158">
      <c r="A158" s="11" t="n">
        <v>152</v>
      </c>
      <c r="B158" s="25" t="n">
        <v>44202</v>
      </c>
      <c r="C158" s="9" t="inlineStr">
        <is>
          <t>14:20</t>
        </is>
      </c>
      <c r="D158" s="25" t="n">
        <v>44202</v>
      </c>
      <c r="E158" s="9" t="inlineStr">
        <is>
          <t>16:05</t>
        </is>
      </c>
      <c r="F158" s="9" t="inlineStr">
        <is>
          <t>Short</t>
        </is>
      </c>
      <c r="G158" s="9" t="inlineStr">
        <is>
          <t>CISD Reversal</t>
        </is>
      </c>
      <c r="H158" s="9" t="inlineStr">
        <is>
          <t>B</t>
        </is>
      </c>
      <c r="I158" s="26" t="n">
        <v>4</v>
      </c>
      <c r="J158" s="27" t="n">
        <v>12748.4</v>
      </c>
      <c r="K158" s="27" t="n">
        <v>12624.8</v>
      </c>
      <c r="L158" s="27" t="n">
        <v>12791.25</v>
      </c>
      <c r="M158" s="27" t="n">
        <v>12551</v>
      </c>
      <c r="N158" s="28">
        <f>(K158-J158)*IF(F158="Long",1,-1)</f>
        <v/>
      </c>
      <c r="O158" s="18" t="n">
        <v>494.4</v>
      </c>
      <c r="P158" s="18" t="n">
        <v>-61.6</v>
      </c>
      <c r="Q158" s="18" t="n">
        <v>571.6</v>
      </c>
      <c r="R158" s="18">
        <f>R157+O158</f>
        <v/>
      </c>
      <c r="S158" s="18">
        <f>MAX(0,MAX($R$7:R158))-R158</f>
        <v/>
      </c>
      <c r="T158" s="9" t="inlineStr">
        <is>
          <t>Session close</t>
        </is>
      </c>
      <c r="U158" s="29" t="n">
        <v>105</v>
      </c>
    </row>
    <row r="159">
      <c r="A159" s="11" t="n">
        <v>153</v>
      </c>
      <c r="B159" s="25" t="n">
        <v>44215</v>
      </c>
      <c r="C159" s="9" t="inlineStr">
        <is>
          <t>13:00</t>
        </is>
      </c>
      <c r="D159" s="25" t="n">
        <v>44215</v>
      </c>
      <c r="E159" s="9" t="inlineStr">
        <is>
          <t>16:05</t>
        </is>
      </c>
      <c r="F159" s="9" t="inlineStr">
        <is>
          <t>Long</t>
        </is>
      </c>
      <c r="G159" s="9" t="inlineStr">
        <is>
          <t>ORB</t>
        </is>
      </c>
      <c r="H159" s="9" t="inlineStr">
        <is>
          <t>A</t>
        </is>
      </c>
      <c r="I159" s="26" t="n">
        <v>20</v>
      </c>
      <c r="J159" s="27" t="n">
        <v>12972.8</v>
      </c>
      <c r="K159" s="27" t="n">
        <v>13015.2</v>
      </c>
      <c r="L159" s="27" t="n">
        <v>12890.5</v>
      </c>
      <c r="M159" s="27" t="n">
        <v>13119.25</v>
      </c>
      <c r="N159" s="28">
        <f>(K159-J159)*IF(F159="Long",1,-1)</f>
        <v/>
      </c>
      <c r="O159" s="18" t="n">
        <v>848</v>
      </c>
      <c r="P159" s="18" t="n">
        <v>-86</v>
      </c>
      <c r="Q159" s="18" t="n">
        <v>924</v>
      </c>
      <c r="R159" s="18">
        <f>R158+O159</f>
        <v/>
      </c>
      <c r="S159" s="18">
        <f>MAX(0,MAX($R$7:R159))-R159</f>
        <v/>
      </c>
      <c r="T159" s="9" t="inlineStr">
        <is>
          <t>Session close</t>
        </is>
      </c>
      <c r="U159" s="29" t="n">
        <v>185</v>
      </c>
    </row>
    <row r="160">
      <c r="A160" s="11" t="n">
        <v>154</v>
      </c>
      <c r="B160" s="25" t="n">
        <v>44216</v>
      </c>
      <c r="C160" s="9" t="inlineStr">
        <is>
          <t>10:15</t>
        </is>
      </c>
      <c r="D160" s="25" t="n">
        <v>44216</v>
      </c>
      <c r="E160" s="9" t="inlineStr">
        <is>
          <t>15:10</t>
        </is>
      </c>
      <c r="F160" s="9" t="inlineStr">
        <is>
          <t>Long</t>
        </is>
      </c>
      <c r="G160" s="9" t="inlineStr">
        <is>
          <t>CISD Continuation</t>
        </is>
      </c>
      <c r="H160" s="9" t="inlineStr">
        <is>
          <t>A</t>
        </is>
      </c>
      <c r="I160" s="26" t="n">
        <v>12</v>
      </c>
      <c r="J160" s="27" t="n">
        <v>13248</v>
      </c>
      <c r="K160" s="27" t="n">
        <v>13335</v>
      </c>
      <c r="L160" s="27" t="n">
        <v>13164.75</v>
      </c>
      <c r="M160" s="27" t="n">
        <v>13335</v>
      </c>
      <c r="N160" s="28">
        <f>(K160-J160)*IF(F160="Long",1,-1)</f>
        <v/>
      </c>
      <c r="O160" s="18" t="n">
        <v>1044</v>
      </c>
      <c r="P160" s="18" t="n">
        <v>-318</v>
      </c>
      <c r="Q160" s="18" t="n">
        <v>1044</v>
      </c>
      <c r="R160" s="18">
        <f>R159+O160</f>
        <v/>
      </c>
      <c r="S160" s="18">
        <f>MAX(0,MAX($R$7:R160))-R160</f>
        <v/>
      </c>
      <c r="T160" s="9" t="inlineStr">
        <is>
          <t>Target</t>
        </is>
      </c>
      <c r="U160" s="29" t="n">
        <v>295.3</v>
      </c>
    </row>
    <row r="161">
      <c r="A161" s="11" t="n">
        <v>155</v>
      </c>
      <c r="B161" s="25" t="n">
        <v>44217</v>
      </c>
      <c r="C161" s="9" t="inlineStr">
        <is>
          <t>09:45</t>
        </is>
      </c>
      <c r="D161" s="25" t="n">
        <v>44217</v>
      </c>
      <c r="E161" s="9" t="inlineStr">
        <is>
          <t>10:10</t>
        </is>
      </c>
      <c r="F161" s="9" t="inlineStr">
        <is>
          <t>Short</t>
        </is>
      </c>
      <c r="G161" s="9" t="inlineStr">
        <is>
          <t>Gap Fill</t>
        </is>
      </c>
      <c r="H161" s="9" t="inlineStr">
        <is>
          <t>-</t>
        </is>
      </c>
      <c r="I161" s="26" t="n">
        <v>12</v>
      </c>
      <c r="J161" s="27" t="n">
        <v>13316.4</v>
      </c>
      <c r="K161" s="27" t="n">
        <v>13357</v>
      </c>
      <c r="L161" s="27" t="n">
        <v>13357</v>
      </c>
      <c r="M161" s="27" t="n">
        <v>13302.5</v>
      </c>
      <c r="N161" s="28">
        <f>(K161-J161)*IF(F161="Long",1,-1)</f>
        <v/>
      </c>
      <c r="O161" s="18" t="n">
        <v>-487.2</v>
      </c>
      <c r="P161" s="18" t="n">
        <v>-487.2</v>
      </c>
      <c r="Q161" s="18" t="n">
        <v>96</v>
      </c>
      <c r="R161" s="18">
        <f>R160+O161</f>
        <v/>
      </c>
      <c r="S161" s="18">
        <f>MAX(0,MAX($R$7:R161))-R161</f>
        <v/>
      </c>
      <c r="T161" s="9" t="inlineStr">
        <is>
          <t>Stop</t>
        </is>
      </c>
      <c r="U161" s="29" t="n">
        <v>25.7</v>
      </c>
    </row>
    <row r="162">
      <c r="A162" s="11" t="n">
        <v>156</v>
      </c>
      <c r="B162" s="25" t="n">
        <v>44218</v>
      </c>
      <c r="C162" s="9" t="inlineStr">
        <is>
          <t>09:45</t>
        </is>
      </c>
      <c r="D162" s="25" t="n">
        <v>44218</v>
      </c>
      <c r="E162" s="9" t="inlineStr">
        <is>
          <t>10:38</t>
        </is>
      </c>
      <c r="F162" s="9" t="inlineStr">
        <is>
          <t>Long</t>
        </is>
      </c>
      <c r="G162" s="9" t="inlineStr">
        <is>
          <t>Gap Fill</t>
        </is>
      </c>
      <c r="H162" s="9" t="inlineStr">
        <is>
          <t>-</t>
        </is>
      </c>
      <c r="I162" s="26" t="n">
        <v>12</v>
      </c>
      <c r="J162" s="27" t="n">
        <v>13377.2</v>
      </c>
      <c r="K162" s="27" t="n">
        <v>13342.5</v>
      </c>
      <c r="L162" s="27" t="n">
        <v>13342.5</v>
      </c>
      <c r="M162" s="27" t="n">
        <v>13411.75</v>
      </c>
      <c r="N162" s="28">
        <f>(K162-J162)*IF(F162="Long",1,-1)</f>
        <v/>
      </c>
      <c r="O162" s="18" t="n">
        <v>-416.4</v>
      </c>
      <c r="P162" s="18" t="n">
        <v>-416.4</v>
      </c>
      <c r="Q162" s="18" t="n">
        <v>346.8</v>
      </c>
      <c r="R162" s="18">
        <f>R161+O162</f>
        <v/>
      </c>
      <c r="S162" s="18">
        <f>MAX(0,MAX($R$7:R162))-R162</f>
        <v/>
      </c>
      <c r="T162" s="9" t="inlineStr">
        <is>
          <t>Stop</t>
        </is>
      </c>
      <c r="U162" s="29" t="n">
        <v>53.7</v>
      </c>
    </row>
    <row r="163">
      <c r="A163" s="11" t="n">
        <v>157</v>
      </c>
      <c r="B163" s="25" t="n">
        <v>44229</v>
      </c>
      <c r="C163" s="9" t="inlineStr">
        <is>
          <t>10:20</t>
        </is>
      </c>
      <c r="D163" s="25" t="n">
        <v>44229</v>
      </c>
      <c r="E163" s="9" t="inlineStr">
        <is>
          <t>16:05</t>
        </is>
      </c>
      <c r="F163" s="9" t="inlineStr">
        <is>
          <t>Long</t>
        </is>
      </c>
      <c r="G163" s="9" t="inlineStr">
        <is>
          <t>CISD Continuation</t>
        </is>
      </c>
      <c r="H163" s="9" t="inlineStr">
        <is>
          <t>A</t>
        </is>
      </c>
      <c r="I163" s="26" t="n">
        <v>12</v>
      </c>
      <c r="J163" s="27" t="n">
        <v>13453.5</v>
      </c>
      <c r="K163" s="27" t="n">
        <v>13501.2</v>
      </c>
      <c r="L163" s="27" t="n">
        <v>13368.75</v>
      </c>
      <c r="M163" s="27" t="n">
        <v>13535</v>
      </c>
      <c r="N163" s="28">
        <f>(K163-J163)*IF(F163="Long",1,-1)</f>
        <v/>
      </c>
      <c r="O163" s="18" t="n">
        <v>572.4</v>
      </c>
      <c r="P163" s="18" t="n">
        <v>-667.2</v>
      </c>
      <c r="Q163" s="18" t="n">
        <v>716.4</v>
      </c>
      <c r="R163" s="18">
        <f>R162+O163</f>
        <v/>
      </c>
      <c r="S163" s="18">
        <f>MAX(0,MAX($R$7:R163))-R163</f>
        <v/>
      </c>
      <c r="T163" s="9" t="inlineStr">
        <is>
          <t>Session close</t>
        </is>
      </c>
      <c r="U163" s="29" t="n">
        <v>345</v>
      </c>
    </row>
    <row r="164">
      <c r="A164" s="11" t="n">
        <v>158</v>
      </c>
      <c r="B164" s="25" t="n">
        <v>44230</v>
      </c>
      <c r="C164" s="9" t="inlineStr">
        <is>
          <t>09:45</t>
        </is>
      </c>
      <c r="D164" s="25" t="n">
        <v>44230</v>
      </c>
      <c r="E164" s="9" t="inlineStr">
        <is>
          <t>10:19</t>
        </is>
      </c>
      <c r="F164" s="9" t="inlineStr">
        <is>
          <t>Short</t>
        </is>
      </c>
      <c r="G164" s="9" t="inlineStr">
        <is>
          <t>Gap Fill</t>
        </is>
      </c>
      <c r="H164" s="9" t="inlineStr">
        <is>
          <t>-</t>
        </is>
      </c>
      <c r="I164" s="26" t="n">
        <v>12</v>
      </c>
      <c r="J164" s="27" t="n">
        <v>13499.7</v>
      </c>
      <c r="K164" s="27" t="n">
        <v>13460.75</v>
      </c>
      <c r="L164" s="27" t="n">
        <v>13562.5</v>
      </c>
      <c r="M164" s="27" t="n">
        <v>13460.75</v>
      </c>
      <c r="N164" s="28">
        <f>(K164-J164)*IF(F164="Long",1,-1)</f>
        <v/>
      </c>
      <c r="O164" s="18" t="n">
        <v>467.4</v>
      </c>
      <c r="P164" s="18" t="n">
        <v>-603.6</v>
      </c>
      <c r="Q164" s="18" t="n">
        <v>467.4</v>
      </c>
      <c r="R164" s="18">
        <f>R163+O164</f>
        <v/>
      </c>
      <c r="S164" s="18">
        <f>MAX(0,MAX($R$7:R164))-R164</f>
        <v/>
      </c>
      <c r="T164" s="9" t="inlineStr">
        <is>
          <t>Target</t>
        </is>
      </c>
      <c r="U164" s="29" t="n">
        <v>34.7</v>
      </c>
    </row>
    <row r="165">
      <c r="A165" s="11" t="n">
        <v>159</v>
      </c>
      <c r="B165" s="25" t="n">
        <v>44231</v>
      </c>
      <c r="C165" s="9" t="inlineStr">
        <is>
          <t>09:45</t>
        </is>
      </c>
      <c r="D165" s="25" t="n">
        <v>44231</v>
      </c>
      <c r="E165" s="9" t="inlineStr">
        <is>
          <t>12:36</t>
        </is>
      </c>
      <c r="F165" s="9" t="inlineStr">
        <is>
          <t>Short</t>
        </is>
      </c>
      <c r="G165" s="9" t="inlineStr">
        <is>
          <t>Gap Fill</t>
        </is>
      </c>
      <c r="H165" s="9" t="inlineStr">
        <is>
          <t>-</t>
        </is>
      </c>
      <c r="I165" s="26" t="n">
        <v>12</v>
      </c>
      <c r="J165" s="27" t="n">
        <v>13443.1</v>
      </c>
      <c r="K165" s="27" t="n">
        <v>13492.5</v>
      </c>
      <c r="L165" s="27" t="n">
        <v>13492.5</v>
      </c>
      <c r="M165" s="27" t="n">
        <v>13402</v>
      </c>
      <c r="N165" s="28">
        <f>(K165-J165)*IF(F165="Long",1,-1)</f>
        <v/>
      </c>
      <c r="O165" s="18" t="n">
        <v>-592.8</v>
      </c>
      <c r="P165" s="18" t="n">
        <v>-592.8</v>
      </c>
      <c r="Q165" s="18" t="n">
        <v>435.6</v>
      </c>
      <c r="R165" s="18">
        <f>R164+O165</f>
        <v/>
      </c>
      <c r="S165" s="18">
        <f>MAX(0,MAX($R$7:R165))-R165</f>
        <v/>
      </c>
      <c r="T165" s="9" t="inlineStr">
        <is>
          <t>Stop</t>
        </is>
      </c>
      <c r="U165" s="29" t="n">
        <v>171.7</v>
      </c>
    </row>
    <row r="166">
      <c r="A166" s="11" t="n">
        <v>160</v>
      </c>
      <c r="B166" s="25" t="n">
        <v>44231</v>
      </c>
      <c r="C166" s="9" t="inlineStr">
        <is>
          <t>13:05</t>
        </is>
      </c>
      <c r="D166" s="25" t="n">
        <v>44231</v>
      </c>
      <c r="E166" s="9" t="inlineStr">
        <is>
          <t>16:05</t>
        </is>
      </c>
      <c r="F166" s="9" t="inlineStr">
        <is>
          <t>Long</t>
        </is>
      </c>
      <c r="G166" s="9" t="inlineStr">
        <is>
          <t>ORB</t>
        </is>
      </c>
      <c r="H166" s="9" t="inlineStr">
        <is>
          <t>A</t>
        </is>
      </c>
      <c r="I166" s="26" t="n">
        <v>12</v>
      </c>
      <c r="J166" s="27" t="n">
        <v>13500.9</v>
      </c>
      <c r="K166" s="27" t="n">
        <v>13567.2</v>
      </c>
      <c r="L166" s="27" t="n">
        <v>13418.5</v>
      </c>
      <c r="M166" s="27" t="n">
        <v>13585</v>
      </c>
      <c r="N166" s="28">
        <f>(K166-J166)*IF(F166="Long",1,-1)</f>
        <v/>
      </c>
      <c r="O166" s="18" t="n">
        <v>795.6</v>
      </c>
      <c r="P166" s="18" t="n">
        <v>-87.59999999999999</v>
      </c>
      <c r="Q166" s="18" t="n">
        <v>858</v>
      </c>
      <c r="R166" s="18">
        <f>R165+O166</f>
        <v/>
      </c>
      <c r="S166" s="18">
        <f>MAX(0,MAX($R$7:R166))-R166</f>
        <v/>
      </c>
      <c r="T166" s="9" t="inlineStr">
        <is>
          <t>Session close</t>
        </is>
      </c>
      <c r="U166" s="29" t="n">
        <v>180</v>
      </c>
    </row>
    <row r="167">
      <c r="A167" s="11" t="n">
        <v>161</v>
      </c>
      <c r="B167" s="25" t="n">
        <v>44235</v>
      </c>
      <c r="C167" s="9" t="inlineStr">
        <is>
          <t>09:45</t>
        </is>
      </c>
      <c r="D167" s="25" t="n">
        <v>44235</v>
      </c>
      <c r="E167" s="9" t="inlineStr">
        <is>
          <t>10:04</t>
        </is>
      </c>
      <c r="F167" s="9" t="inlineStr">
        <is>
          <t>Short</t>
        </is>
      </c>
      <c r="G167" s="9" t="inlineStr">
        <is>
          <t>Gap Fill</t>
        </is>
      </c>
      <c r="H167" s="9" t="inlineStr">
        <is>
          <t>-</t>
        </is>
      </c>
      <c r="I167" s="26" t="n">
        <v>12</v>
      </c>
      <c r="J167" s="27" t="n">
        <v>13669.2</v>
      </c>
      <c r="K167" s="27" t="n">
        <v>13687</v>
      </c>
      <c r="L167" s="27" t="n">
        <v>13687</v>
      </c>
      <c r="M167" s="27" t="n">
        <v>13609</v>
      </c>
      <c r="N167" s="28">
        <f>(K167-J167)*IF(F167="Long",1,-1)</f>
        <v/>
      </c>
      <c r="O167" s="18" t="n">
        <v>-213.6</v>
      </c>
      <c r="P167" s="18" t="n">
        <v>-213.6</v>
      </c>
      <c r="Q167" s="18" t="n">
        <v>121.2</v>
      </c>
      <c r="R167" s="18">
        <f>R166+O167</f>
        <v/>
      </c>
      <c r="S167" s="18">
        <f>MAX(0,MAX($R$7:R167))-R167</f>
        <v/>
      </c>
      <c r="T167" s="9" t="inlineStr">
        <is>
          <t>Stop</t>
        </is>
      </c>
      <c r="U167" s="29" t="n">
        <v>19.7</v>
      </c>
    </row>
    <row r="168">
      <c r="A168" s="11" t="n">
        <v>162</v>
      </c>
      <c r="B168" s="25" t="n">
        <v>44235</v>
      </c>
      <c r="C168" s="9" t="inlineStr">
        <is>
          <t>10:10</t>
        </is>
      </c>
      <c r="D168" s="25" t="n">
        <v>44235</v>
      </c>
      <c r="E168" s="9" t="inlineStr">
        <is>
          <t>11:36</t>
        </is>
      </c>
      <c r="F168" s="9" t="inlineStr">
        <is>
          <t>Long</t>
        </is>
      </c>
      <c r="G168" s="9" t="inlineStr">
        <is>
          <t>ORB</t>
        </is>
      </c>
      <c r="H168" s="9" t="inlineStr">
        <is>
          <t>A</t>
        </is>
      </c>
      <c r="I168" s="26" t="n">
        <v>20</v>
      </c>
      <c r="J168" s="27" t="n">
        <v>13703.3</v>
      </c>
      <c r="K168" s="27" t="n">
        <v>13620.75</v>
      </c>
      <c r="L168" s="27" t="n">
        <v>13620.75</v>
      </c>
      <c r="M168" s="27" t="n">
        <v>13785</v>
      </c>
      <c r="N168" s="28">
        <f>(K168-J168)*IF(F168="Long",1,-1)</f>
        <v/>
      </c>
      <c r="O168" s="18" t="n">
        <v>-1651</v>
      </c>
      <c r="P168" s="18" t="n">
        <v>-1651</v>
      </c>
      <c r="Q168" s="18" t="n">
        <v>2</v>
      </c>
      <c r="R168" s="18">
        <f>R167+O168</f>
        <v/>
      </c>
      <c r="S168" s="18">
        <f>MAX(0,MAX($R$7:R168))-R168</f>
        <v/>
      </c>
      <c r="T168" s="9" t="inlineStr">
        <is>
          <t>Stop</t>
        </is>
      </c>
      <c r="U168" s="29" t="n">
        <v>86.7</v>
      </c>
    </row>
    <row r="169">
      <c r="A169" s="11" t="n">
        <v>163</v>
      </c>
      <c r="B169" s="25" t="n">
        <v>44236</v>
      </c>
      <c r="C169" s="9" t="inlineStr">
        <is>
          <t>09:45</t>
        </is>
      </c>
      <c r="D169" s="25" t="n">
        <v>44236</v>
      </c>
      <c r="E169" s="9" t="inlineStr">
        <is>
          <t>09:45</t>
        </is>
      </c>
      <c r="F169" s="9" t="inlineStr">
        <is>
          <t>Long</t>
        </is>
      </c>
      <c r="G169" s="9" t="inlineStr">
        <is>
          <t>Gap Fill</t>
        </is>
      </c>
      <c r="H169" s="9" t="inlineStr">
        <is>
          <t>-</t>
        </is>
      </c>
      <c r="I169" s="26" t="n">
        <v>12</v>
      </c>
      <c r="J169" s="27" t="n">
        <v>13690.8</v>
      </c>
      <c r="K169" s="27" t="n">
        <v>13693.25</v>
      </c>
      <c r="L169" s="27" t="n">
        <v>13657.5</v>
      </c>
      <c r="M169" s="27" t="n">
        <v>13693.25</v>
      </c>
      <c r="N169" s="28">
        <f>(K169-J169)*IF(F169="Long",1,-1)</f>
        <v/>
      </c>
      <c r="O169" s="18" t="n">
        <v>29.4</v>
      </c>
      <c r="P169" s="18" t="n">
        <v>0</v>
      </c>
      <c r="Q169" s="18" t="n">
        <v>29.4</v>
      </c>
      <c r="R169" s="18">
        <f>R168+O169</f>
        <v/>
      </c>
      <c r="S169" s="18">
        <f>MAX(0,MAX($R$7:R169))-R169</f>
        <v/>
      </c>
      <c r="T169" s="9" t="inlineStr">
        <is>
          <t>Target</t>
        </is>
      </c>
      <c r="U169" s="29" t="n">
        <v>0.7</v>
      </c>
    </row>
    <row r="170">
      <c r="A170" s="11" t="n">
        <v>164</v>
      </c>
      <c r="B170" s="25" t="n">
        <v>44236</v>
      </c>
      <c r="C170" s="9" t="inlineStr">
        <is>
          <t>09:55</t>
        </is>
      </c>
      <c r="D170" s="25" t="n">
        <v>44236</v>
      </c>
      <c r="E170" s="9" t="inlineStr">
        <is>
          <t>16:05</t>
        </is>
      </c>
      <c r="F170" s="9" t="inlineStr">
        <is>
          <t>Long</t>
        </is>
      </c>
      <c r="G170" s="9" t="inlineStr">
        <is>
          <t>ORB</t>
        </is>
      </c>
      <c r="H170" s="9" t="inlineStr">
        <is>
          <t>A+</t>
        </is>
      </c>
      <c r="I170" s="26" t="n">
        <v>12</v>
      </c>
      <c r="J170" s="27" t="n">
        <v>13705.8</v>
      </c>
      <c r="K170" s="27" t="n">
        <v>13709.7</v>
      </c>
      <c r="L170" s="27" t="n">
        <v>13623.75</v>
      </c>
      <c r="M170" s="27" t="n">
        <v>13785</v>
      </c>
      <c r="N170" s="28">
        <f>(K170-J170)*IF(F170="Long",1,-1)</f>
        <v/>
      </c>
      <c r="O170" s="18" t="n">
        <v>46.8</v>
      </c>
      <c r="P170" s="18" t="n">
        <v>-382.8</v>
      </c>
      <c r="Q170" s="18" t="n">
        <v>488.4</v>
      </c>
      <c r="R170" s="18">
        <f>R169+O170</f>
        <v/>
      </c>
      <c r="S170" s="18">
        <f>MAX(0,MAX($R$7:R170))-R170</f>
        <v/>
      </c>
      <c r="T170" s="9" t="inlineStr">
        <is>
          <t>Session close</t>
        </is>
      </c>
      <c r="U170" s="29" t="n">
        <v>370</v>
      </c>
    </row>
    <row r="171">
      <c r="A171" s="11" t="n">
        <v>165</v>
      </c>
      <c r="B171" s="25" t="n">
        <v>44238</v>
      </c>
      <c r="C171" s="9" t="inlineStr">
        <is>
          <t>09:45</t>
        </is>
      </c>
      <c r="D171" s="25" t="n">
        <v>44238</v>
      </c>
      <c r="E171" s="9" t="inlineStr">
        <is>
          <t>09:47</t>
        </is>
      </c>
      <c r="F171" s="9" t="inlineStr">
        <is>
          <t>Short</t>
        </is>
      </c>
      <c r="G171" s="9" t="inlineStr">
        <is>
          <t>Gap Fill</t>
        </is>
      </c>
      <c r="H171" s="9" t="inlineStr">
        <is>
          <t>-</t>
        </is>
      </c>
      <c r="I171" s="26" t="n">
        <v>12</v>
      </c>
      <c r="J171" s="27" t="n">
        <v>13718.6</v>
      </c>
      <c r="K171" s="27" t="n">
        <v>13746.25</v>
      </c>
      <c r="L171" s="27" t="n">
        <v>13746.25</v>
      </c>
      <c r="M171" s="27" t="n">
        <v>13659.75</v>
      </c>
      <c r="N171" s="28">
        <f>(K171-J171)*IF(F171="Long",1,-1)</f>
        <v/>
      </c>
      <c r="O171" s="18" t="n">
        <v>-331.8</v>
      </c>
      <c r="P171" s="18" t="n">
        <v>-331.8</v>
      </c>
      <c r="Q171" s="18" t="n">
        <v>0</v>
      </c>
      <c r="R171" s="18">
        <f>R170+O171</f>
        <v/>
      </c>
      <c r="S171" s="18">
        <f>MAX(0,MAX($R$7:R171))-R171</f>
        <v/>
      </c>
      <c r="T171" s="9" t="inlineStr">
        <is>
          <t>Stop</t>
        </is>
      </c>
      <c r="U171" s="29" t="n">
        <v>2.3</v>
      </c>
    </row>
    <row r="172">
      <c r="A172" s="11" t="n">
        <v>166</v>
      </c>
      <c r="B172" s="25" t="n">
        <v>44238</v>
      </c>
      <c r="C172" s="9" t="inlineStr">
        <is>
          <t>11:40</t>
        </is>
      </c>
      <c r="D172" s="25" t="n">
        <v>44238</v>
      </c>
      <c r="E172" s="9" t="inlineStr">
        <is>
          <t>12:27</t>
        </is>
      </c>
      <c r="F172" s="9" t="inlineStr">
        <is>
          <t>Long</t>
        </is>
      </c>
      <c r="G172" s="9" t="inlineStr">
        <is>
          <t>ORB</t>
        </is>
      </c>
      <c r="H172" s="9" t="inlineStr">
        <is>
          <t>A</t>
        </is>
      </c>
      <c r="I172" s="26" t="n">
        <v>12</v>
      </c>
      <c r="J172" s="27" t="n">
        <v>13748.2</v>
      </c>
      <c r="K172" s="27" t="n">
        <v>13665.75</v>
      </c>
      <c r="L172" s="27" t="n">
        <v>13665.75</v>
      </c>
      <c r="M172" s="27" t="n">
        <v>13835</v>
      </c>
      <c r="N172" s="28">
        <f>(K172-J172)*IF(F172="Long",1,-1)</f>
        <v/>
      </c>
      <c r="O172" s="18" t="n">
        <v>-989.4</v>
      </c>
      <c r="P172" s="18" t="n">
        <v>-989.4</v>
      </c>
      <c r="Q172" s="18" t="n">
        <v>25.2</v>
      </c>
      <c r="R172" s="18">
        <f>R171+O172</f>
        <v/>
      </c>
      <c r="S172" s="18">
        <f>MAX(0,MAX($R$7:R172))-R172</f>
        <v/>
      </c>
      <c r="T172" s="9" t="inlineStr">
        <is>
          <t>Stop</t>
        </is>
      </c>
      <c r="U172" s="29" t="n">
        <v>47.7</v>
      </c>
    </row>
    <row r="173">
      <c r="A173" s="11" t="n">
        <v>167</v>
      </c>
      <c r="B173" s="25" t="n">
        <v>44250</v>
      </c>
      <c r="C173" s="9" t="inlineStr">
        <is>
          <t>14:35</t>
        </is>
      </c>
      <c r="D173" s="25" t="n">
        <v>44250</v>
      </c>
      <c r="E173" s="9" t="inlineStr">
        <is>
          <t>14:53</t>
        </is>
      </c>
      <c r="F173" s="9" t="inlineStr">
        <is>
          <t>Short</t>
        </is>
      </c>
      <c r="G173" s="9" t="inlineStr">
        <is>
          <t>CISD Reversal</t>
        </is>
      </c>
      <c r="H173" s="9" t="inlineStr">
        <is>
          <t>A+</t>
        </is>
      </c>
      <c r="I173" s="26" t="n">
        <v>4</v>
      </c>
      <c r="J173" s="27" t="n">
        <v>13045.6</v>
      </c>
      <c r="K173" s="27" t="n">
        <v>13103.75</v>
      </c>
      <c r="L173" s="27" t="n">
        <v>13103.75</v>
      </c>
      <c r="M173" s="27" t="n">
        <v>12965</v>
      </c>
      <c r="N173" s="28">
        <f>(K173-J173)*IF(F173="Long",1,-1)</f>
        <v/>
      </c>
      <c r="O173" s="18" t="n">
        <v>-232.6</v>
      </c>
      <c r="P173" s="18" t="n">
        <v>-232.6</v>
      </c>
      <c r="Q173" s="18" t="n">
        <v>8</v>
      </c>
      <c r="R173" s="18">
        <f>R172+O173</f>
        <v/>
      </c>
      <c r="S173" s="18">
        <f>MAX(0,MAX($R$7:R173))-R173</f>
        <v/>
      </c>
      <c r="T173" s="9" t="inlineStr">
        <is>
          <t>Stop</t>
        </is>
      </c>
      <c r="U173" s="29" t="n">
        <v>18.7</v>
      </c>
    </row>
    <row r="174">
      <c r="A174" s="11" t="n">
        <v>168</v>
      </c>
      <c r="B174" s="25" t="n">
        <v>44258</v>
      </c>
      <c r="C174" s="9" t="inlineStr">
        <is>
          <t>10:00</t>
        </is>
      </c>
      <c r="D174" s="25" t="n">
        <v>44258</v>
      </c>
      <c r="E174" s="9" t="inlineStr">
        <is>
          <t>13:03</t>
        </is>
      </c>
      <c r="F174" s="9" t="inlineStr">
        <is>
          <t>Short</t>
        </is>
      </c>
      <c r="G174" s="9" t="inlineStr">
        <is>
          <t>ORB</t>
        </is>
      </c>
      <c r="H174" s="9" t="inlineStr">
        <is>
          <t>A+</t>
        </is>
      </c>
      <c r="I174" s="26" t="n">
        <v>20</v>
      </c>
      <c r="J174" s="27" t="n">
        <v>12907.8</v>
      </c>
      <c r="K174" s="27" t="n">
        <v>12815</v>
      </c>
      <c r="L174" s="27" t="n">
        <v>12980</v>
      </c>
      <c r="M174" s="27" t="n">
        <v>12815</v>
      </c>
      <c r="N174" s="28">
        <f>(K174-J174)*IF(F174="Long",1,-1)</f>
        <v/>
      </c>
      <c r="O174" s="18" t="n">
        <v>1856</v>
      </c>
      <c r="P174" s="18" t="n">
        <v>-1364</v>
      </c>
      <c r="Q174" s="18" t="n">
        <v>1856</v>
      </c>
      <c r="R174" s="18">
        <f>R173+O174</f>
        <v/>
      </c>
      <c r="S174" s="18">
        <f>MAX(0,MAX($R$7:R174))-R174</f>
        <v/>
      </c>
      <c r="T174" s="9" t="inlineStr">
        <is>
          <t>Target</t>
        </is>
      </c>
      <c r="U174" s="29" t="n">
        <v>183.7</v>
      </c>
    </row>
    <row r="175">
      <c r="A175" s="11" t="n">
        <v>169</v>
      </c>
      <c r="B175" s="25" t="n">
        <v>44258</v>
      </c>
      <c r="C175" s="9" t="inlineStr">
        <is>
          <t>14:55</t>
        </is>
      </c>
      <c r="D175" s="25" t="n">
        <v>44258</v>
      </c>
      <c r="E175" s="9" t="inlineStr">
        <is>
          <t>16:04</t>
        </is>
      </c>
      <c r="F175" s="9" t="inlineStr">
        <is>
          <t>Long</t>
        </is>
      </c>
      <c r="G175" s="9" t="inlineStr">
        <is>
          <t>CISD Reversal</t>
        </is>
      </c>
      <c r="H175" s="9" t="inlineStr">
        <is>
          <t>A+</t>
        </is>
      </c>
      <c r="I175" s="26" t="n">
        <v>4</v>
      </c>
      <c r="J175" s="27" t="n">
        <v>12761.5</v>
      </c>
      <c r="K175" s="27" t="n">
        <v>12681.5</v>
      </c>
      <c r="L175" s="27" t="n">
        <v>12681.5</v>
      </c>
      <c r="M175" s="27" t="n">
        <v>12847.75</v>
      </c>
      <c r="N175" s="28">
        <f>(K175-J175)*IF(F175="Long",1,-1)</f>
        <v/>
      </c>
      <c r="O175" s="18" t="n">
        <v>-320</v>
      </c>
      <c r="P175" s="18" t="n">
        <v>-320</v>
      </c>
      <c r="Q175" s="18" t="n">
        <v>72.8</v>
      </c>
      <c r="R175" s="18">
        <f>R174+O175</f>
        <v/>
      </c>
      <c r="S175" s="18">
        <f>MAX(0,MAX($R$7:R175))-R175</f>
        <v/>
      </c>
      <c r="T175" s="9" t="inlineStr">
        <is>
          <t>Stop</t>
        </is>
      </c>
      <c r="U175" s="29" t="n">
        <v>69.3</v>
      </c>
    </row>
    <row r="176">
      <c r="A176" s="11" t="n">
        <v>170</v>
      </c>
      <c r="B176" s="25" t="n">
        <v>44259</v>
      </c>
      <c r="C176" s="9" t="inlineStr">
        <is>
          <t>10:05</t>
        </is>
      </c>
      <c r="D176" s="25" t="n">
        <v>44259</v>
      </c>
      <c r="E176" s="9" t="inlineStr">
        <is>
          <t>10:33</t>
        </is>
      </c>
      <c r="F176" s="9" t="inlineStr">
        <is>
          <t>Short</t>
        </is>
      </c>
      <c r="G176" s="9" t="inlineStr">
        <is>
          <t>CISD Continuation</t>
        </is>
      </c>
      <c r="H176" s="9" t="inlineStr">
        <is>
          <t>A</t>
        </is>
      </c>
      <c r="I176" s="26" t="n">
        <v>12</v>
      </c>
      <c r="J176" s="27" t="n">
        <v>12546.4</v>
      </c>
      <c r="K176" s="27" t="n">
        <v>12626.25</v>
      </c>
      <c r="L176" s="27" t="n">
        <v>12626.25</v>
      </c>
      <c r="M176" s="27" t="n">
        <v>12465</v>
      </c>
      <c r="N176" s="28">
        <f>(K176-J176)*IF(F176="Long",1,-1)</f>
        <v/>
      </c>
      <c r="O176" s="18" t="n">
        <v>-958.2</v>
      </c>
      <c r="P176" s="18" t="n">
        <v>-958.2</v>
      </c>
      <c r="Q176" s="18" t="n">
        <v>398.4</v>
      </c>
      <c r="R176" s="18">
        <f>R175+O176</f>
        <v/>
      </c>
      <c r="S176" s="18">
        <f>MAX(0,MAX($R$7:R176))-R176</f>
        <v/>
      </c>
      <c r="T176" s="9" t="inlineStr">
        <is>
          <t>Stop</t>
        </is>
      </c>
      <c r="U176" s="29" t="n">
        <v>28.7</v>
      </c>
    </row>
    <row r="177">
      <c r="A177" s="11" t="n">
        <v>171</v>
      </c>
      <c r="B177" s="25" t="n">
        <v>44259</v>
      </c>
      <c r="C177" s="9" t="inlineStr">
        <is>
          <t>12:15</t>
        </is>
      </c>
      <c r="D177" s="25" t="n">
        <v>44259</v>
      </c>
      <c r="E177" s="9" t="inlineStr">
        <is>
          <t>12:25</t>
        </is>
      </c>
      <c r="F177" s="9" t="inlineStr">
        <is>
          <t>Short</t>
        </is>
      </c>
      <c r="G177" s="9" t="inlineStr">
        <is>
          <t>CISD Reversal</t>
        </is>
      </c>
      <c r="H177" s="9" t="inlineStr">
        <is>
          <t>A</t>
        </is>
      </c>
      <c r="I177" s="26" t="n">
        <v>4</v>
      </c>
      <c r="J177" s="27" t="n">
        <v>12689.4</v>
      </c>
      <c r="K177" s="27" t="n">
        <v>12615</v>
      </c>
      <c r="L177" s="27" t="n">
        <v>12768.75</v>
      </c>
      <c r="M177" s="27" t="n">
        <v>12615</v>
      </c>
      <c r="N177" s="28">
        <f>(K177-J177)*IF(F177="Long",1,-1)</f>
        <v/>
      </c>
      <c r="O177" s="18" t="n">
        <v>297.6</v>
      </c>
      <c r="P177" s="18" t="n">
        <v>-259.2</v>
      </c>
      <c r="Q177" s="18" t="n">
        <v>297.6</v>
      </c>
      <c r="R177" s="18">
        <f>R176+O177</f>
        <v/>
      </c>
      <c r="S177" s="18">
        <f>MAX(0,MAX($R$7:R177))-R177</f>
        <v/>
      </c>
      <c r="T177" s="9" t="inlineStr">
        <is>
          <t>Target</t>
        </is>
      </c>
      <c r="U177" s="29" t="n">
        <v>10.7</v>
      </c>
    </row>
    <row r="178">
      <c r="A178" s="11" t="n">
        <v>172</v>
      </c>
      <c r="B178" s="25" t="n">
        <v>44264</v>
      </c>
      <c r="C178" s="9" t="inlineStr">
        <is>
          <t>09:55</t>
        </is>
      </c>
      <c r="D178" s="25" t="n">
        <v>44264</v>
      </c>
      <c r="E178" s="9" t="inlineStr">
        <is>
          <t>11:01</t>
        </is>
      </c>
      <c r="F178" s="9" t="inlineStr">
        <is>
          <t>Long</t>
        </is>
      </c>
      <c r="G178" s="9" t="inlineStr">
        <is>
          <t>CISD Continuation</t>
        </is>
      </c>
      <c r="H178" s="9" t="inlineStr">
        <is>
          <t>A</t>
        </is>
      </c>
      <c r="I178" s="26" t="n">
        <v>12</v>
      </c>
      <c r="J178" s="27" t="n">
        <v>12690.8</v>
      </c>
      <c r="K178" s="27" t="n">
        <v>12692.25</v>
      </c>
      <c r="L178" s="27" t="n">
        <v>12615</v>
      </c>
      <c r="M178" s="27" t="n">
        <v>12785</v>
      </c>
      <c r="N178" s="28">
        <f>(K178-J178)*IF(F178="Long",1,-1)</f>
        <v/>
      </c>
      <c r="O178" s="18" t="n">
        <v>17.4</v>
      </c>
      <c r="P178" s="18" t="n">
        <v>-69.59999999999999</v>
      </c>
      <c r="Q178" s="18" t="n">
        <v>984</v>
      </c>
      <c r="R178" s="18">
        <f>R177+O178</f>
        <v/>
      </c>
      <c r="S178" s="18">
        <f>MAX(0,MAX($R$7:R178))-R178</f>
        <v/>
      </c>
      <c r="T178" s="9" t="inlineStr">
        <is>
          <t>Break-even stop</t>
        </is>
      </c>
      <c r="U178" s="29" t="n">
        <v>66.7</v>
      </c>
    </row>
    <row r="179">
      <c r="A179" s="11" t="n">
        <v>173</v>
      </c>
      <c r="B179" s="25" t="n">
        <v>44270</v>
      </c>
      <c r="C179" s="9" t="inlineStr">
        <is>
          <t>10:15</t>
        </is>
      </c>
      <c r="D179" s="25" t="n">
        <v>44270</v>
      </c>
      <c r="E179" s="9" t="inlineStr">
        <is>
          <t>11:28</t>
        </is>
      </c>
      <c r="F179" s="9" t="inlineStr">
        <is>
          <t>Long</t>
        </is>
      </c>
      <c r="G179" s="9" t="inlineStr">
        <is>
          <t>CISD Continuation</t>
        </is>
      </c>
      <c r="H179" s="9" t="inlineStr">
        <is>
          <t>A</t>
        </is>
      </c>
      <c r="I179" s="26" t="n">
        <v>12</v>
      </c>
      <c r="J179" s="27" t="n">
        <v>12995.5</v>
      </c>
      <c r="K179" s="27" t="n">
        <v>12915</v>
      </c>
      <c r="L179" s="27" t="n">
        <v>12915</v>
      </c>
      <c r="M179" s="27" t="n">
        <v>13108</v>
      </c>
      <c r="N179" s="28">
        <f>(K179-J179)*IF(F179="Long",1,-1)</f>
        <v/>
      </c>
      <c r="O179" s="18" t="n">
        <v>-966</v>
      </c>
      <c r="P179" s="18" t="n">
        <v>-966</v>
      </c>
      <c r="Q179" s="18" t="n">
        <v>0</v>
      </c>
      <c r="R179" s="18">
        <f>R178+O179</f>
        <v/>
      </c>
      <c r="S179" s="18">
        <f>MAX(0,MAX($R$7:R179))-R179</f>
        <v/>
      </c>
      <c r="T179" s="9" t="inlineStr">
        <is>
          <t>Stop</t>
        </is>
      </c>
      <c r="U179" s="29" t="n">
        <v>73.7</v>
      </c>
    </row>
    <row r="180">
      <c r="A180" s="11" t="n">
        <v>174</v>
      </c>
      <c r="B180" s="25" t="n">
        <v>44271</v>
      </c>
      <c r="C180" s="9" t="inlineStr">
        <is>
          <t>10:00</t>
        </is>
      </c>
      <c r="D180" s="25" t="n">
        <v>44271</v>
      </c>
      <c r="E180" s="9" t="inlineStr">
        <is>
          <t>14:07</t>
        </is>
      </c>
      <c r="F180" s="9" t="inlineStr">
        <is>
          <t>Long</t>
        </is>
      </c>
      <c r="G180" s="9" t="inlineStr">
        <is>
          <t>CISD Continuation</t>
        </is>
      </c>
      <c r="H180" s="9" t="inlineStr">
        <is>
          <t>A</t>
        </is>
      </c>
      <c r="I180" s="26" t="n">
        <v>12</v>
      </c>
      <c r="J180" s="27" t="n">
        <v>13241.6</v>
      </c>
      <c r="K180" s="27" t="n">
        <v>13160.75</v>
      </c>
      <c r="L180" s="27" t="n">
        <v>13160.75</v>
      </c>
      <c r="M180" s="27" t="n">
        <v>13318.5</v>
      </c>
      <c r="N180" s="28">
        <f>(K180-J180)*IF(F180="Long",1,-1)</f>
        <v/>
      </c>
      <c r="O180" s="18" t="n">
        <v>-970.2</v>
      </c>
      <c r="P180" s="18" t="n">
        <v>-970.2</v>
      </c>
      <c r="Q180" s="18" t="n">
        <v>753.6</v>
      </c>
      <c r="R180" s="18">
        <f>R179+O180</f>
        <v/>
      </c>
      <c r="S180" s="18">
        <f>MAX(0,MAX($R$7:R180))-R180</f>
        <v/>
      </c>
      <c r="T180" s="9" t="inlineStr">
        <is>
          <t>Stop</t>
        </is>
      </c>
      <c r="U180" s="29" t="n">
        <v>247.7</v>
      </c>
    </row>
    <row r="181">
      <c r="A181" s="11" t="n">
        <v>175</v>
      </c>
      <c r="B181" s="25" t="n">
        <v>44273</v>
      </c>
      <c r="C181" s="9" t="inlineStr">
        <is>
          <t>10:10</t>
        </is>
      </c>
      <c r="D181" s="25" t="n">
        <v>44273</v>
      </c>
      <c r="E181" s="9" t="inlineStr">
        <is>
          <t>14:40</t>
        </is>
      </c>
      <c r="F181" s="9" t="inlineStr">
        <is>
          <t>Short</t>
        </is>
      </c>
      <c r="G181" s="9" t="inlineStr">
        <is>
          <t>CISD Continuation</t>
        </is>
      </c>
      <c r="H181" s="9" t="inlineStr">
        <is>
          <t>A</t>
        </is>
      </c>
      <c r="I181" s="26" t="n">
        <v>12</v>
      </c>
      <c r="J181" s="27" t="n">
        <v>12952.9</v>
      </c>
      <c r="K181" s="27" t="n">
        <v>12865</v>
      </c>
      <c r="L181" s="27" t="n">
        <v>13033</v>
      </c>
      <c r="M181" s="27" t="n">
        <v>12865</v>
      </c>
      <c r="N181" s="28">
        <f>(K181-J181)*IF(F181="Long",1,-1)</f>
        <v/>
      </c>
      <c r="O181" s="18" t="n">
        <v>1054.8</v>
      </c>
      <c r="P181" s="18" t="n">
        <v>-873.6</v>
      </c>
      <c r="Q181" s="18" t="n">
        <v>1054.8</v>
      </c>
      <c r="R181" s="18">
        <f>R180+O181</f>
        <v/>
      </c>
      <c r="S181" s="18">
        <f>MAX(0,MAX($R$7:R181))-R181</f>
        <v/>
      </c>
      <c r="T181" s="9" t="inlineStr">
        <is>
          <t>Target</t>
        </is>
      </c>
      <c r="U181" s="29" t="n">
        <v>270.7</v>
      </c>
    </row>
    <row r="182">
      <c r="A182" s="11" t="n">
        <v>176</v>
      </c>
      <c r="B182" s="25" t="n">
        <v>44273</v>
      </c>
      <c r="C182" s="9" t="inlineStr">
        <is>
          <t>14:55</t>
        </is>
      </c>
      <c r="D182" s="25" t="n">
        <v>44273</v>
      </c>
      <c r="E182" s="9" t="inlineStr">
        <is>
          <t>15:42</t>
        </is>
      </c>
      <c r="F182" s="9" t="inlineStr">
        <is>
          <t>Short</t>
        </is>
      </c>
      <c r="G182" s="9" t="inlineStr">
        <is>
          <t>Sweep Retest</t>
        </is>
      </c>
      <c r="H182" s="9" t="inlineStr">
        <is>
          <t>A+</t>
        </is>
      </c>
      <c r="I182" s="26" t="n">
        <v>8</v>
      </c>
      <c r="J182" s="27" t="n">
        <v>12858.5</v>
      </c>
      <c r="K182" s="27" t="n">
        <v>12815</v>
      </c>
      <c r="L182" s="27" t="n">
        <v>12884.75</v>
      </c>
      <c r="M182" s="27" t="n">
        <v>12815</v>
      </c>
      <c r="N182" s="28">
        <f>(K182-J182)*IF(F182="Long",1,-1)</f>
        <v/>
      </c>
      <c r="O182" s="18" t="n">
        <v>348</v>
      </c>
      <c r="P182" s="18" t="n">
        <v>-152.8</v>
      </c>
      <c r="Q182" s="18" t="n">
        <v>348</v>
      </c>
      <c r="R182" s="18">
        <f>R181+O182</f>
        <v/>
      </c>
      <c r="S182" s="18">
        <f>MAX(0,MAX($R$7:R182))-R182</f>
        <v/>
      </c>
      <c r="T182" s="9" t="inlineStr">
        <is>
          <t>Target</t>
        </is>
      </c>
      <c r="U182" s="29" t="n">
        <v>47.7</v>
      </c>
    </row>
    <row r="183">
      <c r="A183" s="11" t="n">
        <v>177</v>
      </c>
      <c r="B183" s="25" t="n">
        <v>44278</v>
      </c>
      <c r="C183" s="9" t="inlineStr">
        <is>
          <t>09:45</t>
        </is>
      </c>
      <c r="D183" s="25" t="n">
        <v>44278</v>
      </c>
      <c r="E183" s="9" t="inlineStr">
        <is>
          <t>09:48</t>
        </is>
      </c>
      <c r="F183" s="9" t="inlineStr">
        <is>
          <t>Short</t>
        </is>
      </c>
      <c r="G183" s="9" t="inlineStr">
        <is>
          <t>Gap Fill</t>
        </is>
      </c>
      <c r="H183" s="9" t="inlineStr">
        <is>
          <t>-</t>
        </is>
      </c>
      <c r="I183" s="26" t="n">
        <v>12</v>
      </c>
      <c r="J183" s="27" t="n">
        <v>13096.1</v>
      </c>
      <c r="K183" s="27" t="n">
        <v>13087.25</v>
      </c>
      <c r="L183" s="27" t="n">
        <v>13136.25</v>
      </c>
      <c r="M183" s="27" t="n">
        <v>13087.25</v>
      </c>
      <c r="N183" s="28">
        <f>(K183-J183)*IF(F183="Long",1,-1)</f>
        <v/>
      </c>
      <c r="O183" s="18" t="n">
        <v>106.2</v>
      </c>
      <c r="P183" s="18" t="n">
        <v>-114</v>
      </c>
      <c r="Q183" s="18" t="n">
        <v>106.2</v>
      </c>
      <c r="R183" s="18">
        <f>R182+O183</f>
        <v/>
      </c>
      <c r="S183" s="18">
        <f>MAX(0,MAX($R$7:R183))-R183</f>
        <v/>
      </c>
      <c r="T183" s="9" t="inlineStr">
        <is>
          <t>Target</t>
        </is>
      </c>
      <c r="U183" s="29" t="n">
        <v>3.7</v>
      </c>
    </row>
    <row r="184">
      <c r="A184" s="11" t="n">
        <v>178</v>
      </c>
      <c r="B184" s="25" t="n">
        <v>44278</v>
      </c>
      <c r="C184" s="9" t="inlineStr">
        <is>
          <t>10:15</t>
        </is>
      </c>
      <c r="D184" s="25" t="n">
        <v>44278</v>
      </c>
      <c r="E184" s="9" t="inlineStr">
        <is>
          <t>10:34</t>
        </is>
      </c>
      <c r="F184" s="9" t="inlineStr">
        <is>
          <t>Long</t>
        </is>
      </c>
      <c r="G184" s="9" t="inlineStr">
        <is>
          <t>ORB</t>
        </is>
      </c>
      <c r="H184" s="9" t="inlineStr">
        <is>
          <t>A</t>
        </is>
      </c>
      <c r="I184" s="26" t="n">
        <v>12</v>
      </c>
      <c r="J184" s="27" t="n">
        <v>13139.9</v>
      </c>
      <c r="K184" s="27" t="n">
        <v>13088.5</v>
      </c>
      <c r="L184" s="27" t="n">
        <v>13088.5</v>
      </c>
      <c r="M184" s="27" t="n">
        <v>13185</v>
      </c>
      <c r="N184" s="28">
        <f>(K184-J184)*IF(F184="Long",1,-1)</f>
        <v/>
      </c>
      <c r="O184" s="18" t="n">
        <v>-616.8</v>
      </c>
      <c r="P184" s="18" t="n">
        <v>-616.8</v>
      </c>
      <c r="Q184" s="18" t="n">
        <v>104.4</v>
      </c>
      <c r="R184" s="18">
        <f>R183+O184</f>
        <v/>
      </c>
      <c r="S184" s="18">
        <f>MAX(0,MAX($R$7:R184))-R184</f>
        <v/>
      </c>
      <c r="T184" s="9" t="inlineStr">
        <is>
          <t>Stop</t>
        </is>
      </c>
      <c r="U184" s="29" t="n">
        <v>19.7</v>
      </c>
    </row>
    <row r="185">
      <c r="A185" s="11" t="n">
        <v>179</v>
      </c>
      <c r="B185" s="25" t="n">
        <v>44278</v>
      </c>
      <c r="C185" s="9" t="inlineStr">
        <is>
          <t>11:00</t>
        </is>
      </c>
      <c r="D185" s="25" t="n">
        <v>44278</v>
      </c>
      <c r="E185" s="9" t="inlineStr">
        <is>
          <t>11:18</t>
        </is>
      </c>
      <c r="F185" s="9" t="inlineStr">
        <is>
          <t>Long</t>
        </is>
      </c>
      <c r="G185" s="9" t="inlineStr">
        <is>
          <t>ORB</t>
        </is>
      </c>
      <c r="H185" s="9" t="inlineStr">
        <is>
          <t>A</t>
        </is>
      </c>
      <c r="I185" s="26" t="n">
        <v>12</v>
      </c>
      <c r="J185" s="27" t="n">
        <v>13142.1</v>
      </c>
      <c r="K185" s="27" t="n">
        <v>13185</v>
      </c>
      <c r="L185" s="27" t="n">
        <v>13091</v>
      </c>
      <c r="M185" s="27" t="n">
        <v>13185</v>
      </c>
      <c r="N185" s="28">
        <f>(K185-J185)*IF(F185="Long",1,-1)</f>
        <v/>
      </c>
      <c r="O185" s="18" t="n">
        <v>514.8</v>
      </c>
      <c r="P185" s="18" t="n">
        <v>-166.8</v>
      </c>
      <c r="Q185" s="18" t="n">
        <v>514.8</v>
      </c>
      <c r="R185" s="18">
        <f>R184+O185</f>
        <v/>
      </c>
      <c r="S185" s="18">
        <f>MAX(0,MAX($R$7:R185))-R185</f>
        <v/>
      </c>
      <c r="T185" s="9" t="inlineStr">
        <is>
          <t>Target</t>
        </is>
      </c>
      <c r="U185" s="29" t="n">
        <v>18.7</v>
      </c>
    </row>
    <row r="186">
      <c r="A186" s="11" t="n">
        <v>180</v>
      </c>
      <c r="B186" s="25" t="n">
        <v>44278</v>
      </c>
      <c r="C186" s="9" t="inlineStr">
        <is>
          <t>12:05</t>
        </is>
      </c>
      <c r="D186" s="25" t="n">
        <v>44278</v>
      </c>
      <c r="E186" s="9" t="inlineStr">
        <is>
          <t>13:58</t>
        </is>
      </c>
      <c r="F186" s="9" t="inlineStr">
        <is>
          <t>Long</t>
        </is>
      </c>
      <c r="G186" s="9" t="inlineStr">
        <is>
          <t>ORB</t>
        </is>
      </c>
      <c r="H186" s="9" t="inlineStr">
        <is>
          <t>A</t>
        </is>
      </c>
      <c r="I186" s="26" t="n">
        <v>12</v>
      </c>
      <c r="J186" s="27" t="n">
        <v>13140.7</v>
      </c>
      <c r="K186" s="27" t="n">
        <v>13090</v>
      </c>
      <c r="L186" s="27" t="n">
        <v>13090</v>
      </c>
      <c r="M186" s="27" t="n">
        <v>13185</v>
      </c>
      <c r="N186" s="28">
        <f>(K186-J186)*IF(F186="Long",1,-1)</f>
        <v/>
      </c>
      <c r="O186" s="18" t="n">
        <v>-608.4</v>
      </c>
      <c r="P186" s="18" t="n">
        <v>-608.4</v>
      </c>
      <c r="Q186" s="18" t="n">
        <v>292.8</v>
      </c>
      <c r="R186" s="18">
        <f>R185+O186</f>
        <v/>
      </c>
      <c r="S186" s="18">
        <f>MAX(0,MAX($R$7:R186))-R186</f>
        <v/>
      </c>
      <c r="T186" s="9" t="inlineStr">
        <is>
          <t>Stop</t>
        </is>
      </c>
      <c r="U186" s="29" t="n">
        <v>113.7</v>
      </c>
    </row>
    <row r="187">
      <c r="A187" s="11" t="n">
        <v>181</v>
      </c>
      <c r="B187" s="25" t="n">
        <v>44279</v>
      </c>
      <c r="C187" s="9" t="inlineStr">
        <is>
          <t>09:45</t>
        </is>
      </c>
      <c r="D187" s="25" t="n">
        <v>44279</v>
      </c>
      <c r="E187" s="9" t="inlineStr">
        <is>
          <t>09:46</t>
        </is>
      </c>
      <c r="F187" s="9" t="inlineStr">
        <is>
          <t>Short</t>
        </is>
      </c>
      <c r="G187" s="9" t="inlineStr">
        <is>
          <t>Gap Fill</t>
        </is>
      </c>
      <c r="H187" s="9" t="inlineStr">
        <is>
          <t>-</t>
        </is>
      </c>
      <c r="I187" s="26" t="n">
        <v>12</v>
      </c>
      <c r="J187" s="27" t="n">
        <v>13026.5</v>
      </c>
      <c r="K187" s="27" t="n">
        <v>13023</v>
      </c>
      <c r="L187" s="27" t="n">
        <v>13089</v>
      </c>
      <c r="M187" s="27" t="n">
        <v>13023</v>
      </c>
      <c r="N187" s="28">
        <f>(K187-J187)*IF(F187="Long",1,-1)</f>
        <v/>
      </c>
      <c r="O187" s="18" t="n">
        <v>42</v>
      </c>
      <c r="P187" s="18" t="n">
        <v>-144</v>
      </c>
      <c r="Q187" s="18" t="n">
        <v>42</v>
      </c>
      <c r="R187" s="18">
        <f>R186+O187</f>
        <v/>
      </c>
      <c r="S187" s="18">
        <f>MAX(0,MAX($R$7:R187))-R187</f>
        <v/>
      </c>
      <c r="T187" s="9" t="inlineStr">
        <is>
          <t>Target</t>
        </is>
      </c>
      <c r="U187" s="29" t="n">
        <v>1.7</v>
      </c>
    </row>
    <row r="188">
      <c r="A188" s="11" t="n">
        <v>182</v>
      </c>
      <c r="B188" s="25" t="n">
        <v>44279</v>
      </c>
      <c r="C188" s="9" t="inlineStr">
        <is>
          <t>13:50</t>
        </is>
      </c>
      <c r="D188" s="25" t="n">
        <v>44279</v>
      </c>
      <c r="E188" s="9" t="inlineStr">
        <is>
          <t>15:32</t>
        </is>
      </c>
      <c r="F188" s="9" t="inlineStr">
        <is>
          <t>Long</t>
        </is>
      </c>
      <c r="G188" s="9" t="inlineStr">
        <is>
          <t>CISD Reversal</t>
        </is>
      </c>
      <c r="H188" s="9" t="inlineStr">
        <is>
          <t>A</t>
        </is>
      </c>
      <c r="I188" s="26" t="n">
        <v>4</v>
      </c>
      <c r="J188" s="27" t="n">
        <v>12948.6</v>
      </c>
      <c r="K188" s="27" t="n">
        <v>12867.75</v>
      </c>
      <c r="L188" s="27" t="n">
        <v>12867.75</v>
      </c>
      <c r="M188" s="27" t="n">
        <v>13158.5</v>
      </c>
      <c r="N188" s="28">
        <f>(K188-J188)*IF(F188="Long",1,-1)</f>
        <v/>
      </c>
      <c r="O188" s="18" t="n">
        <v>-323.4</v>
      </c>
      <c r="P188" s="18" t="n">
        <v>-323.4</v>
      </c>
      <c r="Q188" s="18" t="n">
        <v>70.40000000000001</v>
      </c>
      <c r="R188" s="18">
        <f>R187+O188</f>
        <v/>
      </c>
      <c r="S188" s="18">
        <f>MAX(0,MAX($R$7:R188))-R188</f>
        <v/>
      </c>
      <c r="T188" s="9" t="inlineStr">
        <is>
          <t>Stop</t>
        </is>
      </c>
      <c r="U188" s="29" t="n">
        <v>102.7</v>
      </c>
    </row>
    <row r="189">
      <c r="A189" s="11" t="n">
        <v>183</v>
      </c>
      <c r="B189" s="25" t="n">
        <v>44285</v>
      </c>
      <c r="C189" s="9" t="inlineStr">
        <is>
          <t>10:20</t>
        </is>
      </c>
      <c r="D189" s="25" t="n">
        <v>44285</v>
      </c>
      <c r="E189" s="9" t="inlineStr">
        <is>
          <t>10:42</t>
        </is>
      </c>
      <c r="F189" s="9" t="inlineStr">
        <is>
          <t>Short</t>
        </is>
      </c>
      <c r="G189" s="9" t="inlineStr">
        <is>
          <t>ORB</t>
        </is>
      </c>
      <c r="H189" s="9" t="inlineStr">
        <is>
          <t>A+</t>
        </is>
      </c>
      <c r="I189" s="26" t="n">
        <v>12</v>
      </c>
      <c r="J189" s="27" t="n">
        <v>12810.7</v>
      </c>
      <c r="K189" s="27" t="n">
        <v>12860.5</v>
      </c>
      <c r="L189" s="27" t="n">
        <v>12860.5</v>
      </c>
      <c r="M189" s="27" t="n">
        <v>12707</v>
      </c>
      <c r="N189" s="28">
        <f>(K189-J189)*IF(F189="Long",1,-1)</f>
        <v/>
      </c>
      <c r="O189" s="18" t="n">
        <v>-597.6</v>
      </c>
      <c r="P189" s="18" t="n">
        <v>-597.6</v>
      </c>
      <c r="Q189" s="18" t="n">
        <v>206.4</v>
      </c>
      <c r="R189" s="18">
        <f>R188+O189</f>
        <v/>
      </c>
      <c r="S189" s="18">
        <f>MAX(0,MAX($R$7:R189))-R189</f>
        <v/>
      </c>
      <c r="T189" s="9" t="inlineStr">
        <is>
          <t>Stop</t>
        </is>
      </c>
      <c r="U189" s="29" t="n">
        <v>22.7</v>
      </c>
    </row>
    <row r="190">
      <c r="A190" s="11" t="n">
        <v>184</v>
      </c>
      <c r="B190" s="25" t="n">
        <v>44286</v>
      </c>
      <c r="C190" s="9" t="inlineStr">
        <is>
          <t>09:55</t>
        </is>
      </c>
      <c r="D190" s="25" t="n">
        <v>44286</v>
      </c>
      <c r="E190" s="9" t="inlineStr">
        <is>
          <t>16:05</t>
        </is>
      </c>
      <c r="F190" s="9" t="inlineStr">
        <is>
          <t>Long</t>
        </is>
      </c>
      <c r="G190" s="9" t="inlineStr">
        <is>
          <t>CISD Continuation</t>
        </is>
      </c>
      <c r="H190" s="9" t="inlineStr">
        <is>
          <t>A</t>
        </is>
      </c>
      <c r="I190" s="26" t="n">
        <v>12</v>
      </c>
      <c r="J190" s="27" t="n">
        <v>13061.1</v>
      </c>
      <c r="K190" s="27" t="n">
        <v>13112.1</v>
      </c>
      <c r="L190" s="27" t="n">
        <v>12980.25</v>
      </c>
      <c r="M190" s="27" t="n">
        <v>13289.5</v>
      </c>
      <c r="N190" s="28">
        <f>(K190-J190)*IF(F190="Long",1,-1)</f>
        <v/>
      </c>
      <c r="O190" s="18" t="n">
        <v>612</v>
      </c>
      <c r="P190" s="18" t="n">
        <v>-67.2</v>
      </c>
      <c r="Q190" s="18" t="n">
        <v>1352.4</v>
      </c>
      <c r="R190" s="18">
        <f>R189+O190</f>
        <v/>
      </c>
      <c r="S190" s="18">
        <f>MAX(0,MAX($R$7:R190))-R190</f>
        <v/>
      </c>
      <c r="T190" s="9" t="inlineStr">
        <is>
          <t>Session close</t>
        </is>
      </c>
      <c r="U190" s="29" t="n">
        <v>370</v>
      </c>
    </row>
    <row r="191">
      <c r="A191" s="11" t="n">
        <v>185</v>
      </c>
      <c r="B191" s="25" t="n">
        <v>44287</v>
      </c>
      <c r="C191" s="9" t="inlineStr">
        <is>
          <t>10:10</t>
        </is>
      </c>
      <c r="D191" s="25" t="n">
        <v>44287</v>
      </c>
      <c r="E191" s="9" t="inlineStr">
        <is>
          <t>16:05</t>
        </is>
      </c>
      <c r="F191" s="9" t="inlineStr">
        <is>
          <t>Long</t>
        </is>
      </c>
      <c r="G191" s="9" t="inlineStr">
        <is>
          <t>ORB</t>
        </is>
      </c>
      <c r="H191" s="9" t="inlineStr">
        <is>
          <t>A</t>
        </is>
      </c>
      <c r="I191" s="26" t="n">
        <v>20</v>
      </c>
      <c r="J191" s="27" t="n">
        <v>13324</v>
      </c>
      <c r="K191" s="27" t="n">
        <v>13336.6</v>
      </c>
      <c r="L191" s="27" t="n">
        <v>13243</v>
      </c>
      <c r="M191" s="27" t="n">
        <v>13435</v>
      </c>
      <c r="N191" s="28">
        <f>(K191-J191)*IF(F191="Long",1,-1)</f>
        <v/>
      </c>
      <c r="O191" s="18" t="n">
        <v>252</v>
      </c>
      <c r="P191" s="18" t="n">
        <v>-934</v>
      </c>
      <c r="Q191" s="18" t="n">
        <v>290</v>
      </c>
      <c r="R191" s="18">
        <f>R190+O191</f>
        <v/>
      </c>
      <c r="S191" s="18">
        <f>MAX(0,MAX($R$7:R191))-R191</f>
        <v/>
      </c>
      <c r="T191" s="9" t="inlineStr">
        <is>
          <t>Session close</t>
        </is>
      </c>
      <c r="U191" s="29" t="n">
        <v>355</v>
      </c>
    </row>
    <row r="192">
      <c r="A192" s="11" t="n">
        <v>186</v>
      </c>
      <c r="B192" s="25" t="n">
        <v>44291</v>
      </c>
      <c r="C192" s="9" t="inlineStr">
        <is>
          <t>10:20</t>
        </is>
      </c>
      <c r="D192" s="25" t="n">
        <v>44291</v>
      </c>
      <c r="E192" s="9" t="inlineStr">
        <is>
          <t>12:20</t>
        </is>
      </c>
      <c r="F192" s="9" t="inlineStr">
        <is>
          <t>Long</t>
        </is>
      </c>
      <c r="G192" s="9" t="inlineStr">
        <is>
          <t>CISD Continuation</t>
        </is>
      </c>
      <c r="H192" s="9" t="inlineStr">
        <is>
          <t>A</t>
        </is>
      </c>
      <c r="I192" s="26" t="n">
        <v>12</v>
      </c>
      <c r="J192" s="27" t="n">
        <v>13520.2</v>
      </c>
      <c r="K192" s="27" t="n">
        <v>13585</v>
      </c>
      <c r="L192" s="27" t="n">
        <v>13439</v>
      </c>
      <c r="M192" s="27" t="n">
        <v>13585</v>
      </c>
      <c r="N192" s="28">
        <f>(K192-J192)*IF(F192="Long",1,-1)</f>
        <v/>
      </c>
      <c r="O192" s="18" t="n">
        <v>777.6</v>
      </c>
      <c r="P192" s="18" t="n">
        <v>-27.6</v>
      </c>
      <c r="Q192" s="18" t="n">
        <v>777.6</v>
      </c>
      <c r="R192" s="18">
        <f>R191+O192</f>
        <v/>
      </c>
      <c r="S192" s="18">
        <f>MAX(0,MAX($R$7:R192))-R192</f>
        <v/>
      </c>
      <c r="T192" s="9" t="inlineStr">
        <is>
          <t>Target</t>
        </is>
      </c>
      <c r="U192" s="29" t="n">
        <v>120.7</v>
      </c>
    </row>
    <row r="193">
      <c r="A193" s="11" t="n">
        <v>187</v>
      </c>
      <c r="B193" s="25" t="n">
        <v>44294</v>
      </c>
      <c r="C193" s="9" t="inlineStr">
        <is>
          <t>09:45</t>
        </is>
      </c>
      <c r="D193" s="25" t="n">
        <v>44294</v>
      </c>
      <c r="E193" s="9" t="inlineStr">
        <is>
          <t>09:57</t>
        </is>
      </c>
      <c r="F193" s="9" t="inlineStr">
        <is>
          <t>Short</t>
        </is>
      </c>
      <c r="G193" s="9" t="inlineStr">
        <is>
          <t>Gap Fill</t>
        </is>
      </c>
      <c r="H193" s="9" t="inlineStr">
        <is>
          <t>-</t>
        </is>
      </c>
      <c r="I193" s="26" t="n">
        <v>12</v>
      </c>
      <c r="J193" s="27" t="n">
        <v>13741.5</v>
      </c>
      <c r="K193" s="27" t="n">
        <v>13762</v>
      </c>
      <c r="L193" s="27" t="n">
        <v>13762</v>
      </c>
      <c r="M193" s="27" t="n">
        <v>13618.5</v>
      </c>
      <c r="N193" s="28">
        <f>(K193-J193)*IF(F193="Long",1,-1)</f>
        <v/>
      </c>
      <c r="O193" s="18" t="n">
        <v>-246</v>
      </c>
      <c r="P193" s="18" t="n">
        <v>-246</v>
      </c>
      <c r="Q193" s="18" t="n">
        <v>254.4</v>
      </c>
      <c r="R193" s="18">
        <f>R192+O193</f>
        <v/>
      </c>
      <c r="S193" s="18">
        <f>MAX(0,MAX($R$7:R193))-R193</f>
        <v/>
      </c>
      <c r="T193" s="9" t="inlineStr">
        <is>
          <t>Stop</t>
        </is>
      </c>
      <c r="U193" s="29" t="n">
        <v>12.7</v>
      </c>
    </row>
    <row r="194">
      <c r="A194" s="11" t="n">
        <v>188</v>
      </c>
      <c r="B194" s="25" t="n">
        <v>44308</v>
      </c>
      <c r="C194" s="9" t="inlineStr">
        <is>
          <t>13:00</t>
        </is>
      </c>
      <c r="D194" s="25" t="n">
        <v>44308</v>
      </c>
      <c r="E194" s="9" t="inlineStr">
        <is>
          <t>13:07</t>
        </is>
      </c>
      <c r="F194" s="9" t="inlineStr">
        <is>
          <t>Long</t>
        </is>
      </c>
      <c r="G194" s="9" t="inlineStr">
        <is>
          <t>ORB</t>
        </is>
      </c>
      <c r="H194" s="9" t="inlineStr">
        <is>
          <t>A</t>
        </is>
      </c>
      <c r="I194" s="26" t="n">
        <v>12</v>
      </c>
      <c r="J194" s="27" t="n">
        <v>13949.9</v>
      </c>
      <c r="K194" s="27" t="n">
        <v>13899.25</v>
      </c>
      <c r="L194" s="27" t="n">
        <v>13899.25</v>
      </c>
      <c r="M194" s="27" t="n">
        <v>13985</v>
      </c>
      <c r="N194" s="28">
        <f>(K194-J194)*IF(F194="Long",1,-1)</f>
        <v/>
      </c>
      <c r="O194" s="18" t="n">
        <v>-607.8</v>
      </c>
      <c r="P194" s="18" t="n">
        <v>-607.8</v>
      </c>
      <c r="Q194" s="18" t="n">
        <v>36</v>
      </c>
      <c r="R194" s="18">
        <f>R193+O194</f>
        <v/>
      </c>
      <c r="S194" s="18">
        <f>MAX(0,MAX($R$7:R194))-R194</f>
        <v/>
      </c>
      <c r="T194" s="9" t="inlineStr">
        <is>
          <t>Stop</t>
        </is>
      </c>
      <c r="U194" s="29" t="n">
        <v>7.7</v>
      </c>
    </row>
    <row r="195">
      <c r="A195" s="11" t="n">
        <v>189</v>
      </c>
      <c r="B195" s="25" t="n">
        <v>44309</v>
      </c>
      <c r="C195" s="9" t="inlineStr">
        <is>
          <t>10:05</t>
        </is>
      </c>
      <c r="D195" s="25" t="n">
        <v>44309</v>
      </c>
      <c r="E195" s="9" t="inlineStr">
        <is>
          <t>11:25</t>
        </is>
      </c>
      <c r="F195" s="9" t="inlineStr">
        <is>
          <t>Long</t>
        </is>
      </c>
      <c r="G195" s="9" t="inlineStr">
        <is>
          <t>ORB</t>
        </is>
      </c>
      <c r="H195" s="9" t="inlineStr">
        <is>
          <t>A+</t>
        </is>
      </c>
      <c r="I195" s="26" t="n">
        <v>12</v>
      </c>
      <c r="J195" s="27" t="n">
        <v>13849.7</v>
      </c>
      <c r="K195" s="27" t="n">
        <v>13923</v>
      </c>
      <c r="L195" s="27" t="n">
        <v>13798.75</v>
      </c>
      <c r="M195" s="27" t="n">
        <v>13923</v>
      </c>
      <c r="N195" s="28">
        <f>(K195-J195)*IF(F195="Long",1,-1)</f>
        <v/>
      </c>
      <c r="O195" s="18" t="n">
        <v>879.6</v>
      </c>
      <c r="P195" s="18" t="n">
        <v>-159.6</v>
      </c>
      <c r="Q195" s="18" t="n">
        <v>879.6</v>
      </c>
      <c r="R195" s="18">
        <f>R194+O195</f>
        <v/>
      </c>
      <c r="S195" s="18">
        <f>MAX(0,MAX($R$7:R195))-R195</f>
        <v/>
      </c>
      <c r="T195" s="9" t="inlineStr">
        <is>
          <t>Target</t>
        </is>
      </c>
      <c r="U195" s="29" t="n">
        <v>80.7</v>
      </c>
    </row>
    <row r="196">
      <c r="A196" s="11" t="n">
        <v>190</v>
      </c>
      <c r="B196" s="25" t="n">
        <v>44312</v>
      </c>
      <c r="C196" s="9" t="inlineStr">
        <is>
          <t>10:10</t>
        </is>
      </c>
      <c r="D196" s="25" t="n">
        <v>44312</v>
      </c>
      <c r="E196" s="9" t="inlineStr">
        <is>
          <t>16:05</t>
        </is>
      </c>
      <c r="F196" s="9" t="inlineStr">
        <is>
          <t>Long</t>
        </is>
      </c>
      <c r="G196" s="9" t="inlineStr">
        <is>
          <t>ORB</t>
        </is>
      </c>
      <c r="H196" s="9" t="inlineStr">
        <is>
          <t>A</t>
        </is>
      </c>
      <c r="I196" s="26" t="n">
        <v>12</v>
      </c>
      <c r="J196" s="27" t="n">
        <v>13964.6</v>
      </c>
      <c r="K196" s="27" t="n">
        <v>14030.5</v>
      </c>
      <c r="L196" s="27" t="n">
        <v>13883.25</v>
      </c>
      <c r="M196" s="27" t="n">
        <v>14055.5</v>
      </c>
      <c r="N196" s="28">
        <f>(K196-J196)*IF(F196="Long",1,-1)</f>
        <v/>
      </c>
      <c r="O196" s="18" t="n">
        <v>790.8</v>
      </c>
      <c r="P196" s="18" t="n">
        <v>-109.2</v>
      </c>
      <c r="Q196" s="18" t="n">
        <v>872.4</v>
      </c>
      <c r="R196" s="18">
        <f>R195+O196</f>
        <v/>
      </c>
      <c r="S196" s="18">
        <f>MAX(0,MAX($R$7:R196))-R196</f>
        <v/>
      </c>
      <c r="T196" s="9" t="inlineStr">
        <is>
          <t>Session close</t>
        </is>
      </c>
      <c r="U196" s="29" t="n">
        <v>355</v>
      </c>
    </row>
    <row r="197">
      <c r="A197" s="11" t="n">
        <v>191</v>
      </c>
      <c r="B197" s="25" t="n">
        <v>44319</v>
      </c>
      <c r="C197" s="9" t="inlineStr">
        <is>
          <t>10:15</t>
        </is>
      </c>
      <c r="D197" s="25" t="n">
        <v>44319</v>
      </c>
      <c r="E197" s="9" t="inlineStr">
        <is>
          <t>10:53</t>
        </is>
      </c>
      <c r="F197" s="9" t="inlineStr">
        <is>
          <t>Long</t>
        </is>
      </c>
      <c r="G197" s="9" t="inlineStr">
        <is>
          <t>ORB</t>
        </is>
      </c>
      <c r="H197" s="9" t="inlineStr">
        <is>
          <t>A</t>
        </is>
      </c>
      <c r="I197" s="26" t="n">
        <v>12</v>
      </c>
      <c r="J197" s="27" t="n">
        <v>13940.4</v>
      </c>
      <c r="K197" s="27" t="n">
        <v>13859.25</v>
      </c>
      <c r="L197" s="27" t="n">
        <v>13859.25</v>
      </c>
      <c r="M197" s="27" t="n">
        <v>14060</v>
      </c>
      <c r="N197" s="28">
        <f>(K197-J197)*IF(F197="Long",1,-1)</f>
        <v/>
      </c>
      <c r="O197" s="18" t="n">
        <v>-973.8</v>
      </c>
      <c r="P197" s="18" t="n">
        <v>-973.8</v>
      </c>
      <c r="Q197" s="18" t="n">
        <v>202.8</v>
      </c>
      <c r="R197" s="18">
        <f>R196+O197</f>
        <v/>
      </c>
      <c r="S197" s="18">
        <f>MAX(0,MAX($R$7:R197))-R197</f>
        <v/>
      </c>
      <c r="T197" s="9" t="inlineStr">
        <is>
          <t>Stop</t>
        </is>
      </c>
      <c r="U197" s="29" t="n">
        <v>38.7</v>
      </c>
    </row>
    <row r="198">
      <c r="A198" s="11" t="n">
        <v>192</v>
      </c>
      <c r="B198" s="25" t="n">
        <v>44320</v>
      </c>
      <c r="C198" s="9" t="inlineStr">
        <is>
          <t>09:55</t>
        </is>
      </c>
      <c r="D198" s="25" t="n">
        <v>44320</v>
      </c>
      <c r="E198" s="9" t="inlineStr">
        <is>
          <t>09:57</t>
        </is>
      </c>
      <c r="F198" s="9" t="inlineStr">
        <is>
          <t>Short</t>
        </is>
      </c>
      <c r="G198" s="9" t="inlineStr">
        <is>
          <t>CISD Continuation</t>
        </is>
      </c>
      <c r="H198" s="9" t="inlineStr">
        <is>
          <t>A</t>
        </is>
      </c>
      <c r="I198" s="26" t="n">
        <v>20</v>
      </c>
      <c r="J198" s="27" t="n">
        <v>13584.1</v>
      </c>
      <c r="K198" s="27" t="n">
        <v>13554.25</v>
      </c>
      <c r="L198" s="27" t="n">
        <v>13609.25</v>
      </c>
      <c r="M198" s="27" t="n">
        <v>13554.25</v>
      </c>
      <c r="N198" s="28">
        <f>(K198-J198)*IF(F198="Long",1,-1)</f>
        <v/>
      </c>
      <c r="O198" s="18" t="n">
        <v>597</v>
      </c>
      <c r="P198" s="18" t="n">
        <v>-26</v>
      </c>
      <c r="Q198" s="18" t="n">
        <v>597</v>
      </c>
      <c r="R198" s="18">
        <f>R197+O198</f>
        <v/>
      </c>
      <c r="S198" s="18">
        <f>MAX(0,MAX($R$7:R198))-R198</f>
        <v/>
      </c>
      <c r="T198" s="9" t="inlineStr">
        <is>
          <t>Target</t>
        </is>
      </c>
      <c r="U198" s="29" t="n">
        <v>2.7</v>
      </c>
    </row>
    <row r="199">
      <c r="A199" s="11" t="n">
        <v>193</v>
      </c>
      <c r="B199" s="25" t="n">
        <v>44320</v>
      </c>
      <c r="C199" s="9" t="inlineStr">
        <is>
          <t>14:15</t>
        </is>
      </c>
      <c r="D199" s="25" t="n">
        <v>44320</v>
      </c>
      <c r="E199" s="9" t="inlineStr">
        <is>
          <t>16:05</t>
        </is>
      </c>
      <c r="F199" s="9" t="inlineStr">
        <is>
          <t>Long</t>
        </is>
      </c>
      <c r="G199" s="9" t="inlineStr">
        <is>
          <t>CISD Reversal</t>
        </is>
      </c>
      <c r="H199" s="9" t="inlineStr">
        <is>
          <t>B</t>
        </is>
      </c>
      <c r="I199" s="26" t="n">
        <v>4</v>
      </c>
      <c r="J199" s="27" t="n">
        <v>13485.3</v>
      </c>
      <c r="K199" s="27" t="n">
        <v>13542.3</v>
      </c>
      <c r="L199" s="27" t="n">
        <v>13404.25</v>
      </c>
      <c r="M199" s="27" t="n">
        <v>13585</v>
      </c>
      <c r="N199" s="28">
        <f>(K199-J199)*IF(F199="Long",1,-1)</f>
        <v/>
      </c>
      <c r="O199" s="18" t="n">
        <v>228</v>
      </c>
      <c r="P199" s="18" t="n">
        <v>-149.2</v>
      </c>
      <c r="Q199" s="18" t="n">
        <v>309.2</v>
      </c>
      <c r="R199" s="18">
        <f>R198+O199</f>
        <v/>
      </c>
      <c r="S199" s="18">
        <f>MAX(0,MAX($R$7:R199))-R199</f>
        <v/>
      </c>
      <c r="T199" s="9" t="inlineStr">
        <is>
          <t>Session close</t>
        </is>
      </c>
      <c r="U199" s="29" t="n">
        <v>110</v>
      </c>
    </row>
    <row r="200">
      <c r="A200" s="11" t="n">
        <v>194</v>
      </c>
      <c r="B200" s="25" t="n">
        <v>44334</v>
      </c>
      <c r="C200" s="9" t="inlineStr">
        <is>
          <t>09:45</t>
        </is>
      </c>
      <c r="D200" s="25" t="n">
        <v>44334</v>
      </c>
      <c r="E200" s="9" t="inlineStr">
        <is>
          <t>09:50</t>
        </is>
      </c>
      <c r="F200" s="9" t="inlineStr">
        <is>
          <t>Short</t>
        </is>
      </c>
      <c r="G200" s="9" t="inlineStr">
        <is>
          <t>Gap Fill</t>
        </is>
      </c>
      <c r="H200" s="9" t="inlineStr">
        <is>
          <t>-</t>
        </is>
      </c>
      <c r="I200" s="26" t="n">
        <v>12</v>
      </c>
      <c r="J200" s="27" t="n">
        <v>13337.8</v>
      </c>
      <c r="K200" s="27" t="n">
        <v>13314</v>
      </c>
      <c r="L200" s="27" t="n">
        <v>13370</v>
      </c>
      <c r="M200" s="27" t="n">
        <v>13314</v>
      </c>
      <c r="N200" s="28">
        <f>(K200-J200)*IF(F200="Long",1,-1)</f>
        <v/>
      </c>
      <c r="O200" s="18" t="n">
        <v>285.6</v>
      </c>
      <c r="P200" s="18" t="n">
        <v>-138</v>
      </c>
      <c r="Q200" s="18" t="n">
        <v>285.6</v>
      </c>
      <c r="R200" s="18">
        <f>R199+O200</f>
        <v/>
      </c>
      <c r="S200" s="18">
        <f>MAX(0,MAX($R$7:R200))-R200</f>
        <v/>
      </c>
      <c r="T200" s="9" t="inlineStr">
        <is>
          <t>Target</t>
        </is>
      </c>
      <c r="U200" s="29" t="n">
        <v>5.7</v>
      </c>
    </row>
    <row r="201">
      <c r="A201" s="11" t="n">
        <v>195</v>
      </c>
      <c r="B201" s="25" t="n">
        <v>44337</v>
      </c>
      <c r="C201" s="9" t="inlineStr">
        <is>
          <t>09:45</t>
        </is>
      </c>
      <c r="D201" s="25" t="n">
        <v>44337</v>
      </c>
      <c r="E201" s="9" t="inlineStr">
        <is>
          <t>10:18</t>
        </is>
      </c>
      <c r="F201" s="9" t="inlineStr">
        <is>
          <t>Short</t>
        </is>
      </c>
      <c r="G201" s="9" t="inlineStr">
        <is>
          <t>Gap Fill</t>
        </is>
      </c>
      <c r="H201" s="9" t="inlineStr">
        <is>
          <t>-</t>
        </is>
      </c>
      <c r="I201" s="26" t="n">
        <v>12</v>
      </c>
      <c r="J201" s="27" t="n">
        <v>13504.5</v>
      </c>
      <c r="K201" s="27" t="n">
        <v>13488.25</v>
      </c>
      <c r="L201" s="27" t="n">
        <v>13573.25</v>
      </c>
      <c r="M201" s="27" t="n">
        <v>13488.25</v>
      </c>
      <c r="N201" s="28">
        <f>(K201-J201)*IF(F201="Long",1,-1)</f>
        <v/>
      </c>
      <c r="O201" s="18" t="n">
        <v>195</v>
      </c>
      <c r="P201" s="18" t="n">
        <v>-580.8</v>
      </c>
      <c r="Q201" s="18" t="n">
        <v>195</v>
      </c>
      <c r="R201" s="18">
        <f>R200+O201</f>
        <v/>
      </c>
      <c r="S201" s="18">
        <f>MAX(0,MAX($R$7:R201))-R201</f>
        <v/>
      </c>
      <c r="T201" s="9" t="inlineStr">
        <is>
          <t>Target</t>
        </is>
      </c>
      <c r="U201" s="29" t="n">
        <v>33.7</v>
      </c>
    </row>
    <row r="202">
      <c r="A202" s="11" t="n">
        <v>196</v>
      </c>
      <c r="B202" s="25" t="n">
        <v>44337</v>
      </c>
      <c r="C202" s="9" t="inlineStr">
        <is>
          <t>10:20</t>
        </is>
      </c>
      <c r="D202" s="25" t="n">
        <v>44337</v>
      </c>
      <c r="E202" s="9" t="inlineStr">
        <is>
          <t>12:55</t>
        </is>
      </c>
      <c r="F202" s="9" t="inlineStr">
        <is>
          <t>Short</t>
        </is>
      </c>
      <c r="G202" s="9" t="inlineStr">
        <is>
          <t>ORB</t>
        </is>
      </c>
      <c r="H202" s="9" t="inlineStr">
        <is>
          <t>A</t>
        </is>
      </c>
      <c r="I202" s="26" t="n">
        <v>12</v>
      </c>
      <c r="J202" s="27" t="n">
        <v>13485.8</v>
      </c>
      <c r="K202" s="27" t="n">
        <v>13405.5</v>
      </c>
      <c r="L202" s="27" t="n">
        <v>13535.5</v>
      </c>
      <c r="M202" s="27" t="n">
        <v>13405.5</v>
      </c>
      <c r="N202" s="28">
        <f>(K202-J202)*IF(F202="Long",1,-1)</f>
        <v/>
      </c>
      <c r="O202" s="18" t="n">
        <v>963.6</v>
      </c>
      <c r="P202" s="18" t="n">
        <v>-313.2</v>
      </c>
      <c r="Q202" s="18" t="n">
        <v>963.6</v>
      </c>
      <c r="R202" s="18">
        <f>R201+O202</f>
        <v/>
      </c>
      <c r="S202" s="18">
        <f>MAX(0,MAX($R$7:R202))-R202</f>
        <v/>
      </c>
      <c r="T202" s="9" t="inlineStr">
        <is>
          <t>Target</t>
        </is>
      </c>
      <c r="U202" s="29" t="n">
        <v>155.7</v>
      </c>
    </row>
    <row r="203">
      <c r="A203" s="11" t="n">
        <v>197</v>
      </c>
      <c r="B203" s="25" t="n">
        <v>44337</v>
      </c>
      <c r="C203" s="9" t="inlineStr">
        <is>
          <t>13:15</t>
        </is>
      </c>
      <c r="D203" s="25" t="n">
        <v>44337</v>
      </c>
      <c r="E203" s="9" t="inlineStr">
        <is>
          <t>13:30</t>
        </is>
      </c>
      <c r="F203" s="9" t="inlineStr">
        <is>
          <t>Short</t>
        </is>
      </c>
      <c r="G203" s="9" t="inlineStr">
        <is>
          <t>Sweep Retest</t>
        </is>
      </c>
      <c r="H203" s="9" t="inlineStr">
        <is>
          <t>C</t>
        </is>
      </c>
      <c r="I203" s="26" t="n">
        <v>8</v>
      </c>
      <c r="J203" s="27" t="n">
        <v>13418.9</v>
      </c>
      <c r="K203" s="27" t="n">
        <v>13442</v>
      </c>
      <c r="L203" s="27" t="n">
        <v>13442</v>
      </c>
      <c r="M203" s="27" t="n">
        <v>13405.5</v>
      </c>
      <c r="N203" s="28">
        <f>(K203-J203)*IF(F203="Long",1,-1)</f>
        <v/>
      </c>
      <c r="O203" s="18" t="n">
        <v>-184.8</v>
      </c>
      <c r="P203" s="18" t="n">
        <v>-184.8</v>
      </c>
      <c r="Q203" s="18" t="n">
        <v>36.8</v>
      </c>
      <c r="R203" s="18">
        <f>R202+O203</f>
        <v/>
      </c>
      <c r="S203" s="18">
        <f>MAX(0,MAX($R$7:R203))-R203</f>
        <v/>
      </c>
      <c r="T203" s="9" t="inlineStr">
        <is>
          <t>Stop</t>
        </is>
      </c>
      <c r="U203" s="29" t="n">
        <v>15.7</v>
      </c>
    </row>
    <row r="204">
      <c r="A204" s="11" t="n">
        <v>198</v>
      </c>
      <c r="B204" s="25" t="n">
        <v>44340</v>
      </c>
      <c r="C204" s="9" t="inlineStr">
        <is>
          <t>10:15</t>
        </is>
      </c>
      <c r="D204" s="25" t="n">
        <v>44340</v>
      </c>
      <c r="E204" s="9" t="inlineStr">
        <is>
          <t>16:05</t>
        </is>
      </c>
      <c r="F204" s="9" t="inlineStr">
        <is>
          <t>Long</t>
        </is>
      </c>
      <c r="G204" s="9" t="inlineStr">
        <is>
          <t>CISD Continuation</t>
        </is>
      </c>
      <c r="H204" s="9" t="inlineStr">
        <is>
          <t>A</t>
        </is>
      </c>
      <c r="I204" s="26" t="n">
        <v>12</v>
      </c>
      <c r="J204" s="27" t="n">
        <v>13622.3</v>
      </c>
      <c r="K204" s="27" t="n">
        <v>13634.4</v>
      </c>
      <c r="L204" s="27" t="n">
        <v>13540.75</v>
      </c>
      <c r="M204" s="27" t="n">
        <v>13718.25</v>
      </c>
      <c r="N204" s="28">
        <f>(K204-J204)*IF(F204="Long",1,-1)</f>
        <v/>
      </c>
      <c r="O204" s="18" t="n">
        <v>145.2</v>
      </c>
      <c r="P204" s="18" t="n">
        <v>-40.8</v>
      </c>
      <c r="Q204" s="18" t="n">
        <v>780</v>
      </c>
      <c r="R204" s="18">
        <f>R203+O204</f>
        <v/>
      </c>
      <c r="S204" s="18">
        <f>MAX(0,MAX($R$7:R204))-R204</f>
        <v/>
      </c>
      <c r="T204" s="9" t="inlineStr">
        <is>
          <t>Session close</t>
        </is>
      </c>
      <c r="U204" s="29" t="n">
        <v>350</v>
      </c>
    </row>
    <row r="205">
      <c r="A205" s="11" t="n">
        <v>199</v>
      </c>
      <c r="B205" s="25" t="n">
        <v>44341</v>
      </c>
      <c r="C205" s="9" t="inlineStr">
        <is>
          <t>09:45</t>
        </is>
      </c>
      <c r="D205" s="25" t="n">
        <v>44341</v>
      </c>
      <c r="E205" s="9" t="inlineStr">
        <is>
          <t>11:19</t>
        </is>
      </c>
      <c r="F205" s="9" t="inlineStr">
        <is>
          <t>Short</t>
        </is>
      </c>
      <c r="G205" s="9" t="inlineStr">
        <is>
          <t>Gap Fill</t>
        </is>
      </c>
      <c r="H205" s="9" t="inlineStr">
        <is>
          <t>-</t>
        </is>
      </c>
      <c r="I205" s="26" t="n">
        <v>12</v>
      </c>
      <c r="J205" s="27" t="n">
        <v>13689.6</v>
      </c>
      <c r="K205" s="27" t="n">
        <v>13638.5</v>
      </c>
      <c r="L205" s="27" t="n">
        <v>13733.75</v>
      </c>
      <c r="M205" s="27" t="n">
        <v>13638.5</v>
      </c>
      <c r="N205" s="28">
        <f>(K205-J205)*IF(F205="Long",1,-1)</f>
        <v/>
      </c>
      <c r="O205" s="18" t="n">
        <v>613.2</v>
      </c>
      <c r="P205" s="18" t="n">
        <v>-82.8</v>
      </c>
      <c r="Q205" s="18" t="n">
        <v>613.2</v>
      </c>
      <c r="R205" s="18">
        <f>R204+O205</f>
        <v/>
      </c>
      <c r="S205" s="18">
        <f>MAX(0,MAX($R$7:R205))-R205</f>
        <v/>
      </c>
      <c r="T205" s="9" t="inlineStr">
        <is>
          <t>Target</t>
        </is>
      </c>
      <c r="U205" s="29" t="n">
        <v>94.3</v>
      </c>
    </row>
    <row r="206">
      <c r="A206" s="11" t="n">
        <v>200</v>
      </c>
      <c r="B206" s="25" t="n">
        <v>44342</v>
      </c>
      <c r="C206" s="9" t="inlineStr">
        <is>
          <t>09:45</t>
        </is>
      </c>
      <c r="D206" s="25" t="n">
        <v>44342</v>
      </c>
      <c r="E206" s="9" t="inlineStr">
        <is>
          <t>10:02</t>
        </is>
      </c>
      <c r="F206" s="9" t="inlineStr">
        <is>
          <t>Short</t>
        </is>
      </c>
      <c r="G206" s="9" t="inlineStr">
        <is>
          <t>Gap Fill</t>
        </is>
      </c>
      <c r="H206" s="9" t="inlineStr">
        <is>
          <t>-</t>
        </is>
      </c>
      <c r="I206" s="26" t="n">
        <v>12</v>
      </c>
      <c r="J206" s="27" t="n">
        <v>13684.1</v>
      </c>
      <c r="K206" s="27" t="n">
        <v>13660.75</v>
      </c>
      <c r="L206" s="27" t="n">
        <v>13712</v>
      </c>
      <c r="M206" s="27" t="n">
        <v>13660.75</v>
      </c>
      <c r="N206" s="28">
        <f>(K206-J206)*IF(F206="Long",1,-1)</f>
        <v/>
      </c>
      <c r="O206" s="18" t="n">
        <v>280.2</v>
      </c>
      <c r="P206" s="18" t="n">
        <v>-90</v>
      </c>
      <c r="Q206" s="18" t="n">
        <v>280.2</v>
      </c>
      <c r="R206" s="18">
        <f>R205+O206</f>
        <v/>
      </c>
      <c r="S206" s="18">
        <f>MAX(0,MAX($R$7:R206))-R206</f>
        <v/>
      </c>
      <c r="T206" s="9" t="inlineStr">
        <is>
          <t>Target</t>
        </is>
      </c>
      <c r="U206" s="29" t="n">
        <v>17.7</v>
      </c>
    </row>
    <row r="207">
      <c r="A207" s="11" t="n">
        <v>201</v>
      </c>
      <c r="B207" s="25" t="n">
        <v>44349</v>
      </c>
      <c r="C207" s="9" t="inlineStr">
        <is>
          <t>09:55</t>
        </is>
      </c>
      <c r="D207" s="25" t="n">
        <v>44349</v>
      </c>
      <c r="E207" s="9" t="inlineStr">
        <is>
          <t>13:22</t>
        </is>
      </c>
      <c r="F207" s="9" t="inlineStr">
        <is>
          <t>Long</t>
        </is>
      </c>
      <c r="G207" s="9" t="inlineStr">
        <is>
          <t>ORB</t>
        </is>
      </c>
      <c r="H207" s="9" t="inlineStr">
        <is>
          <t>A</t>
        </is>
      </c>
      <c r="I207" s="26" t="n">
        <v>12</v>
      </c>
      <c r="J207" s="27" t="n">
        <v>13707</v>
      </c>
      <c r="K207" s="27" t="n">
        <v>13656</v>
      </c>
      <c r="L207" s="27" t="n">
        <v>13656</v>
      </c>
      <c r="M207" s="27" t="n">
        <v>13752.5</v>
      </c>
      <c r="N207" s="28">
        <f>(K207-J207)*IF(F207="Long",1,-1)</f>
        <v/>
      </c>
      <c r="O207" s="18" t="n">
        <v>-612</v>
      </c>
      <c r="P207" s="18" t="n">
        <v>-612</v>
      </c>
      <c r="Q207" s="18" t="n">
        <v>96</v>
      </c>
      <c r="R207" s="18">
        <f>R206+O207</f>
        <v/>
      </c>
      <c r="S207" s="18">
        <f>MAX(0,MAX($R$7:R207))-R207</f>
        <v/>
      </c>
      <c r="T207" s="9" t="inlineStr">
        <is>
          <t>Stop</t>
        </is>
      </c>
      <c r="U207" s="29" t="n">
        <v>207.7</v>
      </c>
    </row>
    <row r="208">
      <c r="A208" s="11" t="n">
        <v>202</v>
      </c>
      <c r="B208" s="25" t="n">
        <v>44364</v>
      </c>
      <c r="C208" s="9" t="inlineStr">
        <is>
          <t>10:00</t>
        </is>
      </c>
      <c r="D208" s="25" t="n">
        <v>44364</v>
      </c>
      <c r="E208" s="9" t="inlineStr">
        <is>
          <t>11:16</t>
        </is>
      </c>
      <c r="F208" s="9" t="inlineStr">
        <is>
          <t>Long</t>
        </is>
      </c>
      <c r="G208" s="9" t="inlineStr">
        <is>
          <t>ORB</t>
        </is>
      </c>
      <c r="H208" s="9" t="inlineStr">
        <is>
          <t>A+</t>
        </is>
      </c>
      <c r="I208" s="26" t="n">
        <v>12</v>
      </c>
      <c r="J208" s="27" t="n">
        <v>14034.3</v>
      </c>
      <c r="K208" s="27" t="n">
        <v>14146.5</v>
      </c>
      <c r="L208" s="27" t="n">
        <v>13953</v>
      </c>
      <c r="M208" s="27" t="n">
        <v>14146.5</v>
      </c>
      <c r="N208" s="28">
        <f>(K208-J208)*IF(F208="Long",1,-1)</f>
        <v/>
      </c>
      <c r="O208" s="18" t="n">
        <v>1346.4</v>
      </c>
      <c r="P208" s="18" t="n">
        <v>-117.6</v>
      </c>
      <c r="Q208" s="18" t="n">
        <v>1346.4</v>
      </c>
      <c r="R208" s="18">
        <f>R207+O208</f>
        <v/>
      </c>
      <c r="S208" s="18">
        <f>MAX(0,MAX($R$7:R208))-R208</f>
        <v/>
      </c>
      <c r="T208" s="9" t="inlineStr">
        <is>
          <t>Target</t>
        </is>
      </c>
      <c r="U208" s="29" t="n">
        <v>76.7</v>
      </c>
    </row>
    <row r="209">
      <c r="A209" s="11" t="n">
        <v>203</v>
      </c>
      <c r="B209" s="25" t="n">
        <v>44368</v>
      </c>
      <c r="C209" s="9" t="inlineStr">
        <is>
          <t>14:40</t>
        </is>
      </c>
      <c r="D209" s="25" t="n">
        <v>44368</v>
      </c>
      <c r="E209" s="9" t="inlineStr">
        <is>
          <t>16:05</t>
        </is>
      </c>
      <c r="F209" s="9" t="inlineStr">
        <is>
          <t>Short</t>
        </is>
      </c>
      <c r="G209" s="9" t="inlineStr">
        <is>
          <t>CISD Reversal</t>
        </is>
      </c>
      <c r="H209" s="9" t="inlineStr">
        <is>
          <t>A+</t>
        </is>
      </c>
      <c r="I209" s="26" t="n">
        <v>4</v>
      </c>
      <c r="J209" s="27" t="n">
        <v>14119</v>
      </c>
      <c r="K209" s="27" t="n">
        <v>14143.3</v>
      </c>
      <c r="L209" s="27" t="n">
        <v>14146</v>
      </c>
      <c r="M209" s="27" t="n">
        <v>14099</v>
      </c>
      <c r="N209" s="28">
        <f>(K209-J209)*IF(F209="Long",1,-1)</f>
        <v/>
      </c>
      <c r="O209" s="18" t="n">
        <v>-97.2</v>
      </c>
      <c r="P209" s="18" t="n">
        <v>-105.6</v>
      </c>
      <c r="Q209" s="18" t="n">
        <v>58</v>
      </c>
      <c r="R209" s="18">
        <f>R208+O209</f>
        <v/>
      </c>
      <c r="S209" s="18">
        <f>MAX(0,MAX($R$7:R209))-R209</f>
        <v/>
      </c>
      <c r="T209" s="9" t="inlineStr">
        <is>
          <t>Session close</t>
        </is>
      </c>
      <c r="U209" s="29" t="n">
        <v>85</v>
      </c>
    </row>
    <row r="210">
      <c r="A210" s="11" t="n">
        <v>204</v>
      </c>
      <c r="B210" s="25" t="n">
        <v>44369</v>
      </c>
      <c r="C210" s="9" t="inlineStr">
        <is>
          <t>11:10</t>
        </is>
      </c>
      <c r="D210" s="25" t="n">
        <v>44369</v>
      </c>
      <c r="E210" s="9" t="inlineStr">
        <is>
          <t>15:31</t>
        </is>
      </c>
      <c r="F210" s="9" t="inlineStr">
        <is>
          <t>Long</t>
        </is>
      </c>
      <c r="G210" s="9" t="inlineStr">
        <is>
          <t>ORB</t>
        </is>
      </c>
      <c r="H210" s="9" t="inlineStr">
        <is>
          <t>A</t>
        </is>
      </c>
      <c r="I210" s="26" t="n">
        <v>12</v>
      </c>
      <c r="J210" s="27" t="n">
        <v>14194.5</v>
      </c>
      <c r="K210" s="27" t="n">
        <v>14285</v>
      </c>
      <c r="L210" s="27" t="n">
        <v>14113.25</v>
      </c>
      <c r="M210" s="27" t="n">
        <v>14285</v>
      </c>
      <c r="N210" s="28">
        <f>(K210-J210)*IF(F210="Long",1,-1)</f>
        <v/>
      </c>
      <c r="O210" s="18" t="n">
        <v>1086</v>
      </c>
      <c r="P210" s="18" t="n">
        <v>-13.2</v>
      </c>
      <c r="Q210" s="18" t="n">
        <v>1086</v>
      </c>
      <c r="R210" s="18">
        <f>R209+O210</f>
        <v/>
      </c>
      <c r="S210" s="18">
        <f>MAX(0,MAX($R$7:R210))-R210</f>
        <v/>
      </c>
      <c r="T210" s="9" t="inlineStr">
        <is>
          <t>Target</t>
        </is>
      </c>
      <c r="U210" s="29" t="n">
        <v>261.7</v>
      </c>
    </row>
    <row r="211">
      <c r="A211" s="11" t="n">
        <v>205</v>
      </c>
      <c r="B211" s="25" t="n">
        <v>44375</v>
      </c>
      <c r="C211" s="9" t="inlineStr">
        <is>
          <t>10:10</t>
        </is>
      </c>
      <c r="D211" s="25" t="n">
        <v>44375</v>
      </c>
      <c r="E211" s="9" t="inlineStr">
        <is>
          <t>16:05</t>
        </is>
      </c>
      <c r="F211" s="9" t="inlineStr">
        <is>
          <t>Long</t>
        </is>
      </c>
      <c r="G211" s="9" t="inlineStr">
        <is>
          <t>ORB</t>
        </is>
      </c>
      <c r="H211" s="9" t="inlineStr">
        <is>
          <t>A</t>
        </is>
      </c>
      <c r="I211" s="26" t="n">
        <v>20</v>
      </c>
      <c r="J211" s="27" t="n">
        <v>14473.8</v>
      </c>
      <c r="K211" s="27" t="n">
        <v>14506.9</v>
      </c>
      <c r="L211" s="27" t="n">
        <v>14393</v>
      </c>
      <c r="M211" s="27" t="n">
        <v>14585</v>
      </c>
      <c r="N211" s="28">
        <f>(K211-J211)*IF(F211="Long",1,-1)</f>
        <v/>
      </c>
      <c r="O211" s="18" t="n">
        <v>662</v>
      </c>
      <c r="P211" s="18" t="n">
        <v>-254</v>
      </c>
      <c r="Q211" s="18" t="n">
        <v>1026</v>
      </c>
      <c r="R211" s="18">
        <f>R210+O211</f>
        <v/>
      </c>
      <c r="S211" s="18">
        <f>MAX(0,MAX($R$7:R211))-R211</f>
        <v/>
      </c>
      <c r="T211" s="9" t="inlineStr">
        <is>
          <t>Session close</t>
        </is>
      </c>
      <c r="U211" s="29" t="n">
        <v>355</v>
      </c>
    </row>
    <row r="212">
      <c r="A212" s="11" t="n">
        <v>206</v>
      </c>
      <c r="B212" s="25" t="n">
        <v>44376</v>
      </c>
      <c r="C212" s="9" t="inlineStr">
        <is>
          <t>12:20</t>
        </is>
      </c>
      <c r="D212" s="25" t="n">
        <v>44376</v>
      </c>
      <c r="E212" s="9" t="inlineStr">
        <is>
          <t>16:05</t>
        </is>
      </c>
      <c r="F212" s="9" t="inlineStr">
        <is>
          <t>Long</t>
        </is>
      </c>
      <c r="G212" s="9" t="inlineStr">
        <is>
          <t>ORB</t>
        </is>
      </c>
      <c r="H212" s="9" t="inlineStr">
        <is>
          <t>A</t>
        </is>
      </c>
      <c r="I212" s="26" t="n">
        <v>12</v>
      </c>
      <c r="J212" s="27" t="n">
        <v>14540</v>
      </c>
      <c r="K212" s="27" t="n">
        <v>14581</v>
      </c>
      <c r="L212" s="27" t="n">
        <v>14459</v>
      </c>
      <c r="M212" s="27" t="n">
        <v>14635</v>
      </c>
      <c r="N212" s="28">
        <f>(K212-J212)*IF(F212="Long",1,-1)</f>
        <v/>
      </c>
      <c r="O212" s="18" t="n">
        <v>492</v>
      </c>
      <c r="P212" s="18" t="n">
        <v>-51.6</v>
      </c>
      <c r="Q212" s="18" t="n">
        <v>494.4</v>
      </c>
      <c r="R212" s="18">
        <f>R211+O212</f>
        <v/>
      </c>
      <c r="S212" s="18">
        <f>MAX(0,MAX($R$7:R212))-R212</f>
        <v/>
      </c>
      <c r="T212" s="9" t="inlineStr">
        <is>
          <t>Session close</t>
        </is>
      </c>
      <c r="U212" s="29" t="n">
        <v>225</v>
      </c>
    </row>
    <row r="213">
      <c r="A213" s="11" t="n">
        <v>207</v>
      </c>
      <c r="B213" s="25" t="n">
        <v>44385</v>
      </c>
      <c r="C213" s="9" t="inlineStr">
        <is>
          <t>14:50</t>
        </is>
      </c>
      <c r="D213" s="25" t="n">
        <v>44385</v>
      </c>
      <c r="E213" s="9" t="inlineStr">
        <is>
          <t>15:50</t>
        </is>
      </c>
      <c r="F213" s="9" t="inlineStr">
        <is>
          <t>Short</t>
        </is>
      </c>
      <c r="G213" s="9" t="inlineStr">
        <is>
          <t>CISD Reversal</t>
        </is>
      </c>
      <c r="H213" s="9" t="inlineStr">
        <is>
          <t>A+</t>
        </is>
      </c>
      <c r="I213" s="26" t="n">
        <v>4</v>
      </c>
      <c r="J213" s="27" t="n">
        <v>14692.6</v>
      </c>
      <c r="K213" s="27" t="n">
        <v>14668.75</v>
      </c>
      <c r="L213" s="27" t="n">
        <v>14726</v>
      </c>
      <c r="M213" s="27" t="n">
        <v>14668.75</v>
      </c>
      <c r="N213" s="28">
        <f>(K213-J213)*IF(F213="Long",1,-1)</f>
        <v/>
      </c>
      <c r="O213" s="18" t="n">
        <v>95.40000000000001</v>
      </c>
      <c r="P213" s="18" t="n">
        <v>-121.2</v>
      </c>
      <c r="Q213" s="18" t="n">
        <v>95.40000000000001</v>
      </c>
      <c r="R213" s="18">
        <f>R212+O213</f>
        <v/>
      </c>
      <c r="S213" s="18">
        <f>MAX(0,MAX($R$7:R213))-R213</f>
        <v/>
      </c>
      <c r="T213" s="9" t="inlineStr">
        <is>
          <t>Target</t>
        </is>
      </c>
      <c r="U213" s="29" t="n">
        <v>60.3</v>
      </c>
    </row>
    <row r="214">
      <c r="A214" s="11" t="n">
        <v>208</v>
      </c>
      <c r="B214" s="25" t="n">
        <v>44398</v>
      </c>
      <c r="C214" s="9" t="inlineStr">
        <is>
          <t>11:50</t>
        </is>
      </c>
      <c r="D214" s="25" t="n">
        <v>44398</v>
      </c>
      <c r="E214" s="9" t="inlineStr">
        <is>
          <t>16:05</t>
        </is>
      </c>
      <c r="F214" s="9" t="inlineStr">
        <is>
          <t>Long</t>
        </is>
      </c>
      <c r="G214" s="9" t="inlineStr">
        <is>
          <t>ORB</t>
        </is>
      </c>
      <c r="H214" s="9" t="inlineStr">
        <is>
          <t>A</t>
        </is>
      </c>
      <c r="I214" s="26" t="n">
        <v>12</v>
      </c>
      <c r="J214" s="27" t="n">
        <v>14771.6</v>
      </c>
      <c r="K214" s="27" t="n">
        <v>14843</v>
      </c>
      <c r="L214" s="27" t="n">
        <v>14690.5</v>
      </c>
      <c r="M214" s="27" t="n">
        <v>14871.5</v>
      </c>
      <c r="N214" s="28">
        <f>(K214-J214)*IF(F214="Long",1,-1)</f>
        <v/>
      </c>
      <c r="O214" s="18" t="n">
        <v>856.8</v>
      </c>
      <c r="P214" s="18" t="n">
        <v>-357.6</v>
      </c>
      <c r="Q214" s="18" t="n">
        <v>889.2</v>
      </c>
      <c r="R214" s="18">
        <f>R213+O214</f>
        <v/>
      </c>
      <c r="S214" s="18">
        <f>MAX(0,MAX($R$7:R214))-R214</f>
        <v/>
      </c>
      <c r="T214" s="9" t="inlineStr">
        <is>
          <t>Session close</t>
        </is>
      </c>
      <c r="U214" s="29" t="n">
        <v>255</v>
      </c>
    </row>
    <row r="215">
      <c r="A215" s="11" t="n">
        <v>209</v>
      </c>
      <c r="B215" s="25" t="n">
        <v>44399</v>
      </c>
      <c r="C215" s="9" t="inlineStr">
        <is>
          <t>10:30</t>
        </is>
      </c>
      <c r="D215" s="25" t="n">
        <v>44399</v>
      </c>
      <c r="E215" s="9" t="inlineStr">
        <is>
          <t>16:05</t>
        </is>
      </c>
      <c r="F215" s="9" t="inlineStr">
        <is>
          <t>Long</t>
        </is>
      </c>
      <c r="G215" s="9" t="inlineStr">
        <is>
          <t>ORB</t>
        </is>
      </c>
      <c r="H215" s="9" t="inlineStr">
        <is>
          <t>A</t>
        </is>
      </c>
      <c r="I215" s="26" t="n">
        <v>20</v>
      </c>
      <c r="J215" s="27" t="n">
        <v>14911.3</v>
      </c>
      <c r="K215" s="27" t="n">
        <v>14949.7</v>
      </c>
      <c r="L215" s="27" t="n">
        <v>14831</v>
      </c>
      <c r="M215" s="27" t="n">
        <v>14985</v>
      </c>
      <c r="N215" s="28">
        <f>(K215-J215)*IF(F215="Long",1,-1)</f>
        <v/>
      </c>
      <c r="O215" s="18" t="n">
        <v>768</v>
      </c>
      <c r="P215" s="18" t="n">
        <v>-1092</v>
      </c>
      <c r="Q215" s="18" t="n">
        <v>928</v>
      </c>
      <c r="R215" s="18">
        <f>R214+O215</f>
        <v/>
      </c>
      <c r="S215" s="18">
        <f>MAX(0,MAX($R$7:R215))-R215</f>
        <v/>
      </c>
      <c r="T215" s="9" t="inlineStr">
        <is>
          <t>Session close</t>
        </is>
      </c>
      <c r="U215" s="29" t="n">
        <v>335</v>
      </c>
    </row>
    <row r="216">
      <c r="A216" s="11" t="n">
        <v>210</v>
      </c>
      <c r="B216" s="25" t="n">
        <v>44404</v>
      </c>
      <c r="C216" s="9" t="inlineStr">
        <is>
          <t>10:10</t>
        </is>
      </c>
      <c r="D216" s="25" t="n">
        <v>44404</v>
      </c>
      <c r="E216" s="9" t="inlineStr">
        <is>
          <t>10:14</t>
        </is>
      </c>
      <c r="F216" s="9" t="inlineStr">
        <is>
          <t>Short</t>
        </is>
      </c>
      <c r="G216" s="9" t="inlineStr">
        <is>
          <t>CISD Continuation</t>
        </is>
      </c>
      <c r="H216" s="9" t="inlineStr">
        <is>
          <t>A</t>
        </is>
      </c>
      <c r="I216" s="26" t="n">
        <v>20</v>
      </c>
      <c r="J216" s="27" t="n">
        <v>15019.5</v>
      </c>
      <c r="K216" s="27" t="n">
        <v>14980.75</v>
      </c>
      <c r="L216" s="27" t="n">
        <v>15057</v>
      </c>
      <c r="M216" s="27" t="n">
        <v>14980.75</v>
      </c>
      <c r="N216" s="28">
        <f>(K216-J216)*IF(F216="Long",1,-1)</f>
        <v/>
      </c>
      <c r="O216" s="18" t="n">
        <v>775</v>
      </c>
      <c r="P216" s="18" t="n">
        <v>-26</v>
      </c>
      <c r="Q216" s="18" t="n">
        <v>775</v>
      </c>
      <c r="R216" s="18">
        <f>R215+O216</f>
        <v/>
      </c>
      <c r="S216" s="18">
        <f>MAX(0,MAX($R$7:R216))-R216</f>
        <v/>
      </c>
      <c r="T216" s="9" t="inlineStr">
        <is>
          <t>Target</t>
        </is>
      </c>
      <c r="U216" s="29" t="n">
        <v>4.7</v>
      </c>
    </row>
    <row r="217">
      <c r="A217" s="11" t="n">
        <v>211</v>
      </c>
      <c r="B217" s="25" t="n">
        <v>44404</v>
      </c>
      <c r="C217" s="9" t="inlineStr">
        <is>
          <t>10:15</t>
        </is>
      </c>
      <c r="D217" s="25" t="n">
        <v>44404</v>
      </c>
      <c r="E217" s="9" t="inlineStr">
        <is>
          <t>10:37</t>
        </is>
      </c>
      <c r="F217" s="9" t="inlineStr">
        <is>
          <t>Short</t>
        </is>
      </c>
      <c r="G217" s="9" t="inlineStr">
        <is>
          <t>Sweep Retest</t>
        </is>
      </c>
      <c r="H217" s="9" t="inlineStr">
        <is>
          <t>A</t>
        </is>
      </c>
      <c r="I217" s="26" t="n">
        <v>8</v>
      </c>
      <c r="J217" s="27" t="n">
        <v>14978.2</v>
      </c>
      <c r="K217" s="27" t="n">
        <v>14915</v>
      </c>
      <c r="L217" s="27" t="n">
        <v>15027.5</v>
      </c>
      <c r="M217" s="27" t="n">
        <v>14915</v>
      </c>
      <c r="N217" s="28">
        <f>(K217-J217)*IF(F217="Long",1,-1)</f>
        <v/>
      </c>
      <c r="O217" s="18" t="n">
        <v>505.6</v>
      </c>
      <c r="P217" s="18" t="n">
        <v>-160.8</v>
      </c>
      <c r="Q217" s="18" t="n">
        <v>505.6</v>
      </c>
      <c r="R217" s="18">
        <f>R216+O217</f>
        <v/>
      </c>
      <c r="S217" s="18">
        <f>MAX(0,MAX($R$7:R217))-R217</f>
        <v/>
      </c>
      <c r="T217" s="9" t="inlineStr">
        <is>
          <t>Target</t>
        </is>
      </c>
      <c r="U217" s="29" t="n">
        <v>22.3</v>
      </c>
    </row>
    <row r="218">
      <c r="A218" s="11" t="n">
        <v>212</v>
      </c>
      <c r="B218" s="25" t="n">
        <v>44411</v>
      </c>
      <c r="C218" s="9" t="inlineStr">
        <is>
          <t>12:00</t>
        </is>
      </c>
      <c r="D218" s="25" t="n">
        <v>44411</v>
      </c>
      <c r="E218" s="9" t="inlineStr">
        <is>
          <t>16:05</t>
        </is>
      </c>
      <c r="F218" s="9" t="inlineStr">
        <is>
          <t>Long</t>
        </is>
      </c>
      <c r="G218" s="9" t="inlineStr">
        <is>
          <t>ORB</t>
        </is>
      </c>
      <c r="H218" s="9" t="inlineStr">
        <is>
          <t>A</t>
        </is>
      </c>
      <c r="I218" s="26" t="n">
        <v>12</v>
      </c>
      <c r="J218" s="27" t="n">
        <v>15016.9</v>
      </c>
      <c r="K218" s="27" t="n">
        <v>15056.1</v>
      </c>
      <c r="L218" s="27" t="n">
        <v>14936.25</v>
      </c>
      <c r="M218" s="27" t="n">
        <v>15113.5</v>
      </c>
      <c r="N218" s="28">
        <f>(K218-J218)*IF(F218="Long",1,-1)</f>
        <v/>
      </c>
      <c r="O218" s="18" t="n">
        <v>470.4</v>
      </c>
      <c r="P218" s="18" t="n">
        <v>-319.2</v>
      </c>
      <c r="Q218" s="18" t="n">
        <v>532.8</v>
      </c>
      <c r="R218" s="18">
        <f>R217+O218</f>
        <v/>
      </c>
      <c r="S218" s="18">
        <f>MAX(0,MAX($R$7:R218))-R218</f>
        <v/>
      </c>
      <c r="T218" s="9" t="inlineStr">
        <is>
          <t>Session close</t>
        </is>
      </c>
      <c r="U218" s="29" t="n">
        <v>245</v>
      </c>
    </row>
    <row r="219">
      <c r="A219" s="11" t="n">
        <v>213</v>
      </c>
      <c r="B219" s="25" t="n">
        <v>44412</v>
      </c>
      <c r="C219" s="9" t="inlineStr">
        <is>
          <t>13:05</t>
        </is>
      </c>
      <c r="D219" s="25" t="n">
        <v>44412</v>
      </c>
      <c r="E219" s="9" t="inlineStr">
        <is>
          <t>16:05</t>
        </is>
      </c>
      <c r="F219" s="9" t="inlineStr">
        <is>
          <t>Long</t>
        </is>
      </c>
      <c r="G219" s="9" t="inlineStr">
        <is>
          <t>ORB</t>
        </is>
      </c>
      <c r="H219" s="9" t="inlineStr">
        <is>
          <t>A</t>
        </is>
      </c>
      <c r="I219" s="26" t="n">
        <v>12</v>
      </c>
      <c r="J219" s="27" t="n">
        <v>15089.5</v>
      </c>
      <c r="K219" s="27" t="n">
        <v>15084.2</v>
      </c>
      <c r="L219" s="27" t="n">
        <v>15008.5</v>
      </c>
      <c r="M219" s="27" t="n">
        <v>15185</v>
      </c>
      <c r="N219" s="28">
        <f>(K219-J219)*IF(F219="Long",1,-1)</f>
        <v/>
      </c>
      <c r="O219" s="18" t="n">
        <v>-63.6</v>
      </c>
      <c r="P219" s="18" t="n">
        <v>-168</v>
      </c>
      <c r="Q219" s="18" t="n">
        <v>374.4</v>
      </c>
      <c r="R219" s="18">
        <f>R218+O219</f>
        <v/>
      </c>
      <c r="S219" s="18">
        <f>MAX(0,MAX($R$7:R219))-R219</f>
        <v/>
      </c>
      <c r="T219" s="9" t="inlineStr">
        <is>
          <t>Session close</t>
        </is>
      </c>
      <c r="U219" s="29" t="n">
        <v>180</v>
      </c>
    </row>
    <row r="220">
      <c r="A220" s="11" t="n">
        <v>214</v>
      </c>
      <c r="B220" s="25" t="n">
        <v>44413</v>
      </c>
      <c r="C220" s="9" t="inlineStr">
        <is>
          <t>09:55</t>
        </is>
      </c>
      <c r="D220" s="25" t="n">
        <v>44413</v>
      </c>
      <c r="E220" s="9" t="inlineStr">
        <is>
          <t>16:05</t>
        </is>
      </c>
      <c r="F220" s="9" t="inlineStr">
        <is>
          <t>Long</t>
        </is>
      </c>
      <c r="G220" s="9" t="inlineStr">
        <is>
          <t>ORB</t>
        </is>
      </c>
      <c r="H220" s="9" t="inlineStr">
        <is>
          <t>A+</t>
        </is>
      </c>
      <c r="I220" s="26" t="n">
        <v>12</v>
      </c>
      <c r="J220" s="27" t="n">
        <v>15135.3</v>
      </c>
      <c r="K220" s="27" t="n">
        <v>15174</v>
      </c>
      <c r="L220" s="27" t="n">
        <v>15054.5</v>
      </c>
      <c r="M220" s="27" t="n">
        <v>15235</v>
      </c>
      <c r="N220" s="28">
        <f>(K220-J220)*IF(F220="Long",1,-1)</f>
        <v/>
      </c>
      <c r="O220" s="18" t="n">
        <v>464.4</v>
      </c>
      <c r="P220" s="18" t="n">
        <v>-235.2</v>
      </c>
      <c r="Q220" s="18" t="n">
        <v>602.4</v>
      </c>
      <c r="R220" s="18">
        <f>R219+O220</f>
        <v/>
      </c>
      <c r="S220" s="18">
        <f>MAX(0,MAX($R$7:R220))-R220</f>
        <v/>
      </c>
      <c r="T220" s="9" t="inlineStr">
        <is>
          <t>Session close</t>
        </is>
      </c>
      <c r="U220" s="29" t="n">
        <v>370</v>
      </c>
    </row>
    <row r="221">
      <c r="A221" s="11" t="n">
        <v>215</v>
      </c>
      <c r="B221" s="25" t="n">
        <v>44426</v>
      </c>
      <c r="C221" s="9" t="inlineStr">
        <is>
          <t>10:20</t>
        </is>
      </c>
      <c r="D221" s="25" t="n">
        <v>44426</v>
      </c>
      <c r="E221" s="9" t="inlineStr">
        <is>
          <t>11:11</t>
        </is>
      </c>
      <c r="F221" s="9" t="inlineStr">
        <is>
          <t>Long</t>
        </is>
      </c>
      <c r="G221" s="9" t="inlineStr">
        <is>
          <t>ORB</t>
        </is>
      </c>
      <c r="H221" s="9" t="inlineStr">
        <is>
          <t>A</t>
        </is>
      </c>
      <c r="I221" s="26" t="n">
        <v>12</v>
      </c>
      <c r="J221" s="27" t="n">
        <v>15040</v>
      </c>
      <c r="K221" s="27" t="n">
        <v>14989</v>
      </c>
      <c r="L221" s="27" t="n">
        <v>14989</v>
      </c>
      <c r="M221" s="27" t="n">
        <v>15135</v>
      </c>
      <c r="N221" s="28">
        <f>(K221-J221)*IF(F221="Long",1,-1)</f>
        <v/>
      </c>
      <c r="O221" s="18" t="n">
        <v>-612</v>
      </c>
      <c r="P221" s="18" t="n">
        <v>-612</v>
      </c>
      <c r="Q221" s="18" t="n">
        <v>0</v>
      </c>
      <c r="R221" s="18">
        <f>R220+O221</f>
        <v/>
      </c>
      <c r="S221" s="18">
        <f>MAX(0,MAX($R$7:R221))-R221</f>
        <v/>
      </c>
      <c r="T221" s="9" t="inlineStr">
        <is>
          <t>Stop</t>
        </is>
      </c>
      <c r="U221" s="29" t="n">
        <v>51.7</v>
      </c>
    </row>
    <row r="222">
      <c r="A222" s="11" t="n">
        <v>216</v>
      </c>
      <c r="B222" s="25" t="n">
        <v>44427</v>
      </c>
      <c r="C222" s="9" t="inlineStr">
        <is>
          <t>14:00</t>
        </is>
      </c>
      <c r="D222" s="25" t="n">
        <v>44427</v>
      </c>
      <c r="E222" s="9" t="inlineStr">
        <is>
          <t>16:05</t>
        </is>
      </c>
      <c r="F222" s="9" t="inlineStr">
        <is>
          <t>Short</t>
        </is>
      </c>
      <c r="G222" s="9" t="inlineStr">
        <is>
          <t>CISD Reversal</t>
        </is>
      </c>
      <c r="H222" s="9" t="inlineStr">
        <is>
          <t>A</t>
        </is>
      </c>
      <c r="I222" s="26" t="n">
        <v>4</v>
      </c>
      <c r="J222" s="27" t="n">
        <v>14935.5</v>
      </c>
      <c r="K222" s="27" t="n">
        <v>14943.6</v>
      </c>
      <c r="L222" s="27" t="n">
        <v>15016</v>
      </c>
      <c r="M222" s="27" t="n">
        <v>14865</v>
      </c>
      <c r="N222" s="28">
        <f>(K222-J222)*IF(F222="Long",1,-1)</f>
        <v/>
      </c>
      <c r="O222" s="18" t="n">
        <v>-32.4</v>
      </c>
      <c r="P222" s="18" t="n">
        <v>-231.2</v>
      </c>
      <c r="Q222" s="18" t="n">
        <v>281.6</v>
      </c>
      <c r="R222" s="18">
        <f>R221+O222</f>
        <v/>
      </c>
      <c r="S222" s="18">
        <f>MAX(0,MAX($R$7:R222))-R222</f>
        <v/>
      </c>
      <c r="T222" s="9" t="inlineStr">
        <is>
          <t>Session close</t>
        </is>
      </c>
      <c r="U222" s="29" t="n">
        <v>125</v>
      </c>
    </row>
    <row r="223">
      <c r="A223" s="11" t="n">
        <v>217</v>
      </c>
      <c r="B223" s="25" t="n">
        <v>44428</v>
      </c>
      <c r="C223" s="9" t="inlineStr">
        <is>
          <t>09:55</t>
        </is>
      </c>
      <c r="D223" s="25" t="n">
        <v>44428</v>
      </c>
      <c r="E223" s="9" t="inlineStr">
        <is>
          <t>11:40</t>
        </is>
      </c>
      <c r="F223" s="9" t="inlineStr">
        <is>
          <t>Long</t>
        </is>
      </c>
      <c r="G223" s="9" t="inlineStr">
        <is>
          <t>CISD Continuation</t>
        </is>
      </c>
      <c r="H223" s="9" t="inlineStr">
        <is>
          <t>A</t>
        </is>
      </c>
      <c r="I223" s="26" t="n">
        <v>12</v>
      </c>
      <c r="J223" s="27" t="n">
        <v>15044.5</v>
      </c>
      <c r="K223" s="27" t="n">
        <v>15045.75</v>
      </c>
      <c r="L223" s="27" t="n">
        <v>14963.75</v>
      </c>
      <c r="M223" s="27" t="n">
        <v>15170.5</v>
      </c>
      <c r="N223" s="28">
        <f>(K223-J223)*IF(F223="Long",1,-1)</f>
        <v/>
      </c>
      <c r="O223" s="18" t="n">
        <v>15</v>
      </c>
      <c r="P223" s="18" t="n">
        <v>-37.2</v>
      </c>
      <c r="Q223" s="18" t="n">
        <v>764.4</v>
      </c>
      <c r="R223" s="18">
        <f>R222+O223</f>
        <v/>
      </c>
      <c r="S223" s="18">
        <f>MAX(0,MAX($R$7:R223))-R223</f>
        <v/>
      </c>
      <c r="T223" s="9" t="inlineStr">
        <is>
          <t>Break-even stop</t>
        </is>
      </c>
      <c r="U223" s="29" t="n">
        <v>105.7</v>
      </c>
    </row>
    <row r="224">
      <c r="A224" s="11" t="n">
        <v>218</v>
      </c>
      <c r="B224" s="25" t="n">
        <v>44431</v>
      </c>
      <c r="C224" s="9" t="inlineStr">
        <is>
          <t>09:55</t>
        </is>
      </c>
      <c r="D224" s="25" t="n">
        <v>44431</v>
      </c>
      <c r="E224" s="9" t="inlineStr">
        <is>
          <t>10:54</t>
        </is>
      </c>
      <c r="F224" s="9" t="inlineStr">
        <is>
          <t>Long</t>
        </is>
      </c>
      <c r="G224" s="9" t="inlineStr">
        <is>
          <t>ORB</t>
        </is>
      </c>
      <c r="H224" s="9" t="inlineStr">
        <is>
          <t>A</t>
        </is>
      </c>
      <c r="I224" s="26" t="n">
        <v>20</v>
      </c>
      <c r="J224" s="27" t="n">
        <v>15214.1</v>
      </c>
      <c r="K224" s="27" t="n">
        <v>15285</v>
      </c>
      <c r="L224" s="27" t="n">
        <v>15133.25</v>
      </c>
      <c r="M224" s="27" t="n">
        <v>15285</v>
      </c>
      <c r="N224" s="28">
        <f>(K224-J224)*IF(F224="Long",1,-1)</f>
        <v/>
      </c>
      <c r="O224" s="18" t="n">
        <v>1418</v>
      </c>
      <c r="P224" s="18" t="n">
        <v>-152</v>
      </c>
      <c r="Q224" s="18" t="n">
        <v>1418</v>
      </c>
      <c r="R224" s="18">
        <f>R223+O224</f>
        <v/>
      </c>
      <c r="S224" s="18">
        <f>MAX(0,MAX($R$7:R224))-R224</f>
        <v/>
      </c>
      <c r="T224" s="9" t="inlineStr">
        <is>
          <t>Target</t>
        </is>
      </c>
      <c r="U224" s="29" t="n">
        <v>59.7</v>
      </c>
    </row>
    <row r="225">
      <c r="A225" s="11" t="n">
        <v>219</v>
      </c>
      <c r="B225" s="25" t="n">
        <v>44438</v>
      </c>
      <c r="C225" s="9" t="inlineStr">
        <is>
          <t>10:00</t>
        </is>
      </c>
      <c r="D225" s="25" t="n">
        <v>44438</v>
      </c>
      <c r="E225" s="9" t="inlineStr">
        <is>
          <t>16:05</t>
        </is>
      </c>
      <c r="F225" s="9" t="inlineStr">
        <is>
          <t>Long</t>
        </is>
      </c>
      <c r="G225" s="9" t="inlineStr">
        <is>
          <t>ORB</t>
        </is>
      </c>
      <c r="H225" s="9" t="inlineStr">
        <is>
          <t>A</t>
        </is>
      </c>
      <c r="I225" s="26" t="n">
        <v>20</v>
      </c>
      <c r="J225" s="27" t="n">
        <v>15544.5</v>
      </c>
      <c r="K225" s="27" t="n">
        <v>15615.6</v>
      </c>
      <c r="L225" s="27" t="n">
        <v>15463.5</v>
      </c>
      <c r="M225" s="27" t="n">
        <v>15635</v>
      </c>
      <c r="N225" s="28">
        <f>(K225-J225)*IF(F225="Long",1,-1)</f>
        <v/>
      </c>
      <c r="O225" s="18" t="n">
        <v>1422</v>
      </c>
      <c r="P225" s="18" t="n">
        <v>-202</v>
      </c>
      <c r="Q225" s="18" t="n">
        <v>1768</v>
      </c>
      <c r="R225" s="18">
        <f>R224+O225</f>
        <v/>
      </c>
      <c r="S225" s="18">
        <f>MAX(0,MAX($R$7:R225))-R225</f>
        <v/>
      </c>
      <c r="T225" s="9" t="inlineStr">
        <is>
          <t>Session close</t>
        </is>
      </c>
      <c r="U225" s="29" t="n">
        <v>365</v>
      </c>
    </row>
    <row r="226">
      <c r="A226" s="11" t="n">
        <v>220</v>
      </c>
      <c r="B226" s="25" t="n">
        <v>44448</v>
      </c>
      <c r="C226" s="9" t="inlineStr">
        <is>
          <t>14:10</t>
        </is>
      </c>
      <c r="D226" s="25" t="n">
        <v>44448</v>
      </c>
      <c r="E226" s="9" t="inlineStr">
        <is>
          <t>16:05</t>
        </is>
      </c>
      <c r="F226" s="9" t="inlineStr">
        <is>
          <t>Long</t>
        </is>
      </c>
      <c r="G226" s="9" t="inlineStr">
        <is>
          <t>CISD Reversal</t>
        </is>
      </c>
      <c r="H226" s="9" t="inlineStr">
        <is>
          <t>B</t>
        </is>
      </c>
      <c r="I226" s="26" t="n">
        <v>4</v>
      </c>
      <c r="J226" s="27" t="n">
        <v>15604.8</v>
      </c>
      <c r="K226" s="27" t="n">
        <v>15565.5</v>
      </c>
      <c r="L226" s="27" t="n">
        <v>15524</v>
      </c>
      <c r="M226" s="27" t="n">
        <v>15707.5</v>
      </c>
      <c r="N226" s="28">
        <f>(K226-J226)*IF(F226="Long",1,-1)</f>
        <v/>
      </c>
      <c r="O226" s="18" t="n">
        <v>-157.2</v>
      </c>
      <c r="P226" s="18" t="n">
        <v>-158.4</v>
      </c>
      <c r="Q226" s="18" t="n">
        <v>60.8</v>
      </c>
      <c r="R226" s="18">
        <f>R225+O226</f>
        <v/>
      </c>
      <c r="S226" s="18">
        <f>MAX(0,MAX($R$7:R226))-R226</f>
        <v/>
      </c>
      <c r="T226" s="9" t="inlineStr">
        <is>
          <t>Session close</t>
        </is>
      </c>
      <c r="U226" s="29" t="n">
        <v>115</v>
      </c>
    </row>
    <row r="227">
      <c r="A227" s="11" t="n">
        <v>221</v>
      </c>
      <c r="B227" s="25" t="n">
        <v>44454</v>
      </c>
      <c r="C227" s="9" t="inlineStr">
        <is>
          <t>13:05</t>
        </is>
      </c>
      <c r="D227" s="25" t="n">
        <v>44454</v>
      </c>
      <c r="E227" s="9" t="inlineStr">
        <is>
          <t>16:05</t>
        </is>
      </c>
      <c r="F227" s="9" t="inlineStr">
        <is>
          <t>Long</t>
        </is>
      </c>
      <c r="G227" s="9" t="inlineStr">
        <is>
          <t>ORB</t>
        </is>
      </c>
      <c r="H227" s="9" t="inlineStr">
        <is>
          <t>A</t>
        </is>
      </c>
      <c r="I227" s="26" t="n">
        <v>12</v>
      </c>
      <c r="J227" s="27" t="n">
        <v>15467.3</v>
      </c>
      <c r="K227" s="27" t="n">
        <v>15519</v>
      </c>
      <c r="L227" s="27" t="n">
        <v>15416</v>
      </c>
      <c r="M227" s="27" t="n">
        <v>15565.5</v>
      </c>
      <c r="N227" s="28">
        <f>(K227-J227)*IF(F227="Long",1,-1)</f>
        <v/>
      </c>
      <c r="O227" s="18" t="n">
        <v>620.4</v>
      </c>
      <c r="P227" s="18" t="n">
        <v>-141.6</v>
      </c>
      <c r="Q227" s="18" t="n">
        <v>820.8</v>
      </c>
      <c r="R227" s="18">
        <f>R226+O227</f>
        <v/>
      </c>
      <c r="S227" s="18">
        <f>MAX(0,MAX($R$7:R227))-R227</f>
        <v/>
      </c>
      <c r="T227" s="9" t="inlineStr">
        <is>
          <t>Session close</t>
        </is>
      </c>
      <c r="U227" s="29" t="n">
        <v>180</v>
      </c>
    </row>
    <row r="228">
      <c r="A228" s="11" t="n">
        <v>222</v>
      </c>
      <c r="B228" s="25" t="n">
        <v>44455</v>
      </c>
      <c r="C228" s="9" t="inlineStr">
        <is>
          <t>10:05</t>
        </is>
      </c>
      <c r="D228" s="25" t="n">
        <v>44455</v>
      </c>
      <c r="E228" s="9" t="inlineStr">
        <is>
          <t>12:16</t>
        </is>
      </c>
      <c r="F228" s="9" t="inlineStr">
        <is>
          <t>Short</t>
        </is>
      </c>
      <c r="G228" s="9" t="inlineStr">
        <is>
          <t>CISD Continuation</t>
        </is>
      </c>
      <c r="H228" s="9" t="inlineStr">
        <is>
          <t>A</t>
        </is>
      </c>
      <c r="I228" s="26" t="n">
        <v>12</v>
      </c>
      <c r="J228" s="27" t="n">
        <v>15404.7</v>
      </c>
      <c r="K228" s="27" t="n">
        <v>15438</v>
      </c>
      <c r="L228" s="27" t="n">
        <v>15438</v>
      </c>
      <c r="M228" s="27" t="n">
        <v>15354.5</v>
      </c>
      <c r="N228" s="28">
        <f>(K228-J228)*IF(F228="Long",1,-1)</f>
        <v/>
      </c>
      <c r="O228" s="18" t="n">
        <v>-399.6</v>
      </c>
      <c r="P228" s="18" t="n">
        <v>-399.6</v>
      </c>
      <c r="Q228" s="18" t="n">
        <v>286.8</v>
      </c>
      <c r="R228" s="18">
        <f>R227+O228</f>
        <v/>
      </c>
      <c r="S228" s="18">
        <f>MAX(0,MAX($R$7:R228))-R228</f>
        <v/>
      </c>
      <c r="T228" s="9" t="inlineStr">
        <is>
          <t>Stop</t>
        </is>
      </c>
      <c r="U228" s="29" t="n">
        <v>131.7</v>
      </c>
    </row>
    <row r="229">
      <c r="A229" s="11" t="n">
        <v>223</v>
      </c>
      <c r="B229" s="25" t="n">
        <v>44460</v>
      </c>
      <c r="C229" s="9" t="inlineStr">
        <is>
          <t>09:45</t>
        </is>
      </c>
      <c r="D229" s="25" t="n">
        <v>44460</v>
      </c>
      <c r="E229" s="9" t="inlineStr">
        <is>
          <t>09:45</t>
        </is>
      </c>
      <c r="F229" s="9" t="inlineStr">
        <is>
          <t>Short</t>
        </is>
      </c>
      <c r="G229" s="9" t="inlineStr">
        <is>
          <t>Gap Fill</t>
        </is>
      </c>
      <c r="H229" s="9" t="inlineStr">
        <is>
          <t>-</t>
        </is>
      </c>
      <c r="I229" s="26" t="n">
        <v>12</v>
      </c>
      <c r="J229" s="27" t="n">
        <v>15100.9</v>
      </c>
      <c r="K229" s="27" t="n">
        <v>15116.75</v>
      </c>
      <c r="L229" s="27" t="n">
        <v>15116.75</v>
      </c>
      <c r="M229" s="27" t="n">
        <v>15026.75</v>
      </c>
      <c r="N229" s="28">
        <f>(K229-J229)*IF(F229="Long",1,-1)</f>
        <v/>
      </c>
      <c r="O229" s="18" t="n">
        <v>-190.2</v>
      </c>
      <c r="P229" s="18" t="n">
        <v>-190.2</v>
      </c>
      <c r="Q229" s="18" t="n">
        <v>0</v>
      </c>
      <c r="R229" s="18">
        <f>R228+O229</f>
        <v/>
      </c>
      <c r="S229" s="18">
        <f>MAX(0,MAX($R$7:R229))-R229</f>
        <v/>
      </c>
      <c r="T229" s="9" t="inlineStr">
        <is>
          <t>Stop</t>
        </is>
      </c>
      <c r="U229" s="29" t="n">
        <v>0.7</v>
      </c>
    </row>
    <row r="230">
      <c r="A230" s="11" t="n">
        <v>224</v>
      </c>
      <c r="B230" s="25" t="n">
        <v>44462</v>
      </c>
      <c r="C230" s="9" t="inlineStr">
        <is>
          <t>10:05</t>
        </is>
      </c>
      <c r="D230" s="25" t="n">
        <v>44462</v>
      </c>
      <c r="E230" s="9" t="inlineStr">
        <is>
          <t>16:05</t>
        </is>
      </c>
      <c r="F230" s="9" t="inlineStr">
        <is>
          <t>Long</t>
        </is>
      </c>
      <c r="G230" s="9" t="inlineStr">
        <is>
          <t>CISD Continuation</t>
        </is>
      </c>
      <c r="H230" s="9" t="inlineStr">
        <is>
          <t>A</t>
        </is>
      </c>
      <c r="I230" s="26" t="n">
        <v>12</v>
      </c>
      <c r="J230" s="27" t="n">
        <v>15343.2</v>
      </c>
      <c r="K230" s="27" t="n">
        <v>15318</v>
      </c>
      <c r="L230" s="27" t="n">
        <v>15262.25</v>
      </c>
      <c r="M230" s="27" t="n">
        <v>15413.75</v>
      </c>
      <c r="N230" s="28">
        <f>(K230-J230)*IF(F230="Long",1,-1)</f>
        <v/>
      </c>
      <c r="O230" s="18" t="n">
        <v>-302.4</v>
      </c>
      <c r="P230" s="18" t="n">
        <v>-718.8</v>
      </c>
      <c r="Q230" s="18" t="n">
        <v>321.6</v>
      </c>
      <c r="R230" s="18">
        <f>R229+O230</f>
        <v/>
      </c>
      <c r="S230" s="18">
        <f>MAX(0,MAX($R$7:R230))-R230</f>
        <v/>
      </c>
      <c r="T230" s="9" t="inlineStr">
        <is>
          <t>Session close</t>
        </is>
      </c>
      <c r="U230" s="29" t="n">
        <v>360</v>
      </c>
    </row>
    <row r="231">
      <c r="A231" s="11" t="n">
        <v>225</v>
      </c>
      <c r="B231" s="25" t="n">
        <v>44463</v>
      </c>
      <c r="C231" s="9" t="inlineStr">
        <is>
          <t>09:45</t>
        </is>
      </c>
      <c r="D231" s="25" t="n">
        <v>44463</v>
      </c>
      <c r="E231" s="9" t="inlineStr">
        <is>
          <t>13:13</t>
        </is>
      </c>
      <c r="F231" s="9" t="inlineStr">
        <is>
          <t>Long</t>
        </is>
      </c>
      <c r="G231" s="9" t="inlineStr">
        <is>
          <t>Gap Fill</t>
        </is>
      </c>
      <c r="H231" s="9" t="inlineStr">
        <is>
          <t>-</t>
        </is>
      </c>
      <c r="I231" s="26" t="n">
        <v>12</v>
      </c>
      <c r="J231" s="27" t="n">
        <v>15255.4</v>
      </c>
      <c r="K231" s="27" t="n">
        <v>15315.5</v>
      </c>
      <c r="L231" s="27" t="n">
        <v>15209.5</v>
      </c>
      <c r="M231" s="27" t="n">
        <v>15315.5</v>
      </c>
      <c r="N231" s="28">
        <f>(K231-J231)*IF(F231="Long",1,-1)</f>
        <v/>
      </c>
      <c r="O231" s="18" t="n">
        <v>721.2</v>
      </c>
      <c r="P231" s="18" t="n">
        <v>-448.8</v>
      </c>
      <c r="Q231" s="18" t="n">
        <v>721.2</v>
      </c>
      <c r="R231" s="18">
        <f>R230+O231</f>
        <v/>
      </c>
      <c r="S231" s="18">
        <f>MAX(0,MAX($R$7:R231))-R231</f>
        <v/>
      </c>
      <c r="T231" s="9" t="inlineStr">
        <is>
          <t>Target</t>
        </is>
      </c>
      <c r="U231" s="29" t="n">
        <v>208.7</v>
      </c>
    </row>
    <row r="232">
      <c r="A232" s="11" t="n">
        <v>226</v>
      </c>
      <c r="B232" s="25" t="n">
        <v>44463</v>
      </c>
      <c r="C232" s="9" t="inlineStr">
        <is>
          <t>13:35</t>
        </is>
      </c>
      <c r="D232" s="25" t="n">
        <v>44463</v>
      </c>
      <c r="E232" s="9" t="inlineStr">
        <is>
          <t>16:05</t>
        </is>
      </c>
      <c r="F232" s="9" t="inlineStr">
        <is>
          <t>Short</t>
        </is>
      </c>
      <c r="G232" s="9" t="inlineStr">
        <is>
          <t>CISD Reversal</t>
        </is>
      </c>
      <c r="H232" s="9" t="inlineStr">
        <is>
          <t>A</t>
        </is>
      </c>
      <c r="I232" s="26" t="n">
        <v>4</v>
      </c>
      <c r="J232" s="27" t="n">
        <v>15297.8</v>
      </c>
      <c r="K232" s="27" t="n">
        <v>15338.4</v>
      </c>
      <c r="L232" s="27" t="n">
        <v>15378</v>
      </c>
      <c r="M232" s="27" t="n">
        <v>15215</v>
      </c>
      <c r="N232" s="28">
        <f>(K232-J232)*IF(F232="Long",1,-1)</f>
        <v/>
      </c>
      <c r="O232" s="18" t="n">
        <v>-162.4</v>
      </c>
      <c r="P232" s="18" t="n">
        <v>-242.4</v>
      </c>
      <c r="Q232" s="18" t="n">
        <v>52.8</v>
      </c>
      <c r="R232" s="18">
        <f>R231+O232</f>
        <v/>
      </c>
      <c r="S232" s="18">
        <f>MAX(0,MAX($R$7:R232))-R232</f>
        <v/>
      </c>
      <c r="T232" s="9" t="inlineStr">
        <is>
          <t>Session close</t>
        </is>
      </c>
      <c r="U232" s="29" t="n">
        <v>150</v>
      </c>
    </row>
    <row r="233">
      <c r="A233" s="11" t="n">
        <v>227</v>
      </c>
      <c r="B233" s="25" t="n">
        <v>44467</v>
      </c>
      <c r="C233" s="9" t="inlineStr">
        <is>
          <t>10:05</t>
        </is>
      </c>
      <c r="D233" s="25" t="n">
        <v>44467</v>
      </c>
      <c r="E233" s="9" t="inlineStr">
        <is>
          <t>10:20</t>
        </is>
      </c>
      <c r="F233" s="9" t="inlineStr">
        <is>
          <t>Short</t>
        </is>
      </c>
      <c r="G233" s="9" t="inlineStr">
        <is>
          <t>ORB</t>
        </is>
      </c>
      <c r="H233" s="9" t="inlineStr">
        <is>
          <t>A+</t>
        </is>
      </c>
      <c r="I233" s="26" t="n">
        <v>20</v>
      </c>
      <c r="J233" s="27" t="n">
        <v>14933.1</v>
      </c>
      <c r="K233" s="27" t="n">
        <v>14865</v>
      </c>
      <c r="L233" s="27" t="n">
        <v>15013.5</v>
      </c>
      <c r="M233" s="27" t="n">
        <v>14865</v>
      </c>
      <c r="N233" s="28">
        <f>(K233-J233)*IF(F233="Long",1,-1)</f>
        <v/>
      </c>
      <c r="O233" s="18" t="n">
        <v>1362</v>
      </c>
      <c r="P233" s="18" t="n">
        <v>-148</v>
      </c>
      <c r="Q233" s="18" t="n">
        <v>1362</v>
      </c>
      <c r="R233" s="18">
        <f>R232+O233</f>
        <v/>
      </c>
      <c r="S233" s="18">
        <f>MAX(0,MAX($R$7:R233))-R233</f>
        <v/>
      </c>
      <c r="T233" s="9" t="inlineStr">
        <is>
          <t>Target</t>
        </is>
      </c>
      <c r="U233" s="29" t="n">
        <v>15.7</v>
      </c>
    </row>
    <row r="234">
      <c r="A234" s="11" t="n">
        <v>228</v>
      </c>
      <c r="B234" s="25" t="n">
        <v>44467</v>
      </c>
      <c r="C234" s="9" t="inlineStr">
        <is>
          <t>14:20</t>
        </is>
      </c>
      <c r="D234" s="25" t="n">
        <v>44467</v>
      </c>
      <c r="E234" s="9" t="inlineStr">
        <is>
          <t>15:08</t>
        </is>
      </c>
      <c r="F234" s="9" t="inlineStr">
        <is>
          <t>Long</t>
        </is>
      </c>
      <c r="G234" s="9" t="inlineStr">
        <is>
          <t>CISD Reversal</t>
        </is>
      </c>
      <c r="H234" s="9" t="inlineStr">
        <is>
          <t>B</t>
        </is>
      </c>
      <c r="I234" s="26" t="n">
        <v>4</v>
      </c>
      <c r="J234" s="27" t="n">
        <v>14815.4</v>
      </c>
      <c r="K234" s="27" t="n">
        <v>14885</v>
      </c>
      <c r="L234" s="27" t="n">
        <v>14734.5</v>
      </c>
      <c r="M234" s="27" t="n">
        <v>14885</v>
      </c>
      <c r="N234" s="28">
        <f>(K234-J234)*IF(F234="Long",1,-1)</f>
        <v/>
      </c>
      <c r="O234" s="18" t="n">
        <v>278.4</v>
      </c>
      <c r="P234" s="18" t="n">
        <v>-25.2</v>
      </c>
      <c r="Q234" s="18" t="n">
        <v>278.4</v>
      </c>
      <c r="R234" s="18">
        <f>R233+O234</f>
        <v/>
      </c>
      <c r="S234" s="18">
        <f>MAX(0,MAX($R$7:R234))-R234</f>
        <v/>
      </c>
      <c r="T234" s="9" t="inlineStr">
        <is>
          <t>Target</t>
        </is>
      </c>
      <c r="U234" s="29" t="n">
        <v>48.7</v>
      </c>
    </row>
    <row r="235">
      <c r="A235" s="11" t="n">
        <v>229</v>
      </c>
      <c r="B235" s="25" t="n">
        <v>44468</v>
      </c>
      <c r="C235" s="9" t="inlineStr">
        <is>
          <t>09:45</t>
        </is>
      </c>
      <c r="D235" s="25" t="n">
        <v>44468</v>
      </c>
      <c r="E235" s="9" t="inlineStr">
        <is>
          <t>09:49</t>
        </is>
      </c>
      <c r="F235" s="9" t="inlineStr">
        <is>
          <t>Short</t>
        </is>
      </c>
      <c r="G235" s="9" t="inlineStr">
        <is>
          <t>Gap Fill</t>
        </is>
      </c>
      <c r="H235" s="9" t="inlineStr">
        <is>
          <t>-</t>
        </is>
      </c>
      <c r="I235" s="26" t="n">
        <v>12</v>
      </c>
      <c r="J235" s="27" t="n">
        <v>14811.1</v>
      </c>
      <c r="K235" s="27" t="n">
        <v>14869</v>
      </c>
      <c r="L235" s="27" t="n">
        <v>14869</v>
      </c>
      <c r="M235" s="27" t="n">
        <v>14780.5</v>
      </c>
      <c r="N235" s="28">
        <f>(K235-J235)*IF(F235="Long",1,-1)</f>
        <v/>
      </c>
      <c r="O235" s="18" t="n">
        <v>-694.8</v>
      </c>
      <c r="P235" s="18" t="n">
        <v>-694.8</v>
      </c>
      <c r="Q235" s="18" t="n">
        <v>37.2</v>
      </c>
      <c r="R235" s="18">
        <f>R234+O235</f>
        <v/>
      </c>
      <c r="S235" s="18">
        <f>MAX(0,MAX($R$7:R235))-R235</f>
        <v/>
      </c>
      <c r="T235" s="9" t="inlineStr">
        <is>
          <t>Stop</t>
        </is>
      </c>
      <c r="U235" s="29" t="n">
        <v>4.7</v>
      </c>
    </row>
    <row r="236">
      <c r="A236" s="11" t="n">
        <v>230</v>
      </c>
      <c r="B236" s="25" t="n">
        <v>44468</v>
      </c>
      <c r="C236" s="9" t="inlineStr">
        <is>
          <t>09:55</t>
        </is>
      </c>
      <c r="D236" s="25" t="n">
        <v>44468</v>
      </c>
      <c r="E236" s="9" t="inlineStr">
        <is>
          <t>11:22</t>
        </is>
      </c>
      <c r="F236" s="9" t="inlineStr">
        <is>
          <t>Long</t>
        </is>
      </c>
      <c r="G236" s="9" t="inlineStr">
        <is>
          <t>CISD Continuation</t>
        </is>
      </c>
      <c r="H236" s="9" t="inlineStr">
        <is>
          <t>A</t>
        </is>
      </c>
      <c r="I236" s="26" t="n">
        <v>12</v>
      </c>
      <c r="J236" s="27" t="n">
        <v>14914</v>
      </c>
      <c r="K236" s="27" t="n">
        <v>14833</v>
      </c>
      <c r="L236" s="27" t="n">
        <v>14833</v>
      </c>
      <c r="M236" s="27" t="n">
        <v>14985</v>
      </c>
      <c r="N236" s="28">
        <f>(K236-J236)*IF(F236="Long",1,-1)</f>
        <v/>
      </c>
      <c r="O236" s="18" t="n">
        <v>-972</v>
      </c>
      <c r="P236" s="18" t="n">
        <v>-972</v>
      </c>
      <c r="Q236" s="18" t="n">
        <v>104.4</v>
      </c>
      <c r="R236" s="18">
        <f>R235+O236</f>
        <v/>
      </c>
      <c r="S236" s="18">
        <f>MAX(0,MAX($R$7:R236))-R236</f>
        <v/>
      </c>
      <c r="T236" s="9" t="inlineStr">
        <is>
          <t>Stop</t>
        </is>
      </c>
      <c r="U236" s="29" t="n">
        <v>87.7</v>
      </c>
    </row>
    <row r="237">
      <c r="A237" s="11" t="n">
        <v>231</v>
      </c>
      <c r="B237" s="25" t="n">
        <v>44473</v>
      </c>
      <c r="C237" s="9" t="inlineStr">
        <is>
          <t>10:05</t>
        </is>
      </c>
      <c r="D237" s="25" t="n">
        <v>44473</v>
      </c>
      <c r="E237" s="9" t="inlineStr">
        <is>
          <t>10:33</t>
        </is>
      </c>
      <c r="F237" s="9" t="inlineStr">
        <is>
          <t>Short</t>
        </is>
      </c>
      <c r="G237" s="9" t="inlineStr">
        <is>
          <t>CISD Continuation</t>
        </is>
      </c>
      <c r="H237" s="9" t="inlineStr">
        <is>
          <t>A</t>
        </is>
      </c>
      <c r="I237" s="26" t="n">
        <v>12</v>
      </c>
      <c r="J237" s="27" t="n">
        <v>14570.2</v>
      </c>
      <c r="K237" s="27" t="n">
        <v>14492.25</v>
      </c>
      <c r="L237" s="27" t="n">
        <v>14650.25</v>
      </c>
      <c r="M237" s="27" t="n">
        <v>14492.25</v>
      </c>
      <c r="N237" s="28">
        <f>(K237-J237)*IF(F237="Long",1,-1)</f>
        <v/>
      </c>
      <c r="O237" s="18" t="n">
        <v>935.4</v>
      </c>
      <c r="P237" s="18" t="n">
        <v>-211.2</v>
      </c>
      <c r="Q237" s="18" t="n">
        <v>935.4</v>
      </c>
      <c r="R237" s="18">
        <f>R236+O237</f>
        <v/>
      </c>
      <c r="S237" s="18">
        <f>MAX(0,MAX($R$7:R237))-R237</f>
        <v/>
      </c>
      <c r="T237" s="9" t="inlineStr">
        <is>
          <t>Target</t>
        </is>
      </c>
      <c r="U237" s="29" t="n">
        <v>28.7</v>
      </c>
    </row>
    <row r="238">
      <c r="A238" s="11" t="n">
        <v>232</v>
      </c>
      <c r="B238" s="25" t="n">
        <v>44474</v>
      </c>
      <c r="C238" s="9" t="inlineStr">
        <is>
          <t>10:05</t>
        </is>
      </c>
      <c r="D238" s="25" t="n">
        <v>44474</v>
      </c>
      <c r="E238" s="9" t="inlineStr">
        <is>
          <t>10:26</t>
        </is>
      </c>
      <c r="F238" s="9" t="inlineStr">
        <is>
          <t>Long</t>
        </is>
      </c>
      <c r="G238" s="9" t="inlineStr">
        <is>
          <t>CISD Continuation</t>
        </is>
      </c>
      <c r="H238" s="9" t="inlineStr">
        <is>
          <t>A</t>
        </is>
      </c>
      <c r="I238" s="26" t="n">
        <v>12</v>
      </c>
      <c r="J238" s="27" t="n">
        <v>14620.1</v>
      </c>
      <c r="K238" s="27" t="n">
        <v>14646.5</v>
      </c>
      <c r="L238" s="27" t="n">
        <v>14580.5</v>
      </c>
      <c r="M238" s="27" t="n">
        <v>14646.5</v>
      </c>
      <c r="N238" s="28">
        <f>(K238-J238)*IF(F238="Long",1,-1)</f>
        <v/>
      </c>
      <c r="O238" s="18" t="n">
        <v>316.8</v>
      </c>
      <c r="P238" s="18" t="n">
        <v>-160.8</v>
      </c>
      <c r="Q238" s="18" t="n">
        <v>316.8</v>
      </c>
      <c r="R238" s="18">
        <f>R237+O238</f>
        <v/>
      </c>
      <c r="S238" s="18">
        <f>MAX(0,MAX($R$7:R238))-R238</f>
        <v/>
      </c>
      <c r="T238" s="9" t="inlineStr">
        <is>
          <t>Target</t>
        </is>
      </c>
      <c r="U238" s="29" t="n">
        <v>21.7</v>
      </c>
    </row>
    <row r="239">
      <c r="A239" s="11" t="n">
        <v>233</v>
      </c>
      <c r="B239" s="25" t="n">
        <v>44474</v>
      </c>
      <c r="C239" s="9" t="inlineStr">
        <is>
          <t>10:30</t>
        </is>
      </c>
      <c r="D239" s="25" t="n">
        <v>44474</v>
      </c>
      <c r="E239" s="9" t="inlineStr">
        <is>
          <t>16:05</t>
        </is>
      </c>
      <c r="F239" s="9" t="inlineStr">
        <is>
          <t>Long</t>
        </is>
      </c>
      <c r="G239" s="9" t="inlineStr">
        <is>
          <t>Sweep Retest</t>
        </is>
      </c>
      <c r="H239" s="9" t="inlineStr">
        <is>
          <t>A</t>
        </is>
      </c>
      <c r="I239" s="26" t="n">
        <v>8</v>
      </c>
      <c r="J239" s="27" t="n">
        <v>14644.2</v>
      </c>
      <c r="K239" s="27" t="n">
        <v>14674.9</v>
      </c>
      <c r="L239" s="27" t="n">
        <v>14563</v>
      </c>
      <c r="M239" s="27" t="n">
        <v>14818</v>
      </c>
      <c r="N239" s="28">
        <f>(K239-J239)*IF(F239="Long",1,-1)</f>
        <v/>
      </c>
      <c r="O239" s="18" t="n">
        <v>245.6</v>
      </c>
      <c r="P239" s="18" t="n">
        <v>-160.8</v>
      </c>
      <c r="Q239" s="18" t="n">
        <v>985.6</v>
      </c>
      <c r="R239" s="18">
        <f>R238+O239</f>
        <v/>
      </c>
      <c r="S239" s="18">
        <f>MAX(0,MAX($R$7:R239))-R239</f>
        <v/>
      </c>
      <c r="T239" s="9" t="inlineStr">
        <is>
          <t>Session close</t>
        </is>
      </c>
      <c r="U239" s="29" t="n">
        <v>335</v>
      </c>
    </row>
    <row r="240">
      <c r="A240" s="11" t="n">
        <v>234</v>
      </c>
      <c r="B240" s="25" t="n">
        <v>44487</v>
      </c>
      <c r="C240" s="9" t="inlineStr">
        <is>
          <t>09:45</t>
        </is>
      </c>
      <c r="D240" s="25" t="n">
        <v>44487</v>
      </c>
      <c r="E240" s="9" t="inlineStr">
        <is>
          <t>09:48</t>
        </is>
      </c>
      <c r="F240" s="9" t="inlineStr">
        <is>
          <t>Long</t>
        </is>
      </c>
      <c r="G240" s="9" t="inlineStr">
        <is>
          <t>Gap Fill</t>
        </is>
      </c>
      <c r="H240" s="9" t="inlineStr">
        <is>
          <t>-</t>
        </is>
      </c>
      <c r="I240" s="26" t="n">
        <v>12</v>
      </c>
      <c r="J240" s="27" t="n">
        <v>15124.6</v>
      </c>
      <c r="K240" s="27" t="n">
        <v>15147.25</v>
      </c>
      <c r="L240" s="27" t="n">
        <v>15064</v>
      </c>
      <c r="M240" s="27" t="n">
        <v>15147.25</v>
      </c>
      <c r="N240" s="28">
        <f>(K240-J240)*IF(F240="Long",1,-1)</f>
        <v/>
      </c>
      <c r="O240" s="18" t="n">
        <v>271.8</v>
      </c>
      <c r="P240" s="18" t="n">
        <v>-81.59999999999999</v>
      </c>
      <c r="Q240" s="18" t="n">
        <v>271.8</v>
      </c>
      <c r="R240" s="18">
        <f>R239+O240</f>
        <v/>
      </c>
      <c r="S240" s="18">
        <f>MAX(0,MAX($R$7:R240))-R240</f>
        <v/>
      </c>
      <c r="T240" s="9" t="inlineStr">
        <is>
          <t>Target</t>
        </is>
      </c>
      <c r="U240" s="29" t="n">
        <v>3.7</v>
      </c>
    </row>
    <row r="241">
      <c r="A241" s="11" t="n">
        <v>235</v>
      </c>
      <c r="B241" s="25" t="n">
        <v>44488</v>
      </c>
      <c r="C241" s="9" t="inlineStr">
        <is>
          <t>09:45</t>
        </is>
      </c>
      <c r="D241" s="25" t="n">
        <v>44488</v>
      </c>
      <c r="E241" s="9" t="inlineStr">
        <is>
          <t>09:48</t>
        </is>
      </c>
      <c r="F241" s="9" t="inlineStr">
        <is>
          <t>Short</t>
        </is>
      </c>
      <c r="G241" s="9" t="inlineStr">
        <is>
          <t>Gap Fill</t>
        </is>
      </c>
      <c r="H241" s="9" t="inlineStr">
        <is>
          <t>-</t>
        </is>
      </c>
      <c r="I241" s="26" t="n">
        <v>12</v>
      </c>
      <c r="J241" s="27" t="n">
        <v>15335.3</v>
      </c>
      <c r="K241" s="27" t="n">
        <v>15367</v>
      </c>
      <c r="L241" s="27" t="n">
        <v>15367</v>
      </c>
      <c r="M241" s="27" t="n">
        <v>15298.5</v>
      </c>
      <c r="N241" s="28">
        <f>(K241-J241)*IF(F241="Long",1,-1)</f>
        <v/>
      </c>
      <c r="O241" s="18" t="n">
        <v>-380.4</v>
      </c>
      <c r="P241" s="18" t="n">
        <v>-380.4</v>
      </c>
      <c r="Q241" s="18" t="n">
        <v>0</v>
      </c>
      <c r="R241" s="18">
        <f>R240+O241</f>
        <v/>
      </c>
      <c r="S241" s="18">
        <f>MAX(0,MAX($R$7:R241))-R241</f>
        <v/>
      </c>
      <c r="T241" s="9" t="inlineStr">
        <is>
          <t>Stop</t>
        </is>
      </c>
      <c r="U241" s="29" t="n">
        <v>3.3</v>
      </c>
    </row>
    <row r="242">
      <c r="A242" s="11" t="n">
        <v>236</v>
      </c>
      <c r="B242" s="25" t="n">
        <v>44489</v>
      </c>
      <c r="C242" s="9" t="inlineStr">
        <is>
          <t>09:45</t>
        </is>
      </c>
      <c r="D242" s="25" t="n">
        <v>44489</v>
      </c>
      <c r="E242" s="9" t="inlineStr">
        <is>
          <t>09:49</t>
        </is>
      </c>
      <c r="F242" s="9" t="inlineStr">
        <is>
          <t>Short</t>
        </is>
      </c>
      <c r="G242" s="9" t="inlineStr">
        <is>
          <t>Gap Fill</t>
        </is>
      </c>
      <c r="H242" s="9" t="inlineStr">
        <is>
          <t>-</t>
        </is>
      </c>
      <c r="I242" s="26" t="n">
        <v>12</v>
      </c>
      <c r="J242" s="27" t="n">
        <v>15432</v>
      </c>
      <c r="K242" s="27" t="n">
        <v>15447.75</v>
      </c>
      <c r="L242" s="27" t="n">
        <v>15447.75</v>
      </c>
      <c r="M242" s="27" t="n">
        <v>15412.5</v>
      </c>
      <c r="N242" s="28">
        <f>(K242-J242)*IF(F242="Long",1,-1)</f>
        <v/>
      </c>
      <c r="O242" s="18" t="n">
        <v>-189</v>
      </c>
      <c r="P242" s="18" t="n">
        <v>-189</v>
      </c>
      <c r="Q242" s="18" t="n">
        <v>20.4</v>
      </c>
      <c r="R242" s="18">
        <f>R241+O242</f>
        <v/>
      </c>
      <c r="S242" s="18">
        <f>MAX(0,MAX($R$7:R242))-R242</f>
        <v/>
      </c>
      <c r="T242" s="9" t="inlineStr">
        <is>
          <t>Stop</t>
        </is>
      </c>
      <c r="U242" s="29" t="n">
        <v>4.7</v>
      </c>
    </row>
    <row r="243">
      <c r="A243" s="11" t="n">
        <v>237</v>
      </c>
      <c r="B243" s="25" t="n">
        <v>44490</v>
      </c>
      <c r="C243" s="9" t="inlineStr">
        <is>
          <t>09:45</t>
        </is>
      </c>
      <c r="D243" s="25" t="n">
        <v>44490</v>
      </c>
      <c r="E243" s="9" t="inlineStr">
        <is>
          <t>09:45</t>
        </is>
      </c>
      <c r="F243" s="9" t="inlineStr">
        <is>
          <t>Long</t>
        </is>
      </c>
      <c r="G243" s="9" t="inlineStr">
        <is>
          <t>Gap Fill</t>
        </is>
      </c>
      <c r="H243" s="9" t="inlineStr">
        <is>
          <t>-</t>
        </is>
      </c>
      <c r="I243" s="26" t="n">
        <v>12</v>
      </c>
      <c r="J243" s="27" t="n">
        <v>15387.9</v>
      </c>
      <c r="K243" s="27" t="n">
        <v>15395.5</v>
      </c>
      <c r="L243" s="27" t="n">
        <v>15346.75</v>
      </c>
      <c r="M243" s="27" t="n">
        <v>15395.5</v>
      </c>
      <c r="N243" s="28">
        <f>(K243-J243)*IF(F243="Long",1,-1)</f>
        <v/>
      </c>
      <c r="O243" s="18" t="n">
        <v>91.2</v>
      </c>
      <c r="P243" s="18" t="n">
        <v>0</v>
      </c>
      <c r="Q243" s="18" t="n">
        <v>91.2</v>
      </c>
      <c r="R243" s="18">
        <f>R242+O243</f>
        <v/>
      </c>
      <c r="S243" s="18">
        <f>MAX(0,MAX($R$7:R243))-R243</f>
        <v/>
      </c>
      <c r="T243" s="9" t="inlineStr">
        <is>
          <t>Target</t>
        </is>
      </c>
      <c r="U243" s="29" t="n">
        <v>0.7</v>
      </c>
    </row>
    <row r="244">
      <c r="A244" s="11" t="n">
        <v>238</v>
      </c>
      <c r="B244" s="25" t="n">
        <v>44491</v>
      </c>
      <c r="C244" s="9" t="inlineStr">
        <is>
          <t>09:45</t>
        </is>
      </c>
      <c r="D244" s="25" t="n">
        <v>44491</v>
      </c>
      <c r="E244" s="9" t="inlineStr">
        <is>
          <t>09:48</t>
        </is>
      </c>
      <c r="F244" s="9" t="inlineStr">
        <is>
          <t>Long</t>
        </is>
      </c>
      <c r="G244" s="9" t="inlineStr">
        <is>
          <t>Gap Fill</t>
        </is>
      </c>
      <c r="H244" s="9" t="inlineStr">
        <is>
          <t>-</t>
        </is>
      </c>
      <c r="I244" s="26" t="n">
        <v>12</v>
      </c>
      <c r="J244" s="27" t="n">
        <v>15461.1</v>
      </c>
      <c r="K244" s="27" t="n">
        <v>15417.25</v>
      </c>
      <c r="L244" s="27" t="n">
        <v>15417.25</v>
      </c>
      <c r="M244" s="27" t="n">
        <v>15488.25</v>
      </c>
      <c r="N244" s="28">
        <f>(K244-J244)*IF(F244="Long",1,-1)</f>
        <v/>
      </c>
      <c r="O244" s="18" t="n">
        <v>-526.2</v>
      </c>
      <c r="P244" s="18" t="n">
        <v>-526.2</v>
      </c>
      <c r="Q244" s="18" t="n">
        <v>4.8</v>
      </c>
      <c r="R244" s="18">
        <f>R243+O244</f>
        <v/>
      </c>
      <c r="S244" s="18">
        <f>MAX(0,MAX($R$7:R244))-R244</f>
        <v/>
      </c>
      <c r="T244" s="9" t="inlineStr">
        <is>
          <t>Stop</t>
        </is>
      </c>
      <c r="U244" s="29" t="n">
        <v>3.7</v>
      </c>
    </row>
    <row r="245">
      <c r="A245" s="11" t="n">
        <v>239</v>
      </c>
      <c r="B245" s="25" t="n">
        <v>44494</v>
      </c>
      <c r="C245" s="9" t="inlineStr">
        <is>
          <t>09:45</t>
        </is>
      </c>
      <c r="D245" s="25" t="n">
        <v>44494</v>
      </c>
      <c r="E245" s="9" t="inlineStr">
        <is>
          <t>11:53</t>
        </is>
      </c>
      <c r="F245" s="9" t="inlineStr">
        <is>
          <t>Short</t>
        </is>
      </c>
      <c r="G245" s="9" t="inlineStr">
        <is>
          <t>Gap Fill</t>
        </is>
      </c>
      <c r="H245" s="9" t="inlineStr">
        <is>
          <t>-</t>
        </is>
      </c>
      <c r="I245" s="26" t="n">
        <v>12</v>
      </c>
      <c r="J245" s="27" t="n">
        <v>15369.3</v>
      </c>
      <c r="K245" s="27" t="n">
        <v>15445.5</v>
      </c>
      <c r="L245" s="27" t="n">
        <v>15445.5</v>
      </c>
      <c r="M245" s="27" t="n">
        <v>15355</v>
      </c>
      <c r="N245" s="28">
        <f>(K245-J245)*IF(F245="Long",1,-1)</f>
        <v/>
      </c>
      <c r="O245" s="18" t="n">
        <v>-914.4</v>
      </c>
      <c r="P245" s="18" t="n">
        <v>-914.4</v>
      </c>
      <c r="Q245" s="18" t="n">
        <v>134.4</v>
      </c>
      <c r="R245" s="18">
        <f>R244+O245</f>
        <v/>
      </c>
      <c r="S245" s="18">
        <f>MAX(0,MAX($R$7:R245))-R245</f>
        <v/>
      </c>
      <c r="T245" s="9" t="inlineStr">
        <is>
          <t>Stop</t>
        </is>
      </c>
      <c r="U245" s="29" t="n">
        <v>128.7</v>
      </c>
    </row>
    <row r="246">
      <c r="A246" s="11" t="n">
        <v>240</v>
      </c>
      <c r="B246" s="25" t="n">
        <v>44494</v>
      </c>
      <c r="C246" s="9" t="inlineStr">
        <is>
          <t>12:00</t>
        </is>
      </c>
      <c r="D246" s="25" t="n">
        <v>44494</v>
      </c>
      <c r="E246" s="9" t="inlineStr">
        <is>
          <t>14:29</t>
        </is>
      </c>
      <c r="F246" s="9" t="inlineStr">
        <is>
          <t>Long</t>
        </is>
      </c>
      <c r="G246" s="9" t="inlineStr">
        <is>
          <t>ORB</t>
        </is>
      </c>
      <c r="H246" s="9" t="inlineStr">
        <is>
          <t>A</t>
        </is>
      </c>
      <c r="I246" s="26" t="n">
        <v>12</v>
      </c>
      <c r="J246" s="27" t="n">
        <v>15450</v>
      </c>
      <c r="K246" s="27" t="n">
        <v>15535</v>
      </c>
      <c r="L246" s="27" t="n">
        <v>15369</v>
      </c>
      <c r="M246" s="27" t="n">
        <v>15535</v>
      </c>
      <c r="N246" s="28">
        <f>(K246-J246)*IF(F246="Long",1,-1)</f>
        <v/>
      </c>
      <c r="O246" s="18" t="n">
        <v>1020</v>
      </c>
      <c r="P246" s="18" t="n">
        <v>-36</v>
      </c>
      <c r="Q246" s="18" t="n">
        <v>1020</v>
      </c>
      <c r="R246" s="18">
        <f>R245+O246</f>
        <v/>
      </c>
      <c r="S246" s="18">
        <f>MAX(0,MAX($R$7:R246))-R246</f>
        <v/>
      </c>
      <c r="T246" s="9" t="inlineStr">
        <is>
          <t>Target</t>
        </is>
      </c>
      <c r="U246" s="29" t="n">
        <v>149.7</v>
      </c>
    </row>
    <row r="247">
      <c r="A247" s="11" t="n">
        <v>241</v>
      </c>
      <c r="B247" s="25" t="n">
        <v>44495</v>
      </c>
      <c r="C247" s="9" t="inlineStr">
        <is>
          <t>10:20</t>
        </is>
      </c>
      <c r="D247" s="25" t="n">
        <v>44495</v>
      </c>
      <c r="E247" s="9" t="inlineStr">
        <is>
          <t>11:34</t>
        </is>
      </c>
      <c r="F247" s="9" t="inlineStr">
        <is>
          <t>Long</t>
        </is>
      </c>
      <c r="G247" s="9" t="inlineStr">
        <is>
          <t>CISD Continuation</t>
        </is>
      </c>
      <c r="H247" s="9" t="inlineStr">
        <is>
          <t>A</t>
        </is>
      </c>
      <c r="I247" s="26" t="n">
        <v>12</v>
      </c>
      <c r="J247" s="27" t="n">
        <v>15703.3</v>
      </c>
      <c r="K247" s="27" t="n">
        <v>15622.5</v>
      </c>
      <c r="L247" s="27" t="n">
        <v>15622.5</v>
      </c>
      <c r="M247" s="27" t="n">
        <v>15782.5</v>
      </c>
      <c r="N247" s="28">
        <f>(K247-J247)*IF(F247="Long",1,-1)</f>
        <v/>
      </c>
      <c r="O247" s="18" t="n">
        <v>-969.6</v>
      </c>
      <c r="P247" s="18" t="n">
        <v>-969.6</v>
      </c>
      <c r="Q247" s="18" t="n">
        <v>129.6</v>
      </c>
      <c r="R247" s="18">
        <f>R246+O247</f>
        <v/>
      </c>
      <c r="S247" s="18">
        <f>MAX(0,MAX($R$7:R247))-R247</f>
        <v/>
      </c>
      <c r="T247" s="9" t="inlineStr">
        <is>
          <t>Stop</t>
        </is>
      </c>
      <c r="U247" s="29" t="n">
        <v>74.7</v>
      </c>
    </row>
    <row r="248">
      <c r="A248" s="11" t="n">
        <v>242</v>
      </c>
      <c r="B248" s="25" t="n">
        <v>44495</v>
      </c>
      <c r="C248" s="9" t="inlineStr">
        <is>
          <t>13:35</t>
        </is>
      </c>
      <c r="D248" s="25" t="n">
        <v>44495</v>
      </c>
      <c r="E248" s="9" t="inlineStr">
        <is>
          <t>16:05</t>
        </is>
      </c>
      <c r="F248" s="9" t="inlineStr">
        <is>
          <t>Long</t>
        </is>
      </c>
      <c r="G248" s="9" t="inlineStr">
        <is>
          <t>CISD Reversal</t>
        </is>
      </c>
      <c r="H248" s="9" t="inlineStr">
        <is>
          <t>A</t>
        </is>
      </c>
      <c r="I248" s="26" t="n">
        <v>4</v>
      </c>
      <c r="J248" s="27" t="n">
        <v>15589.7</v>
      </c>
      <c r="K248" s="27" t="n">
        <v>15554.8</v>
      </c>
      <c r="L248" s="27" t="n">
        <v>15508.75</v>
      </c>
      <c r="M248" s="27" t="n">
        <v>15685</v>
      </c>
      <c r="N248" s="28">
        <f>(K248-J248)*IF(F248="Long",1,-1)</f>
        <v/>
      </c>
      <c r="O248" s="18" t="n">
        <v>-139.6</v>
      </c>
      <c r="P248" s="18" t="n">
        <v>-236.4</v>
      </c>
      <c r="Q248" s="18" t="n">
        <v>68.8</v>
      </c>
      <c r="R248" s="18">
        <f>R247+O248</f>
        <v/>
      </c>
      <c r="S248" s="18">
        <f>MAX(0,MAX($R$7:R248))-R248</f>
        <v/>
      </c>
      <c r="T248" s="9" t="inlineStr">
        <is>
          <t>Session close</t>
        </is>
      </c>
      <c r="U248" s="29" t="n">
        <v>150</v>
      </c>
    </row>
    <row r="249">
      <c r="A249" s="11" t="n">
        <v>243</v>
      </c>
      <c r="B249" s="25" t="n">
        <v>44502</v>
      </c>
      <c r="C249" s="9" t="inlineStr">
        <is>
          <t>09:55</t>
        </is>
      </c>
      <c r="D249" s="25" t="n">
        <v>44502</v>
      </c>
      <c r="E249" s="9" t="inlineStr">
        <is>
          <t>16:05</t>
        </is>
      </c>
      <c r="F249" s="9" t="inlineStr">
        <is>
          <t>Long</t>
        </is>
      </c>
      <c r="G249" s="9" t="inlineStr">
        <is>
          <t>ORB</t>
        </is>
      </c>
      <c r="H249" s="9" t="inlineStr">
        <is>
          <t>A+</t>
        </is>
      </c>
      <c r="I249" s="26" t="n">
        <v>12</v>
      </c>
      <c r="J249" s="27" t="n">
        <v>15972.1</v>
      </c>
      <c r="K249" s="27" t="n">
        <v>15966.2</v>
      </c>
      <c r="L249" s="27" t="n">
        <v>15891.5</v>
      </c>
      <c r="M249" s="27" t="n">
        <v>16085</v>
      </c>
      <c r="N249" s="28">
        <f>(K249-J249)*IF(F249="Long",1,-1)</f>
        <v/>
      </c>
      <c r="O249" s="18" t="n">
        <v>-70.8</v>
      </c>
      <c r="P249" s="18" t="n">
        <v>-806.4</v>
      </c>
      <c r="Q249" s="18" t="n">
        <v>223.2</v>
      </c>
      <c r="R249" s="18">
        <f>R248+O249</f>
        <v/>
      </c>
      <c r="S249" s="18">
        <f>MAX(0,MAX($R$7:R249))-R249</f>
        <v/>
      </c>
      <c r="T249" s="9" t="inlineStr">
        <is>
          <t>Session close</t>
        </is>
      </c>
      <c r="U249" s="29" t="n">
        <v>370</v>
      </c>
    </row>
    <row r="250">
      <c r="A250" s="11" t="n">
        <v>244</v>
      </c>
      <c r="B250" s="25" t="n">
        <v>44504</v>
      </c>
      <c r="C250" s="9" t="inlineStr">
        <is>
          <t>09:55</t>
        </is>
      </c>
      <c r="D250" s="25" t="n">
        <v>44504</v>
      </c>
      <c r="E250" s="9" t="inlineStr">
        <is>
          <t>10:49</t>
        </is>
      </c>
      <c r="F250" s="9" t="inlineStr">
        <is>
          <t>Long</t>
        </is>
      </c>
      <c r="G250" s="9" t="inlineStr">
        <is>
          <t>CISD Continuation</t>
        </is>
      </c>
      <c r="H250" s="9" t="inlineStr">
        <is>
          <t>A</t>
        </is>
      </c>
      <c r="I250" s="26" t="n">
        <v>12</v>
      </c>
      <c r="J250" s="27" t="n">
        <v>16250.1</v>
      </c>
      <c r="K250" s="27" t="n">
        <v>16335</v>
      </c>
      <c r="L250" s="27" t="n">
        <v>16169.5</v>
      </c>
      <c r="M250" s="27" t="n">
        <v>16335</v>
      </c>
      <c r="N250" s="28">
        <f>(K250-J250)*IF(F250="Long",1,-1)</f>
        <v/>
      </c>
      <c r="O250" s="18" t="n">
        <v>1018.8</v>
      </c>
      <c r="P250" s="18" t="n">
        <v>-38.4</v>
      </c>
      <c r="Q250" s="18" t="n">
        <v>1018.8</v>
      </c>
      <c r="R250" s="18">
        <f>R249+O250</f>
        <v/>
      </c>
      <c r="S250" s="18">
        <f>MAX(0,MAX($R$7:R250))-R250</f>
        <v/>
      </c>
      <c r="T250" s="9" t="inlineStr">
        <is>
          <t>Target</t>
        </is>
      </c>
      <c r="U250" s="29" t="n">
        <v>54.7</v>
      </c>
    </row>
    <row r="251">
      <c r="A251" s="11" t="n">
        <v>245</v>
      </c>
      <c r="B251" s="25" t="n">
        <v>44504</v>
      </c>
      <c r="C251" s="9" t="inlineStr">
        <is>
          <t>14:05</t>
        </is>
      </c>
      <c r="D251" s="25" t="n">
        <v>44504</v>
      </c>
      <c r="E251" s="9" t="inlineStr">
        <is>
          <t>14:24</t>
        </is>
      </c>
      <c r="F251" s="9" t="inlineStr">
        <is>
          <t>Short</t>
        </is>
      </c>
      <c r="G251" s="9" t="inlineStr">
        <is>
          <t>CISD Reversal</t>
        </is>
      </c>
      <c r="H251" s="9" t="inlineStr">
        <is>
          <t>B</t>
        </is>
      </c>
      <c r="I251" s="26" t="n">
        <v>4</v>
      </c>
      <c r="J251" s="27" t="n">
        <v>16329.8</v>
      </c>
      <c r="K251" s="27" t="n">
        <v>16371.5</v>
      </c>
      <c r="L251" s="27" t="n">
        <v>16371.5</v>
      </c>
      <c r="M251" s="27" t="n">
        <v>16265</v>
      </c>
      <c r="N251" s="28">
        <f>(K251-J251)*IF(F251="Long",1,-1)</f>
        <v/>
      </c>
      <c r="O251" s="18" t="n">
        <v>-166.8</v>
      </c>
      <c r="P251" s="18" t="n">
        <v>-166.8</v>
      </c>
      <c r="Q251" s="18" t="n">
        <v>2</v>
      </c>
      <c r="R251" s="18">
        <f>R250+O251</f>
        <v/>
      </c>
      <c r="S251" s="18">
        <f>MAX(0,MAX($R$7:R251))-R251</f>
        <v/>
      </c>
      <c r="T251" s="9" t="inlineStr">
        <is>
          <t>Stop</t>
        </is>
      </c>
      <c r="U251" s="29" t="n">
        <v>19.7</v>
      </c>
    </row>
    <row r="252">
      <c r="A252" s="11" t="n">
        <v>246</v>
      </c>
      <c r="B252" s="25" t="n">
        <v>44504</v>
      </c>
      <c r="C252" s="9" t="inlineStr">
        <is>
          <t>15:00</t>
        </is>
      </c>
      <c r="D252" s="25" t="n">
        <v>44504</v>
      </c>
      <c r="E252" s="9" t="inlineStr">
        <is>
          <t>16:05</t>
        </is>
      </c>
      <c r="F252" s="9" t="inlineStr">
        <is>
          <t>Short</t>
        </is>
      </c>
      <c r="G252" s="9" t="inlineStr">
        <is>
          <t>CISD Reversal</t>
        </is>
      </c>
      <c r="H252" s="9" t="inlineStr">
        <is>
          <t>A+</t>
        </is>
      </c>
      <c r="I252" s="26" t="n">
        <v>4</v>
      </c>
      <c r="J252" s="27" t="n">
        <v>16341.6</v>
      </c>
      <c r="K252" s="27" t="n">
        <v>16338.6</v>
      </c>
      <c r="L252" s="27" t="n">
        <v>16384.5</v>
      </c>
      <c r="M252" s="27" t="n">
        <v>16265</v>
      </c>
      <c r="N252" s="28">
        <f>(K252-J252)*IF(F252="Long",1,-1)</f>
        <v/>
      </c>
      <c r="O252" s="18" t="n">
        <v>12</v>
      </c>
      <c r="P252" s="18" t="n">
        <v>-76.8</v>
      </c>
      <c r="Q252" s="18" t="n">
        <v>138</v>
      </c>
      <c r="R252" s="18">
        <f>R251+O252</f>
        <v/>
      </c>
      <c r="S252" s="18">
        <f>MAX(0,MAX($R$7:R252))-R252</f>
        <v/>
      </c>
      <c r="T252" s="9" t="inlineStr">
        <is>
          <t>Session close</t>
        </is>
      </c>
      <c r="U252" s="29" t="n">
        <v>65</v>
      </c>
    </row>
    <row r="253">
      <c r="A253" s="11" t="n">
        <v>247</v>
      </c>
      <c r="B253" s="25" t="n">
        <v>44515</v>
      </c>
      <c r="C253" s="9" t="inlineStr">
        <is>
          <t>09:45</t>
        </is>
      </c>
      <c r="D253" s="25" t="n">
        <v>44515</v>
      </c>
      <c r="E253" s="9" t="inlineStr">
        <is>
          <t>09:51</t>
        </is>
      </c>
      <c r="F253" s="9" t="inlineStr">
        <is>
          <t>Short</t>
        </is>
      </c>
      <c r="G253" s="9" t="inlineStr">
        <is>
          <t>Gap Fill</t>
        </is>
      </c>
      <c r="H253" s="9" t="inlineStr">
        <is>
          <t>-</t>
        </is>
      </c>
      <c r="I253" s="26" t="n">
        <v>12</v>
      </c>
      <c r="J253" s="27" t="n">
        <v>16228</v>
      </c>
      <c r="K253" s="27" t="n">
        <v>16203</v>
      </c>
      <c r="L253" s="27" t="n">
        <v>16264.25</v>
      </c>
      <c r="M253" s="27" t="n">
        <v>16203</v>
      </c>
      <c r="N253" s="28">
        <f>(K253-J253)*IF(F253="Long",1,-1)</f>
        <v/>
      </c>
      <c r="O253" s="18" t="n">
        <v>300</v>
      </c>
      <c r="P253" s="18" t="n">
        <v>-213.6</v>
      </c>
      <c r="Q253" s="18" t="n">
        <v>300</v>
      </c>
      <c r="R253" s="18">
        <f>R252+O253</f>
        <v/>
      </c>
      <c r="S253" s="18">
        <f>MAX(0,MAX($R$7:R253))-R253</f>
        <v/>
      </c>
      <c r="T253" s="9" t="inlineStr">
        <is>
          <t>Target</t>
        </is>
      </c>
      <c r="U253" s="29" t="n">
        <v>6.7</v>
      </c>
    </row>
    <row r="254">
      <c r="A254" s="11" t="n">
        <v>248</v>
      </c>
      <c r="B254" s="25" t="n">
        <v>44517</v>
      </c>
      <c r="C254" s="9" t="inlineStr">
        <is>
          <t>12:40</t>
        </is>
      </c>
      <c r="D254" s="25" t="n">
        <v>44517</v>
      </c>
      <c r="E254" s="9" t="inlineStr">
        <is>
          <t>16:05</t>
        </is>
      </c>
      <c r="F254" s="9" t="inlineStr">
        <is>
          <t>Long</t>
        </is>
      </c>
      <c r="G254" s="9" t="inlineStr">
        <is>
          <t>ORB</t>
        </is>
      </c>
      <c r="H254" s="9" t="inlineStr">
        <is>
          <t>A</t>
        </is>
      </c>
      <c r="I254" s="26" t="n">
        <v>12</v>
      </c>
      <c r="J254" s="27" t="n">
        <v>16343</v>
      </c>
      <c r="K254" s="27" t="n">
        <v>16314.9</v>
      </c>
      <c r="L254" s="27" t="n">
        <v>16264</v>
      </c>
      <c r="M254" s="27" t="n">
        <v>16445</v>
      </c>
      <c r="N254" s="28">
        <f>(K254-J254)*IF(F254="Long",1,-1)</f>
        <v/>
      </c>
      <c r="O254" s="18" t="n">
        <v>-337.2</v>
      </c>
      <c r="P254" s="18" t="n">
        <v>-567.6</v>
      </c>
      <c r="Q254" s="18" t="n">
        <v>178.8</v>
      </c>
      <c r="R254" s="18">
        <f>R253+O254</f>
        <v/>
      </c>
      <c r="S254" s="18">
        <f>MAX(0,MAX($R$7:R254))-R254</f>
        <v/>
      </c>
      <c r="T254" s="9" t="inlineStr">
        <is>
          <t>Session close</t>
        </is>
      </c>
      <c r="U254" s="29" t="n">
        <v>205</v>
      </c>
    </row>
    <row r="255">
      <c r="A255" s="11" t="n">
        <v>249</v>
      </c>
      <c r="B255" s="25" t="n">
        <v>44518</v>
      </c>
      <c r="C255" s="9" t="inlineStr">
        <is>
          <t>09:45</t>
        </is>
      </c>
      <c r="D255" s="25" t="n">
        <v>44518</v>
      </c>
      <c r="E255" s="9" t="inlineStr">
        <is>
          <t>09:46</t>
        </is>
      </c>
      <c r="F255" s="9" t="inlineStr">
        <is>
          <t>Short</t>
        </is>
      </c>
      <c r="G255" s="9" t="inlineStr">
        <is>
          <t>Gap Fill</t>
        </is>
      </c>
      <c r="H255" s="9" t="inlineStr">
        <is>
          <t>-</t>
        </is>
      </c>
      <c r="I255" s="26" t="n">
        <v>12</v>
      </c>
      <c r="J255" s="27" t="n">
        <v>16391.2</v>
      </c>
      <c r="K255" s="27" t="n">
        <v>16411</v>
      </c>
      <c r="L255" s="27" t="n">
        <v>16411</v>
      </c>
      <c r="M255" s="27" t="n">
        <v>16322.25</v>
      </c>
      <c r="N255" s="28">
        <f>(K255-J255)*IF(F255="Long",1,-1)</f>
        <v/>
      </c>
      <c r="O255" s="18" t="n">
        <v>-237.6</v>
      </c>
      <c r="P255" s="18" t="n">
        <v>-237.6</v>
      </c>
      <c r="Q255" s="18" t="n">
        <v>26.4</v>
      </c>
      <c r="R255" s="18">
        <f>R254+O255</f>
        <v/>
      </c>
      <c r="S255" s="18">
        <f>MAX(0,MAX($R$7:R255))-R255</f>
        <v/>
      </c>
      <c r="T255" s="9" t="inlineStr">
        <is>
          <t>Stop</t>
        </is>
      </c>
      <c r="U255" s="29" t="n">
        <v>1.7</v>
      </c>
    </row>
    <row r="256">
      <c r="A256" s="11" t="n">
        <v>250</v>
      </c>
      <c r="B256" s="25" t="n">
        <v>44518</v>
      </c>
      <c r="C256" s="9" t="inlineStr">
        <is>
          <t>11:35</t>
        </is>
      </c>
      <c r="D256" s="25" t="n">
        <v>44518</v>
      </c>
      <c r="E256" s="9" t="inlineStr">
        <is>
          <t>16:05</t>
        </is>
      </c>
      <c r="F256" s="9" t="inlineStr">
        <is>
          <t>Long</t>
        </is>
      </c>
      <c r="G256" s="9" t="inlineStr">
        <is>
          <t>ORB</t>
        </is>
      </c>
      <c r="H256" s="9" t="inlineStr">
        <is>
          <t>A</t>
        </is>
      </c>
      <c r="I256" s="26" t="n">
        <v>12</v>
      </c>
      <c r="J256" s="27" t="n">
        <v>16438.9</v>
      </c>
      <c r="K256" s="27" t="n">
        <v>16496</v>
      </c>
      <c r="L256" s="27" t="n">
        <v>16358.25</v>
      </c>
      <c r="M256" s="27" t="n">
        <v>16535</v>
      </c>
      <c r="N256" s="28">
        <f>(K256-J256)*IF(F256="Long",1,-1)</f>
        <v/>
      </c>
      <c r="O256" s="18" t="n">
        <v>685.2</v>
      </c>
      <c r="P256" s="18" t="n">
        <v>-270</v>
      </c>
      <c r="Q256" s="18" t="n">
        <v>873.6</v>
      </c>
      <c r="R256" s="18">
        <f>R255+O256</f>
        <v/>
      </c>
      <c r="S256" s="18">
        <f>MAX(0,MAX($R$7:R256))-R256</f>
        <v/>
      </c>
      <c r="T256" s="9" t="inlineStr">
        <is>
          <t>Session close</t>
        </is>
      </c>
      <c r="U256" s="29" t="n">
        <v>270</v>
      </c>
    </row>
    <row r="257">
      <c r="A257" s="11" t="n">
        <v>251</v>
      </c>
      <c r="B257" s="25" t="n">
        <v>44519</v>
      </c>
      <c r="C257" s="9" t="inlineStr">
        <is>
          <t>10:00</t>
        </is>
      </c>
      <c r="D257" s="25" t="n">
        <v>44519</v>
      </c>
      <c r="E257" s="9" t="inlineStr">
        <is>
          <t>13:40</t>
        </is>
      </c>
      <c r="F257" s="9" t="inlineStr">
        <is>
          <t>Long</t>
        </is>
      </c>
      <c r="G257" s="9" t="inlineStr">
        <is>
          <t>CISD Continuation</t>
        </is>
      </c>
      <c r="H257" s="9" t="inlineStr">
        <is>
          <t>A</t>
        </is>
      </c>
      <c r="I257" s="26" t="n">
        <v>12</v>
      </c>
      <c r="J257" s="27" t="n">
        <v>16622.5</v>
      </c>
      <c r="K257" s="27" t="n">
        <v>16542.5</v>
      </c>
      <c r="L257" s="27" t="n">
        <v>16542.5</v>
      </c>
      <c r="M257" s="27" t="n">
        <v>16735</v>
      </c>
      <c r="N257" s="28">
        <f>(K257-J257)*IF(F257="Long",1,-1)</f>
        <v/>
      </c>
      <c r="O257" s="18" t="n">
        <v>-960</v>
      </c>
      <c r="P257" s="18" t="n">
        <v>-960</v>
      </c>
      <c r="Q257" s="18" t="n">
        <v>181.2</v>
      </c>
      <c r="R257" s="18">
        <f>R256+O257</f>
        <v/>
      </c>
      <c r="S257" s="18">
        <f>MAX(0,MAX($R$7:R257))-R257</f>
        <v/>
      </c>
      <c r="T257" s="9" t="inlineStr">
        <is>
          <t>Stop</t>
        </is>
      </c>
      <c r="U257" s="29" t="n">
        <v>220.7</v>
      </c>
    </row>
    <row r="258">
      <c r="A258" s="11" t="n">
        <v>252</v>
      </c>
      <c r="B258" s="25" t="n">
        <v>44522</v>
      </c>
      <c r="C258" s="9" t="inlineStr">
        <is>
          <t>09:55</t>
        </is>
      </c>
      <c r="D258" s="25" t="n">
        <v>44522</v>
      </c>
      <c r="E258" s="9" t="inlineStr">
        <is>
          <t>11:11</t>
        </is>
      </c>
      <c r="F258" s="9" t="inlineStr">
        <is>
          <t>Long</t>
        </is>
      </c>
      <c r="G258" s="9" t="inlineStr">
        <is>
          <t>ORB</t>
        </is>
      </c>
      <c r="H258" s="9" t="inlineStr">
        <is>
          <t>A+</t>
        </is>
      </c>
      <c r="I258" s="26" t="n">
        <v>20</v>
      </c>
      <c r="J258" s="27" t="n">
        <v>16741.1</v>
      </c>
      <c r="K258" s="27" t="n">
        <v>16660</v>
      </c>
      <c r="L258" s="27" t="n">
        <v>16660</v>
      </c>
      <c r="M258" s="27" t="n">
        <v>16835</v>
      </c>
      <c r="N258" s="28">
        <f>(K258-J258)*IF(F258="Long",1,-1)</f>
        <v/>
      </c>
      <c r="O258" s="18" t="n">
        <v>-1622</v>
      </c>
      <c r="P258" s="18" t="n">
        <v>-1622</v>
      </c>
      <c r="Q258" s="18" t="n">
        <v>794</v>
      </c>
      <c r="R258" s="18">
        <f>R257+O258</f>
        <v/>
      </c>
      <c r="S258" s="18">
        <f>MAX(0,MAX($R$7:R258))-R258</f>
        <v/>
      </c>
      <c r="T258" s="9" t="inlineStr">
        <is>
          <t>Stop</t>
        </is>
      </c>
      <c r="U258" s="29" t="n">
        <v>76.7</v>
      </c>
    </row>
    <row r="259">
      <c r="A259" s="11" t="n">
        <v>253</v>
      </c>
      <c r="B259" s="25" t="n">
        <v>44522</v>
      </c>
      <c r="C259" s="9" t="inlineStr">
        <is>
          <t>14:05</t>
        </is>
      </c>
      <c r="D259" s="25" t="n">
        <v>44522</v>
      </c>
      <c r="E259" s="9" t="inlineStr">
        <is>
          <t>15:50</t>
        </is>
      </c>
      <c r="F259" s="9" t="inlineStr">
        <is>
          <t>Long</t>
        </is>
      </c>
      <c r="G259" s="9" t="inlineStr">
        <is>
          <t>CISD Reversal</t>
        </is>
      </c>
      <c r="H259" s="9" t="inlineStr">
        <is>
          <t>A</t>
        </is>
      </c>
      <c r="I259" s="26" t="n">
        <v>4</v>
      </c>
      <c r="J259" s="27" t="n">
        <v>16563.5</v>
      </c>
      <c r="K259" s="27" t="n">
        <v>16483</v>
      </c>
      <c r="L259" s="27" t="n">
        <v>16483</v>
      </c>
      <c r="M259" s="27" t="n">
        <v>16635</v>
      </c>
      <c r="N259" s="28">
        <f>(K259-J259)*IF(F259="Long",1,-1)</f>
        <v/>
      </c>
      <c r="O259" s="18" t="n">
        <v>-322</v>
      </c>
      <c r="P259" s="18" t="n">
        <v>-322</v>
      </c>
      <c r="Q259" s="18" t="n">
        <v>219.6</v>
      </c>
      <c r="R259" s="18">
        <f>R258+O259</f>
        <v/>
      </c>
      <c r="S259" s="18">
        <f>MAX(0,MAX($R$7:R259))-R259</f>
        <v/>
      </c>
      <c r="T259" s="9" t="inlineStr">
        <is>
          <t>Stop</t>
        </is>
      </c>
      <c r="U259" s="29" t="n">
        <v>105.7</v>
      </c>
    </row>
    <row r="260">
      <c r="A260" s="11" t="n">
        <v>254</v>
      </c>
      <c r="B260" s="25" t="n">
        <v>44523</v>
      </c>
      <c r="C260" s="9" t="inlineStr">
        <is>
          <t>09:45</t>
        </is>
      </c>
      <c r="D260" s="25" t="n">
        <v>44523</v>
      </c>
      <c r="E260" s="9" t="inlineStr">
        <is>
          <t>09:46</t>
        </is>
      </c>
      <c r="F260" s="9" t="inlineStr">
        <is>
          <t>Long</t>
        </is>
      </c>
      <c r="G260" s="9" t="inlineStr">
        <is>
          <t>Gap Fill</t>
        </is>
      </c>
      <c r="H260" s="9" t="inlineStr">
        <is>
          <t>-</t>
        </is>
      </c>
      <c r="I260" s="26" t="n">
        <v>12</v>
      </c>
      <c r="J260" s="27" t="n">
        <v>16370.1</v>
      </c>
      <c r="K260" s="27" t="n">
        <v>16393.75</v>
      </c>
      <c r="L260" s="27" t="n">
        <v>16294</v>
      </c>
      <c r="M260" s="27" t="n">
        <v>16393.75</v>
      </c>
      <c r="N260" s="28">
        <f>(K260-J260)*IF(F260="Long",1,-1)</f>
        <v/>
      </c>
      <c r="O260" s="18" t="n">
        <v>283.8</v>
      </c>
      <c r="P260" s="18" t="n">
        <v>-63.6</v>
      </c>
      <c r="Q260" s="18" t="n">
        <v>283.8</v>
      </c>
      <c r="R260" s="18">
        <f>R259+O260</f>
        <v/>
      </c>
      <c r="S260" s="18">
        <f>MAX(0,MAX($R$7:R260))-R260</f>
        <v/>
      </c>
      <c r="T260" s="9" t="inlineStr">
        <is>
          <t>Target</t>
        </is>
      </c>
      <c r="U260" s="29" t="n">
        <v>1.7</v>
      </c>
    </row>
    <row r="261">
      <c r="A261" s="11" t="n">
        <v>255</v>
      </c>
      <c r="B261" s="25" t="n">
        <v>44523</v>
      </c>
      <c r="C261" s="9" t="inlineStr">
        <is>
          <t>10:30</t>
        </is>
      </c>
      <c r="D261" s="25" t="n">
        <v>44523</v>
      </c>
      <c r="E261" s="9" t="inlineStr">
        <is>
          <t>11:14</t>
        </is>
      </c>
      <c r="F261" s="9" t="inlineStr">
        <is>
          <t>Short</t>
        </is>
      </c>
      <c r="G261" s="9" t="inlineStr">
        <is>
          <t>CISD Continuation</t>
        </is>
      </c>
      <c r="H261" s="9" t="inlineStr">
        <is>
          <t>A</t>
        </is>
      </c>
      <c r="I261" s="26" t="n">
        <v>12</v>
      </c>
      <c r="J261" s="27" t="n">
        <v>16251.8</v>
      </c>
      <c r="K261" s="27" t="n">
        <v>16250.25</v>
      </c>
      <c r="L261" s="27" t="n">
        <v>16332.25</v>
      </c>
      <c r="M261" s="27" t="n">
        <v>16149.25</v>
      </c>
      <c r="N261" s="28">
        <f>(K261-J261)*IF(F261="Long",1,-1)</f>
        <v/>
      </c>
      <c r="O261" s="18" t="n">
        <v>18.6</v>
      </c>
      <c r="P261" s="18" t="n">
        <v>-396</v>
      </c>
      <c r="Q261" s="18" t="n">
        <v>1220.4</v>
      </c>
      <c r="R261" s="18">
        <f>R260+O261</f>
        <v/>
      </c>
      <c r="S261" s="18">
        <f>MAX(0,MAX($R$7:R261))-R261</f>
        <v/>
      </c>
      <c r="T261" s="9" t="inlineStr">
        <is>
          <t>Break-even stop</t>
        </is>
      </c>
      <c r="U261" s="29" t="n">
        <v>44.7</v>
      </c>
    </row>
    <row r="262">
      <c r="A262" s="11" t="n">
        <v>256</v>
      </c>
      <c r="B262" s="25" t="n">
        <v>44526</v>
      </c>
      <c r="C262" s="9" t="inlineStr">
        <is>
          <t>10:05</t>
        </is>
      </c>
      <c r="D262" s="25" t="n">
        <v>44526</v>
      </c>
      <c r="E262" s="9" t="inlineStr">
        <is>
          <t>11:18</t>
        </is>
      </c>
      <c r="F262" s="9" t="inlineStr">
        <is>
          <t>Short</t>
        </is>
      </c>
      <c r="G262" s="9" t="inlineStr">
        <is>
          <t>CISD Continuation</t>
        </is>
      </c>
      <c r="H262" s="9" t="inlineStr">
        <is>
          <t>A</t>
        </is>
      </c>
      <c r="I262" s="26" t="n">
        <v>12</v>
      </c>
      <c r="J262" s="27" t="n">
        <v>16180.1</v>
      </c>
      <c r="K262" s="27" t="n">
        <v>16062.5</v>
      </c>
      <c r="L262" s="27" t="n">
        <v>16261.25</v>
      </c>
      <c r="M262" s="27" t="n">
        <v>16062.5</v>
      </c>
      <c r="N262" s="28">
        <f>(K262-J262)*IF(F262="Long",1,-1)</f>
        <v/>
      </c>
      <c r="O262" s="18" t="n">
        <v>1411.2</v>
      </c>
      <c r="P262" s="18" t="n">
        <v>-457.2</v>
      </c>
      <c r="Q262" s="18" t="n">
        <v>1411.2</v>
      </c>
      <c r="R262" s="18">
        <f>R261+O262</f>
        <v/>
      </c>
      <c r="S262" s="18">
        <f>MAX(0,MAX($R$7:R262))-R262</f>
        <v/>
      </c>
      <c r="T262" s="9" t="inlineStr">
        <is>
          <t>Target</t>
        </is>
      </c>
      <c r="U262" s="29" t="n">
        <v>73.7</v>
      </c>
    </row>
    <row r="263">
      <c r="A263" s="11" t="n">
        <v>257</v>
      </c>
      <c r="B263" s="25" t="n">
        <v>44529</v>
      </c>
      <c r="C263" s="9" t="inlineStr">
        <is>
          <t>10:00</t>
        </is>
      </c>
      <c r="D263" s="25" t="n">
        <v>44529</v>
      </c>
      <c r="E263" s="9" t="inlineStr">
        <is>
          <t>10:31</t>
        </is>
      </c>
      <c r="F263" s="9" t="inlineStr">
        <is>
          <t>Long</t>
        </is>
      </c>
      <c r="G263" s="9" t="inlineStr">
        <is>
          <t>ORB</t>
        </is>
      </c>
      <c r="H263" s="9" t="inlineStr">
        <is>
          <t>A</t>
        </is>
      </c>
      <c r="I263" s="26" t="n">
        <v>12</v>
      </c>
      <c r="J263" s="27" t="n">
        <v>16312.4</v>
      </c>
      <c r="K263" s="27" t="n">
        <v>16261.25</v>
      </c>
      <c r="L263" s="27" t="n">
        <v>16261.25</v>
      </c>
      <c r="M263" s="27" t="n">
        <v>16370.5</v>
      </c>
      <c r="N263" s="28">
        <f>(K263-J263)*IF(F263="Long",1,-1)</f>
        <v/>
      </c>
      <c r="O263" s="18" t="n">
        <v>-613.8</v>
      </c>
      <c r="P263" s="18" t="n">
        <v>-613.8</v>
      </c>
      <c r="Q263" s="18" t="n">
        <v>180</v>
      </c>
      <c r="R263" s="18">
        <f>R262+O263</f>
        <v/>
      </c>
      <c r="S263" s="18">
        <f>MAX(0,MAX($R$7:R263))-R263</f>
        <v/>
      </c>
      <c r="T263" s="9" t="inlineStr">
        <is>
          <t>Stop</t>
        </is>
      </c>
      <c r="U263" s="29" t="n">
        <v>31.7</v>
      </c>
    </row>
    <row r="264">
      <c r="A264" s="11" t="n">
        <v>258</v>
      </c>
      <c r="B264" s="25" t="n">
        <v>44529</v>
      </c>
      <c r="C264" s="9" t="inlineStr">
        <is>
          <t>11:10</t>
        </is>
      </c>
      <c r="D264" s="25" t="n">
        <v>44529</v>
      </c>
      <c r="E264" s="9" t="inlineStr">
        <is>
          <t>12:02</t>
        </is>
      </c>
      <c r="F264" s="9" t="inlineStr">
        <is>
          <t>Long</t>
        </is>
      </c>
      <c r="G264" s="9" t="inlineStr">
        <is>
          <t>ORB</t>
        </is>
      </c>
      <c r="H264" s="9" t="inlineStr">
        <is>
          <t>A</t>
        </is>
      </c>
      <c r="I264" s="26" t="n">
        <v>12</v>
      </c>
      <c r="J264" s="27" t="n">
        <v>16303.3</v>
      </c>
      <c r="K264" s="27" t="n">
        <v>16370.5</v>
      </c>
      <c r="L264" s="27" t="n">
        <v>16252.5</v>
      </c>
      <c r="M264" s="27" t="n">
        <v>16370.5</v>
      </c>
      <c r="N264" s="28">
        <f>(K264-J264)*IF(F264="Long",1,-1)</f>
        <v/>
      </c>
      <c r="O264" s="18" t="n">
        <v>806.4</v>
      </c>
      <c r="P264" s="18" t="n">
        <v>-82.8</v>
      </c>
      <c r="Q264" s="18" t="n">
        <v>806.4</v>
      </c>
      <c r="R264" s="18">
        <f>R263+O264</f>
        <v/>
      </c>
      <c r="S264" s="18">
        <f>MAX(0,MAX($R$7:R264))-R264</f>
        <v/>
      </c>
      <c r="T264" s="9" t="inlineStr">
        <is>
          <t>Target</t>
        </is>
      </c>
      <c r="U264" s="29" t="n">
        <v>52.7</v>
      </c>
    </row>
    <row r="265">
      <c r="A265" s="11" t="n">
        <v>259</v>
      </c>
      <c r="B265" s="25" t="n">
        <v>44530</v>
      </c>
      <c r="C265" s="9" t="inlineStr">
        <is>
          <t>09:45</t>
        </is>
      </c>
      <c r="D265" s="25" t="n">
        <v>44530</v>
      </c>
      <c r="E265" s="9" t="inlineStr">
        <is>
          <t>09:55</t>
        </is>
      </c>
      <c r="F265" s="9" t="inlineStr">
        <is>
          <t>Long</t>
        </is>
      </c>
      <c r="G265" s="9" t="inlineStr">
        <is>
          <t>Gap Fill</t>
        </is>
      </c>
      <c r="H265" s="9" t="inlineStr">
        <is>
          <t>-</t>
        </is>
      </c>
      <c r="I265" s="26" t="n">
        <v>12</v>
      </c>
      <c r="J265" s="27" t="n">
        <v>16368.7</v>
      </c>
      <c r="K265" s="27" t="n">
        <v>16405</v>
      </c>
      <c r="L265" s="27" t="n">
        <v>16331.5</v>
      </c>
      <c r="M265" s="27" t="n">
        <v>16405</v>
      </c>
      <c r="N265" s="28">
        <f>(K265-J265)*IF(F265="Long",1,-1)</f>
        <v/>
      </c>
      <c r="O265" s="18" t="n">
        <v>435.6</v>
      </c>
      <c r="P265" s="18" t="n">
        <v>-114</v>
      </c>
      <c r="Q265" s="18" t="n">
        <v>435.6</v>
      </c>
      <c r="R265" s="18">
        <f>R264+O265</f>
        <v/>
      </c>
      <c r="S265" s="18">
        <f>MAX(0,MAX($R$7:R265))-R265</f>
        <v/>
      </c>
      <c r="T265" s="9" t="inlineStr">
        <is>
          <t>Target</t>
        </is>
      </c>
      <c r="U265" s="29" t="n">
        <v>10.7</v>
      </c>
    </row>
    <row r="266">
      <c r="A266" s="11" t="n">
        <v>260</v>
      </c>
      <c r="B266" s="25" t="n">
        <v>44537</v>
      </c>
      <c r="C266" s="9" t="inlineStr">
        <is>
          <t>09:55</t>
        </is>
      </c>
      <c r="D266" s="25" t="n">
        <v>44537</v>
      </c>
      <c r="E266" s="9" t="inlineStr">
        <is>
          <t>12:39</t>
        </is>
      </c>
      <c r="F266" s="9" t="inlineStr">
        <is>
          <t>Long</t>
        </is>
      </c>
      <c r="G266" s="9" t="inlineStr">
        <is>
          <t>CISD Continuation</t>
        </is>
      </c>
      <c r="H266" s="9" t="inlineStr">
        <is>
          <t>A</t>
        </is>
      </c>
      <c r="I266" s="26" t="n">
        <v>12</v>
      </c>
      <c r="J266" s="27" t="n">
        <v>16227.9</v>
      </c>
      <c r="K266" s="27" t="n">
        <v>16335</v>
      </c>
      <c r="L266" s="27" t="n">
        <v>16146.75</v>
      </c>
      <c r="M266" s="27" t="n">
        <v>16335</v>
      </c>
      <c r="N266" s="28">
        <f>(K266-J266)*IF(F266="Long",1,-1)</f>
        <v/>
      </c>
      <c r="O266" s="18" t="n">
        <v>1285.2</v>
      </c>
      <c r="P266" s="18" t="n">
        <v>-154.8</v>
      </c>
      <c r="Q266" s="18" t="n">
        <v>1285.2</v>
      </c>
      <c r="R266" s="18">
        <f>R265+O266</f>
        <v/>
      </c>
      <c r="S266" s="18">
        <f>MAX(0,MAX($R$7:R266))-R266</f>
        <v/>
      </c>
      <c r="T266" s="9" t="inlineStr">
        <is>
          <t>Target</t>
        </is>
      </c>
      <c r="U266" s="29" t="n">
        <v>164.7</v>
      </c>
    </row>
    <row r="267">
      <c r="A267" s="11" t="n">
        <v>261</v>
      </c>
      <c r="B267" s="25" t="n">
        <v>44537</v>
      </c>
      <c r="C267" s="9" t="inlineStr">
        <is>
          <t>12:40</t>
        </is>
      </c>
      <c r="D267" s="25" t="n">
        <v>44537</v>
      </c>
      <c r="E267" s="9" t="inlineStr">
        <is>
          <t>16:05</t>
        </is>
      </c>
      <c r="F267" s="9" t="inlineStr">
        <is>
          <t>Long</t>
        </is>
      </c>
      <c r="G267" s="9" t="inlineStr">
        <is>
          <t>Sweep Retest</t>
        </is>
      </c>
      <c r="H267" s="9" t="inlineStr">
        <is>
          <t>C</t>
        </is>
      </c>
      <c r="I267" s="26" t="n">
        <v>8</v>
      </c>
      <c r="J267" s="27" t="n">
        <v>16335.4</v>
      </c>
      <c r="K267" s="27" t="n">
        <v>16345.2</v>
      </c>
      <c r="L267" s="27" t="n">
        <v>16255</v>
      </c>
      <c r="M267" s="27" t="n">
        <v>16435</v>
      </c>
      <c r="N267" s="28">
        <f>(K267-J267)*IF(F267="Long",1,-1)</f>
        <v/>
      </c>
      <c r="O267" s="18" t="n">
        <v>78.40000000000001</v>
      </c>
      <c r="P267" s="18" t="n">
        <v>-642.4</v>
      </c>
      <c r="Q267" s="18" t="n">
        <v>177.6</v>
      </c>
      <c r="R267" s="18">
        <f>R266+O267</f>
        <v/>
      </c>
      <c r="S267" s="18">
        <f>MAX(0,MAX($R$7:R267))-R267</f>
        <v/>
      </c>
      <c r="T267" s="9" t="inlineStr">
        <is>
          <t>Session close</t>
        </is>
      </c>
      <c r="U267" s="29" t="n">
        <v>205</v>
      </c>
    </row>
    <row r="268">
      <c r="A268" s="11" t="n">
        <v>262</v>
      </c>
      <c r="B268" s="25" t="n">
        <v>44539</v>
      </c>
      <c r="C268" s="9" t="inlineStr">
        <is>
          <t>10:25</t>
        </is>
      </c>
      <c r="D268" s="25" t="n">
        <v>44539</v>
      </c>
      <c r="E268" s="9" t="inlineStr">
        <is>
          <t>10:49</t>
        </is>
      </c>
      <c r="F268" s="9" t="inlineStr">
        <is>
          <t>Short</t>
        </is>
      </c>
      <c r="G268" s="9" t="inlineStr">
        <is>
          <t>CISD Continuation</t>
        </is>
      </c>
      <c r="H268" s="9" t="inlineStr">
        <is>
          <t>A</t>
        </is>
      </c>
      <c r="I268" s="26" t="n">
        <v>12</v>
      </c>
      <c r="J268" s="27" t="n">
        <v>16323.2</v>
      </c>
      <c r="K268" s="27" t="n">
        <v>16320.5</v>
      </c>
      <c r="L268" s="27" t="n">
        <v>16384.5</v>
      </c>
      <c r="M268" s="27" t="n">
        <v>16241.75</v>
      </c>
      <c r="N268" s="28">
        <f>(K268-J268)*IF(F268="Long",1,-1)</f>
        <v/>
      </c>
      <c r="O268" s="18" t="n">
        <v>32.4</v>
      </c>
      <c r="P268" s="18" t="n">
        <v>-87.59999999999999</v>
      </c>
      <c r="Q268" s="18" t="n">
        <v>610.8</v>
      </c>
      <c r="R268" s="18">
        <f>R267+O268</f>
        <v/>
      </c>
      <c r="S268" s="18">
        <f>MAX(0,MAX($R$7:R268))-R268</f>
        <v/>
      </c>
      <c r="T268" s="9" t="inlineStr">
        <is>
          <t>Break-even stop</t>
        </is>
      </c>
      <c r="U268" s="29" t="n">
        <v>24.7</v>
      </c>
    </row>
    <row r="269">
      <c r="A269" s="11" t="n">
        <v>263</v>
      </c>
      <c r="B269" s="25" t="n">
        <v>44539</v>
      </c>
      <c r="C269" s="9" t="inlineStr">
        <is>
          <t>13:05</t>
        </is>
      </c>
      <c r="D269" s="25" t="n">
        <v>44539</v>
      </c>
      <c r="E269" s="9" t="inlineStr">
        <is>
          <t>13:44</t>
        </is>
      </c>
      <c r="F269" s="9" t="inlineStr">
        <is>
          <t>Short</t>
        </is>
      </c>
      <c r="G269" s="9" t="inlineStr">
        <is>
          <t>Sweep Retest</t>
        </is>
      </c>
      <c r="H269" s="9" t="inlineStr">
        <is>
          <t>C</t>
        </is>
      </c>
      <c r="I269" s="26" t="n">
        <v>8</v>
      </c>
      <c r="J269" s="27" t="n">
        <v>16306.8</v>
      </c>
      <c r="K269" s="27" t="n">
        <v>16265</v>
      </c>
      <c r="L269" s="27" t="n">
        <v>16329.5</v>
      </c>
      <c r="M269" s="27" t="n">
        <v>16265</v>
      </c>
      <c r="N269" s="28">
        <f>(K269-J269)*IF(F269="Long",1,-1)</f>
        <v/>
      </c>
      <c r="O269" s="18" t="n">
        <v>334.4</v>
      </c>
      <c r="P269" s="18" t="n">
        <v>-88</v>
      </c>
      <c r="Q269" s="18" t="n">
        <v>334.4</v>
      </c>
      <c r="R269" s="18">
        <f>R268+O269</f>
        <v/>
      </c>
      <c r="S269" s="18">
        <f>MAX(0,MAX($R$7:R269))-R269</f>
        <v/>
      </c>
      <c r="T269" s="9" t="inlineStr">
        <is>
          <t>Target</t>
        </is>
      </c>
      <c r="U269" s="29" t="n">
        <v>39.7</v>
      </c>
    </row>
    <row r="270">
      <c r="A270" s="11" t="n">
        <v>264</v>
      </c>
      <c r="B270" s="25" t="n">
        <v>44539</v>
      </c>
      <c r="C270" s="9" t="inlineStr">
        <is>
          <t>13:45</t>
        </is>
      </c>
      <c r="D270" s="25" t="n">
        <v>44539</v>
      </c>
      <c r="E270" s="9" t="inlineStr">
        <is>
          <t>15:25</t>
        </is>
      </c>
      <c r="F270" s="9" t="inlineStr">
        <is>
          <t>Short</t>
        </is>
      </c>
      <c r="G270" s="9" t="inlineStr">
        <is>
          <t>Sweep Retest</t>
        </is>
      </c>
      <c r="H270" s="9" t="inlineStr">
        <is>
          <t>C</t>
        </is>
      </c>
      <c r="I270" s="26" t="n">
        <v>8</v>
      </c>
      <c r="J270" s="27" t="n">
        <v>16262.6</v>
      </c>
      <c r="K270" s="27" t="n">
        <v>16165</v>
      </c>
      <c r="L270" s="27" t="n">
        <v>16329.5</v>
      </c>
      <c r="M270" s="27" t="n">
        <v>16165</v>
      </c>
      <c r="N270" s="28">
        <f>(K270-J270)*IF(F270="Long",1,-1)</f>
        <v/>
      </c>
      <c r="O270" s="18" t="n">
        <v>780.8</v>
      </c>
      <c r="P270" s="18" t="n">
        <v>-133.6</v>
      </c>
      <c r="Q270" s="18" t="n">
        <v>780.8</v>
      </c>
      <c r="R270" s="18">
        <f>R269+O270</f>
        <v/>
      </c>
      <c r="S270" s="18">
        <f>MAX(0,MAX($R$7:R270))-R270</f>
        <v/>
      </c>
      <c r="T270" s="9" t="inlineStr">
        <is>
          <t>Target</t>
        </is>
      </c>
      <c r="U270" s="29" t="n">
        <v>100.3</v>
      </c>
    </row>
    <row r="271">
      <c r="A271" s="11" t="n">
        <v>265</v>
      </c>
      <c r="B271" s="25" t="n">
        <v>44543</v>
      </c>
      <c r="C271" s="9" t="inlineStr">
        <is>
          <t>10:25</t>
        </is>
      </c>
      <c r="D271" s="25" t="n">
        <v>44543</v>
      </c>
      <c r="E271" s="9" t="inlineStr">
        <is>
          <t>11:47</t>
        </is>
      </c>
      <c r="F271" s="9" t="inlineStr">
        <is>
          <t>Short</t>
        </is>
      </c>
      <c r="G271" s="9" t="inlineStr">
        <is>
          <t>CISD Continuation</t>
        </is>
      </c>
      <c r="H271" s="9" t="inlineStr">
        <is>
          <t>A</t>
        </is>
      </c>
      <c r="I271" s="26" t="n">
        <v>12</v>
      </c>
      <c r="J271" s="27" t="n">
        <v>16239.3</v>
      </c>
      <c r="K271" s="27" t="n">
        <v>16154</v>
      </c>
      <c r="L271" s="27" t="n">
        <v>16319.75</v>
      </c>
      <c r="M271" s="27" t="n">
        <v>16154</v>
      </c>
      <c r="N271" s="28">
        <f>(K271-J271)*IF(F271="Long",1,-1)</f>
        <v/>
      </c>
      <c r="O271" s="18" t="n">
        <v>1023.6</v>
      </c>
      <c r="P271" s="18" t="n">
        <v>-153.6</v>
      </c>
      <c r="Q271" s="18" t="n">
        <v>1023.6</v>
      </c>
      <c r="R271" s="18">
        <f>R270+O271</f>
        <v/>
      </c>
      <c r="S271" s="18">
        <f>MAX(0,MAX($R$7:R271))-R271</f>
        <v/>
      </c>
      <c r="T271" s="9" t="inlineStr">
        <is>
          <t>Target</t>
        </is>
      </c>
      <c r="U271" s="29" t="n">
        <v>82.7</v>
      </c>
    </row>
    <row r="272">
      <c r="A272" s="11" t="n">
        <v>266</v>
      </c>
      <c r="B272" s="25" t="n">
        <v>44543</v>
      </c>
      <c r="C272" s="9" t="inlineStr">
        <is>
          <t>13:30</t>
        </is>
      </c>
      <c r="D272" s="25" t="n">
        <v>44543</v>
      </c>
      <c r="E272" s="9" t="inlineStr">
        <is>
          <t>16:05</t>
        </is>
      </c>
      <c r="F272" s="9" t="inlineStr">
        <is>
          <t>Short</t>
        </is>
      </c>
      <c r="G272" s="9" t="inlineStr">
        <is>
          <t>Sweep Retest</t>
        </is>
      </c>
      <c r="H272" s="9" t="inlineStr">
        <is>
          <t>C</t>
        </is>
      </c>
      <c r="I272" s="26" t="n">
        <v>8</v>
      </c>
      <c r="J272" s="27" t="n">
        <v>16164.9</v>
      </c>
      <c r="K272" s="27" t="n">
        <v>16092.5</v>
      </c>
      <c r="L272" s="27" t="n">
        <v>16244.25</v>
      </c>
      <c r="M272" s="27" t="n">
        <v>16065</v>
      </c>
      <c r="N272" s="28">
        <f>(K272-J272)*IF(F272="Long",1,-1)</f>
        <v/>
      </c>
      <c r="O272" s="18" t="n">
        <v>579.2</v>
      </c>
      <c r="P272" s="18" t="n">
        <v>-490.4</v>
      </c>
      <c r="Q272" s="18" t="n">
        <v>667.2</v>
      </c>
      <c r="R272" s="18">
        <f>R271+O272</f>
        <v/>
      </c>
      <c r="S272" s="18">
        <f>MAX(0,MAX($R$7:R272))-R272</f>
        <v/>
      </c>
      <c r="T272" s="9" t="inlineStr">
        <is>
          <t>Session close</t>
        </is>
      </c>
      <c r="U272" s="29" t="n">
        <v>155</v>
      </c>
    </row>
    <row r="273">
      <c r="A273" s="11" t="n">
        <v>267</v>
      </c>
      <c r="B273" s="25" t="n">
        <v>44546</v>
      </c>
      <c r="C273" s="9" t="inlineStr">
        <is>
          <t>14:40</t>
        </is>
      </c>
      <c r="D273" s="25" t="n">
        <v>44546</v>
      </c>
      <c r="E273" s="9" t="inlineStr">
        <is>
          <t>14:46</t>
        </is>
      </c>
      <c r="F273" s="9" t="inlineStr">
        <is>
          <t>Long</t>
        </is>
      </c>
      <c r="G273" s="9" t="inlineStr">
        <is>
          <t>CISD Reversal</t>
        </is>
      </c>
      <c r="H273" s="9" t="inlineStr">
        <is>
          <t>A+</t>
        </is>
      </c>
      <c r="I273" s="26" t="n">
        <v>4</v>
      </c>
      <c r="J273" s="27" t="n">
        <v>15894.7</v>
      </c>
      <c r="K273" s="27" t="n">
        <v>15841.25</v>
      </c>
      <c r="L273" s="27" t="n">
        <v>15841.25</v>
      </c>
      <c r="M273" s="27" t="n">
        <v>16044.75</v>
      </c>
      <c r="N273" s="28">
        <f>(K273-J273)*IF(F273="Long",1,-1)</f>
        <v/>
      </c>
      <c r="O273" s="18" t="n">
        <v>-213.8</v>
      </c>
      <c r="P273" s="18" t="n">
        <v>-213.8</v>
      </c>
      <c r="Q273" s="18" t="n">
        <v>64.40000000000001</v>
      </c>
      <c r="R273" s="18">
        <f>R272+O273</f>
        <v/>
      </c>
      <c r="S273" s="18">
        <f>MAX(0,MAX($R$7:R273))-R273</f>
        <v/>
      </c>
      <c r="T273" s="9" t="inlineStr">
        <is>
          <t>Stop</t>
        </is>
      </c>
      <c r="U273" s="29" t="n">
        <v>6.7</v>
      </c>
    </row>
    <row r="274">
      <c r="A274" s="11" t="n">
        <v>268</v>
      </c>
      <c r="B274" s="25" t="n">
        <v>44547</v>
      </c>
      <c r="C274" s="9" t="inlineStr">
        <is>
          <t>11:35</t>
        </is>
      </c>
      <c r="D274" s="25" t="n">
        <v>44547</v>
      </c>
      <c r="E274" s="9" t="inlineStr">
        <is>
          <t>12:07</t>
        </is>
      </c>
      <c r="F274" s="9" t="inlineStr">
        <is>
          <t>Short</t>
        </is>
      </c>
      <c r="G274" s="9" t="inlineStr">
        <is>
          <t>CISD Reversal</t>
        </is>
      </c>
      <c r="H274" s="9" t="inlineStr">
        <is>
          <t>A</t>
        </is>
      </c>
      <c r="I274" s="26" t="n">
        <v>4</v>
      </c>
      <c r="J274" s="27" t="n">
        <v>15864.4</v>
      </c>
      <c r="K274" s="27" t="n">
        <v>15770.5</v>
      </c>
      <c r="L274" s="27" t="n">
        <v>15944.25</v>
      </c>
      <c r="M274" s="27" t="n">
        <v>15770.5</v>
      </c>
      <c r="N274" s="28">
        <f>(K274-J274)*IF(F274="Long",1,-1)</f>
        <v/>
      </c>
      <c r="O274" s="18" t="n">
        <v>375.6</v>
      </c>
      <c r="P274" s="18" t="n">
        <v>-23.2</v>
      </c>
      <c r="Q274" s="18" t="n">
        <v>375.6</v>
      </c>
      <c r="R274" s="18">
        <f>R273+O274</f>
        <v/>
      </c>
      <c r="S274" s="18">
        <f>MAX(0,MAX($R$7:R274))-R274</f>
        <v/>
      </c>
      <c r="T274" s="9" t="inlineStr">
        <is>
          <t>Target</t>
        </is>
      </c>
      <c r="U274" s="29" t="n">
        <v>32.7</v>
      </c>
    </row>
    <row r="275">
      <c r="A275" s="11" t="n">
        <v>269</v>
      </c>
      <c r="B275" s="25" t="n">
        <v>44551</v>
      </c>
      <c r="C275" s="9" t="inlineStr">
        <is>
          <t>09:45</t>
        </is>
      </c>
      <c r="D275" s="25" t="n">
        <v>44551</v>
      </c>
      <c r="E275" s="9" t="inlineStr">
        <is>
          <t>10:26</t>
        </is>
      </c>
      <c r="F275" s="9" t="inlineStr">
        <is>
          <t>Short</t>
        </is>
      </c>
      <c r="G275" s="9" t="inlineStr">
        <is>
          <t>Gap Fill</t>
        </is>
      </c>
      <c r="H275" s="9" t="inlineStr">
        <is>
          <t>-</t>
        </is>
      </c>
      <c r="I275" s="26" t="n">
        <v>12</v>
      </c>
      <c r="J275" s="27" t="n">
        <v>15736</v>
      </c>
      <c r="K275" s="27" t="n">
        <v>15641.75</v>
      </c>
      <c r="L275" s="27" t="n">
        <v>15811.75</v>
      </c>
      <c r="M275" s="27" t="n">
        <v>15641.75</v>
      </c>
      <c r="N275" s="28">
        <f>(K275-J275)*IF(F275="Long",1,-1)</f>
        <v/>
      </c>
      <c r="O275" s="18" t="n">
        <v>1131</v>
      </c>
      <c r="P275" s="18" t="n">
        <v>-37.2</v>
      </c>
      <c r="Q275" s="18" t="n">
        <v>1131</v>
      </c>
      <c r="R275" s="18">
        <f>R274+O275</f>
        <v/>
      </c>
      <c r="S275" s="18">
        <f>MAX(0,MAX($R$7:R275))-R275</f>
        <v/>
      </c>
      <c r="T275" s="9" t="inlineStr">
        <is>
          <t>Target</t>
        </is>
      </c>
      <c r="U275" s="29" t="n">
        <v>41.7</v>
      </c>
    </row>
    <row r="276">
      <c r="A276" s="11" t="n">
        <v>270</v>
      </c>
      <c r="B276" s="25" t="n">
        <v>44557</v>
      </c>
      <c r="C276" s="9" t="inlineStr">
        <is>
          <t>10:10</t>
        </is>
      </c>
      <c r="D276" s="25" t="n">
        <v>44557</v>
      </c>
      <c r="E276" s="9" t="inlineStr">
        <is>
          <t>16:05</t>
        </is>
      </c>
      <c r="F276" s="9" t="inlineStr">
        <is>
          <t>Long</t>
        </is>
      </c>
      <c r="G276" s="9" t="inlineStr">
        <is>
          <t>ORB</t>
        </is>
      </c>
      <c r="H276" s="9" t="inlineStr">
        <is>
          <t>A</t>
        </is>
      </c>
      <c r="I276" s="26" t="n">
        <v>12</v>
      </c>
      <c r="J276" s="27" t="n">
        <v>16490.5</v>
      </c>
      <c r="K276" s="27" t="n">
        <v>16583.2</v>
      </c>
      <c r="L276" s="27" t="n">
        <v>16408.75</v>
      </c>
      <c r="M276" s="27" t="n">
        <v>16585</v>
      </c>
      <c r="N276" s="28">
        <f>(K276-J276)*IF(F276="Long",1,-1)</f>
        <v/>
      </c>
      <c r="O276" s="18" t="n">
        <v>1112.4</v>
      </c>
      <c r="P276" s="18" t="n">
        <v>-157.2</v>
      </c>
      <c r="Q276" s="18" t="n">
        <v>1124.4</v>
      </c>
      <c r="R276" s="18">
        <f>R275+O276</f>
        <v/>
      </c>
      <c r="S276" s="18">
        <f>MAX(0,MAX($R$7:R276))-R276</f>
        <v/>
      </c>
      <c r="T276" s="9" t="inlineStr">
        <is>
          <t>Session close</t>
        </is>
      </c>
      <c r="U276" s="29" t="n">
        <v>355</v>
      </c>
    </row>
    <row r="277">
      <c r="A277" s="11" t="n">
        <v>271</v>
      </c>
      <c r="B277" s="25" t="n">
        <v>44560</v>
      </c>
      <c r="C277" s="9" t="inlineStr">
        <is>
          <t>12:00</t>
        </is>
      </c>
      <c r="D277" s="25" t="n">
        <v>44560</v>
      </c>
      <c r="E277" s="9" t="inlineStr">
        <is>
          <t>15:42</t>
        </is>
      </c>
      <c r="F277" s="9" t="inlineStr">
        <is>
          <t>Long</t>
        </is>
      </c>
      <c r="G277" s="9" t="inlineStr">
        <is>
          <t>ORB</t>
        </is>
      </c>
      <c r="H277" s="9" t="inlineStr">
        <is>
          <t>A</t>
        </is>
      </c>
      <c r="I277" s="26" t="n">
        <v>12</v>
      </c>
      <c r="J277" s="27" t="n">
        <v>16559.8</v>
      </c>
      <c r="K277" s="27" t="n">
        <v>16478.5</v>
      </c>
      <c r="L277" s="27" t="n">
        <v>16478.5</v>
      </c>
      <c r="M277" s="27" t="n">
        <v>16657</v>
      </c>
      <c r="N277" s="28">
        <f>(K277-J277)*IF(F277="Long",1,-1)</f>
        <v/>
      </c>
      <c r="O277" s="18" t="n">
        <v>-975.6</v>
      </c>
      <c r="P277" s="18" t="n">
        <v>-975.6</v>
      </c>
      <c r="Q277" s="18" t="n">
        <v>164.4</v>
      </c>
      <c r="R277" s="18">
        <f>R276+O277</f>
        <v/>
      </c>
      <c r="S277" s="18">
        <f>MAX(0,MAX($R$7:R277))-R277</f>
        <v/>
      </c>
      <c r="T277" s="9" t="inlineStr">
        <is>
          <t>Stop</t>
        </is>
      </c>
      <c r="U277" s="29" t="n">
        <v>222.7</v>
      </c>
    </row>
    <row r="278">
      <c r="A278" s="11" t="n">
        <v>272</v>
      </c>
      <c r="B278" s="25" t="n">
        <v>44561</v>
      </c>
      <c r="C278" s="9" t="inlineStr">
        <is>
          <t>10:05</t>
        </is>
      </c>
      <c r="D278" s="25" t="n">
        <v>44561</v>
      </c>
      <c r="E278" s="9" t="inlineStr">
        <is>
          <t>10:08</t>
        </is>
      </c>
      <c r="F278" s="9" t="inlineStr">
        <is>
          <t>Short</t>
        </is>
      </c>
      <c r="G278" s="9" t="inlineStr">
        <is>
          <t>CISD Continuation</t>
        </is>
      </c>
      <c r="H278" s="9" t="inlineStr">
        <is>
          <t>A</t>
        </is>
      </c>
      <c r="I278" s="26" t="n">
        <v>12</v>
      </c>
      <c r="J278" s="27" t="n">
        <v>16377.5</v>
      </c>
      <c r="K278" s="27" t="n">
        <v>16424.25</v>
      </c>
      <c r="L278" s="27" t="n">
        <v>16424.25</v>
      </c>
      <c r="M278" s="27" t="n">
        <v>16345.5</v>
      </c>
      <c r="N278" s="28">
        <f>(K278-J278)*IF(F278="Long",1,-1)</f>
        <v/>
      </c>
      <c r="O278" s="18" t="n">
        <v>-561</v>
      </c>
      <c r="P278" s="18" t="n">
        <v>-561</v>
      </c>
      <c r="Q278" s="18" t="n">
        <v>20.4</v>
      </c>
      <c r="R278" s="18">
        <f>R277+O278</f>
        <v/>
      </c>
      <c r="S278" s="18">
        <f>MAX(0,MAX($R$7:R278))-R278</f>
        <v/>
      </c>
      <c r="T278" s="9" t="inlineStr">
        <is>
          <t>Stop</t>
        </is>
      </c>
      <c r="U278" s="29" t="n">
        <v>3.7</v>
      </c>
    </row>
    <row r="279">
      <c r="A279" s="11" t="n">
        <v>273</v>
      </c>
      <c r="B279" s="25" t="n">
        <v>44564</v>
      </c>
      <c r="C279" s="9" t="inlineStr">
        <is>
          <t>14:50</t>
        </is>
      </c>
      <c r="D279" s="25" t="n">
        <v>44564</v>
      </c>
      <c r="E279" s="9" t="inlineStr">
        <is>
          <t>16:05</t>
        </is>
      </c>
      <c r="F279" s="9" t="inlineStr">
        <is>
          <t>Long</t>
        </is>
      </c>
      <c r="G279" s="9" t="inlineStr">
        <is>
          <t>ORB</t>
        </is>
      </c>
      <c r="H279" s="9" t="inlineStr">
        <is>
          <t>A+</t>
        </is>
      </c>
      <c r="I279" s="26" t="n">
        <v>12</v>
      </c>
      <c r="J279" s="27" t="n">
        <v>16509.2</v>
      </c>
      <c r="K279" s="27" t="n">
        <v>16512.4</v>
      </c>
      <c r="L279" s="27" t="n">
        <v>16428.5</v>
      </c>
      <c r="M279" s="27" t="n">
        <v>16585</v>
      </c>
      <c r="N279" s="28">
        <f>(K279-J279)*IF(F279="Long",1,-1)</f>
        <v/>
      </c>
      <c r="O279" s="18" t="n">
        <v>38.4</v>
      </c>
      <c r="P279" s="18" t="n">
        <v>-519.6</v>
      </c>
      <c r="Q279" s="18" t="n">
        <v>44.4</v>
      </c>
      <c r="R279" s="18">
        <f>R278+O279</f>
        <v/>
      </c>
      <c r="S279" s="18">
        <f>MAX(0,MAX($R$7:R279))-R279</f>
        <v/>
      </c>
      <c r="T279" s="9" t="inlineStr">
        <is>
          <t>Session close</t>
        </is>
      </c>
      <c r="U279" s="29" t="n">
        <v>75</v>
      </c>
    </row>
    <row r="280">
      <c r="A280" s="11" t="n">
        <v>274</v>
      </c>
      <c r="B280" s="25" t="n">
        <v>44571</v>
      </c>
      <c r="C280" s="9" t="inlineStr">
        <is>
          <t>10:00</t>
        </is>
      </c>
      <c r="D280" s="25" t="n">
        <v>44571</v>
      </c>
      <c r="E280" s="9" t="inlineStr">
        <is>
          <t>10:36</t>
        </is>
      </c>
      <c r="F280" s="9" t="inlineStr">
        <is>
          <t>Short</t>
        </is>
      </c>
      <c r="G280" s="9" t="inlineStr">
        <is>
          <t>CISD Continuation</t>
        </is>
      </c>
      <c r="H280" s="9" t="inlineStr">
        <is>
          <t>A</t>
        </is>
      </c>
      <c r="I280" s="26" t="n">
        <v>12</v>
      </c>
      <c r="J280" s="27" t="n">
        <v>15271.4</v>
      </c>
      <c r="K280" s="27" t="n">
        <v>15194.75</v>
      </c>
      <c r="L280" s="27" t="n">
        <v>15351.75</v>
      </c>
      <c r="M280" s="27" t="n">
        <v>15194.75</v>
      </c>
      <c r="N280" s="28">
        <f>(K280-J280)*IF(F280="Long",1,-1)</f>
        <v/>
      </c>
      <c r="O280" s="18" t="n">
        <v>919.8</v>
      </c>
      <c r="P280" s="18" t="n">
        <v>-157.2</v>
      </c>
      <c r="Q280" s="18" t="n">
        <v>919.8</v>
      </c>
      <c r="R280" s="18">
        <f>R279+O280</f>
        <v/>
      </c>
      <c r="S280" s="18">
        <f>MAX(0,MAX($R$7:R280))-R280</f>
        <v/>
      </c>
      <c r="T280" s="9" t="inlineStr">
        <is>
          <t>Target</t>
        </is>
      </c>
      <c r="U280" s="29" t="n">
        <v>36.7</v>
      </c>
    </row>
    <row r="281">
      <c r="A281" s="11" t="n">
        <v>275</v>
      </c>
      <c r="B281" s="25" t="n">
        <v>44579</v>
      </c>
      <c r="C281" s="9" t="inlineStr">
        <is>
          <t>12:50</t>
        </is>
      </c>
      <c r="D281" s="25" t="n">
        <v>44579</v>
      </c>
      <c r="E281" s="9" t="inlineStr">
        <is>
          <t>16:05</t>
        </is>
      </c>
      <c r="F281" s="9" t="inlineStr">
        <is>
          <t>Short</t>
        </is>
      </c>
      <c r="G281" s="9" t="inlineStr">
        <is>
          <t>ORB</t>
        </is>
      </c>
      <c r="H281" s="9" t="inlineStr">
        <is>
          <t>A</t>
        </is>
      </c>
      <c r="I281" s="26" t="n">
        <v>20</v>
      </c>
      <c r="J281" s="27" t="n">
        <v>15277</v>
      </c>
      <c r="K281" s="27" t="n">
        <v>15229.8</v>
      </c>
      <c r="L281" s="27" t="n">
        <v>15357</v>
      </c>
      <c r="M281" s="27" t="n">
        <v>15165</v>
      </c>
      <c r="N281" s="28">
        <f>(K281-J281)*IF(F281="Long",1,-1)</f>
        <v/>
      </c>
      <c r="O281" s="18" t="n">
        <v>944</v>
      </c>
      <c r="P281" s="18" t="n">
        <v>-1312</v>
      </c>
      <c r="Q281" s="18" t="n">
        <v>1846</v>
      </c>
      <c r="R281" s="18">
        <f>R280+O281</f>
        <v/>
      </c>
      <c r="S281" s="18">
        <f>MAX(0,MAX($R$7:R281))-R281</f>
        <v/>
      </c>
      <c r="T281" s="9" t="inlineStr">
        <is>
          <t>Session close</t>
        </is>
      </c>
      <c r="U281" s="29" t="n">
        <v>195</v>
      </c>
    </row>
    <row r="282">
      <c r="A282" s="11" t="n">
        <v>276</v>
      </c>
      <c r="B282" s="25" t="n">
        <v>44580</v>
      </c>
      <c r="C282" s="9" t="inlineStr">
        <is>
          <t>14:45</t>
        </is>
      </c>
      <c r="D282" s="25" t="n">
        <v>44580</v>
      </c>
      <c r="E282" s="9" t="inlineStr">
        <is>
          <t>15:28</t>
        </is>
      </c>
      <c r="F282" s="9" t="inlineStr">
        <is>
          <t>Long</t>
        </is>
      </c>
      <c r="G282" s="9" t="inlineStr">
        <is>
          <t>CISD Reversal</t>
        </is>
      </c>
      <c r="H282" s="9" t="inlineStr">
        <is>
          <t>A+</t>
        </is>
      </c>
      <c r="I282" s="26" t="n">
        <v>4</v>
      </c>
      <c r="J282" s="27" t="n">
        <v>15217.5</v>
      </c>
      <c r="K282" s="27" t="n">
        <v>15162.75</v>
      </c>
      <c r="L282" s="27" t="n">
        <v>15162.75</v>
      </c>
      <c r="M282" s="27" t="n">
        <v>15285</v>
      </c>
      <c r="N282" s="28">
        <f>(K282-J282)*IF(F282="Long",1,-1)</f>
        <v/>
      </c>
      <c r="O282" s="18" t="n">
        <v>-219</v>
      </c>
      <c r="P282" s="18" t="n">
        <v>-219</v>
      </c>
      <c r="Q282" s="18" t="n">
        <v>44.8</v>
      </c>
      <c r="R282" s="18">
        <f>R281+O282</f>
        <v/>
      </c>
      <c r="S282" s="18">
        <f>MAX(0,MAX($R$7:R282))-R282</f>
        <v/>
      </c>
      <c r="T282" s="9" t="inlineStr">
        <is>
          <t>Stop</t>
        </is>
      </c>
      <c r="U282" s="29" t="n">
        <v>43.7</v>
      </c>
    </row>
    <row r="283">
      <c r="A283" s="11" t="n">
        <v>277</v>
      </c>
      <c r="B283" s="25" t="n">
        <v>44582</v>
      </c>
      <c r="C283" s="9" t="inlineStr">
        <is>
          <t>10:15</t>
        </is>
      </c>
      <c r="D283" s="25" t="n">
        <v>44582</v>
      </c>
      <c r="E283" s="9" t="inlineStr">
        <is>
          <t>10:22</t>
        </is>
      </c>
      <c r="F283" s="9" t="inlineStr">
        <is>
          <t>Short</t>
        </is>
      </c>
      <c r="G283" s="9" t="inlineStr">
        <is>
          <t>CISD Continuation</t>
        </is>
      </c>
      <c r="H283" s="9" t="inlineStr">
        <is>
          <t>A</t>
        </is>
      </c>
      <c r="I283" s="26" t="n">
        <v>12</v>
      </c>
      <c r="J283" s="27" t="n">
        <v>14613.2</v>
      </c>
      <c r="K283" s="27" t="n">
        <v>14547.5</v>
      </c>
      <c r="L283" s="27" t="n">
        <v>14693</v>
      </c>
      <c r="M283" s="27" t="n">
        <v>14547.5</v>
      </c>
      <c r="N283" s="28">
        <f>(K283-J283)*IF(F283="Long",1,-1)</f>
        <v/>
      </c>
      <c r="O283" s="18" t="n">
        <v>788.4</v>
      </c>
      <c r="P283" s="18" t="n">
        <v>-403.2</v>
      </c>
      <c r="Q283" s="18" t="n">
        <v>788.4</v>
      </c>
      <c r="R283" s="18">
        <f>R282+O283</f>
        <v/>
      </c>
      <c r="S283" s="18">
        <f>MAX(0,MAX($R$7:R283))-R283</f>
        <v/>
      </c>
      <c r="T283" s="9" t="inlineStr">
        <is>
          <t>Target</t>
        </is>
      </c>
      <c r="U283" s="29" t="n">
        <v>7.3</v>
      </c>
    </row>
    <row r="284">
      <c r="A284" s="11" t="n">
        <v>278</v>
      </c>
      <c r="B284" s="25" t="n">
        <v>44585</v>
      </c>
      <c r="C284" s="9" t="inlineStr">
        <is>
          <t>10:25</t>
        </is>
      </c>
      <c r="D284" s="25" t="n">
        <v>44585</v>
      </c>
      <c r="E284" s="9" t="inlineStr">
        <is>
          <t>11:10</t>
        </is>
      </c>
      <c r="F284" s="9" t="inlineStr">
        <is>
          <t>Long</t>
        </is>
      </c>
      <c r="G284" s="9" t="inlineStr">
        <is>
          <t>CISD Reversal</t>
        </is>
      </c>
      <c r="H284" s="9" t="inlineStr">
        <is>
          <t>A+</t>
        </is>
      </c>
      <c r="I284" s="26" t="n">
        <v>4</v>
      </c>
      <c r="J284" s="27" t="n">
        <v>14099.5</v>
      </c>
      <c r="K284" s="27" t="n">
        <v>14021</v>
      </c>
      <c r="L284" s="27" t="n">
        <v>14021</v>
      </c>
      <c r="M284" s="27" t="n">
        <v>14185</v>
      </c>
      <c r="N284" s="28">
        <f>(K284-J284)*IF(F284="Long",1,-1)</f>
        <v/>
      </c>
      <c r="O284" s="18" t="n">
        <v>-314</v>
      </c>
      <c r="P284" s="18" t="n">
        <v>-314</v>
      </c>
      <c r="Q284" s="18" t="n">
        <v>319.6</v>
      </c>
      <c r="R284" s="18">
        <f>R283+O284</f>
        <v/>
      </c>
      <c r="S284" s="18">
        <f>MAX(0,MAX($R$7:R284))-R284</f>
        <v/>
      </c>
      <c r="T284" s="9" t="inlineStr">
        <is>
          <t>Stop</t>
        </is>
      </c>
      <c r="U284" s="29" t="n">
        <v>45.7</v>
      </c>
    </row>
    <row r="285">
      <c r="A285" s="11" t="n">
        <v>279</v>
      </c>
      <c r="B285" s="25" t="n">
        <v>44593</v>
      </c>
      <c r="C285" s="9" t="inlineStr">
        <is>
          <t>10:20</t>
        </is>
      </c>
      <c r="D285" s="25" t="n">
        <v>44593</v>
      </c>
      <c r="E285" s="9" t="inlineStr">
        <is>
          <t>10:25</t>
        </is>
      </c>
      <c r="F285" s="9" t="inlineStr">
        <is>
          <t>Short</t>
        </is>
      </c>
      <c r="G285" s="9" t="inlineStr">
        <is>
          <t>ORB</t>
        </is>
      </c>
      <c r="H285" s="9" t="inlineStr">
        <is>
          <t>A+</t>
        </is>
      </c>
      <c r="I285" s="26" t="n">
        <v>12</v>
      </c>
      <c r="J285" s="27" t="n">
        <v>14793.1</v>
      </c>
      <c r="K285" s="27" t="n">
        <v>14873.5</v>
      </c>
      <c r="L285" s="27" t="n">
        <v>14873.5</v>
      </c>
      <c r="M285" s="27" t="n">
        <v>14715</v>
      </c>
      <c r="N285" s="28">
        <f>(K285-J285)*IF(F285="Long",1,-1)</f>
        <v/>
      </c>
      <c r="O285" s="18" t="n">
        <v>-964.8</v>
      </c>
      <c r="P285" s="18" t="n">
        <v>-964.8</v>
      </c>
      <c r="Q285" s="18" t="n">
        <v>1.2</v>
      </c>
      <c r="R285" s="18">
        <f>R284+O285</f>
        <v/>
      </c>
      <c r="S285" s="18">
        <f>MAX(0,MAX($R$7:R285))-R285</f>
        <v/>
      </c>
      <c r="T285" s="9" t="inlineStr">
        <is>
          <t>Stop</t>
        </is>
      </c>
      <c r="U285" s="29" t="n">
        <v>5.7</v>
      </c>
    </row>
    <row r="286">
      <c r="A286" s="11" t="n">
        <v>280</v>
      </c>
      <c r="B286" s="25" t="n">
        <v>44593</v>
      </c>
      <c r="C286" s="9" t="inlineStr">
        <is>
          <t>10:45</t>
        </is>
      </c>
      <c r="D286" s="25" t="n">
        <v>44593</v>
      </c>
      <c r="E286" s="9" t="inlineStr">
        <is>
          <t>10:59</t>
        </is>
      </c>
      <c r="F286" s="9" t="inlineStr">
        <is>
          <t>Short</t>
        </is>
      </c>
      <c r="G286" s="9" t="inlineStr">
        <is>
          <t>ORB</t>
        </is>
      </c>
      <c r="H286" s="9" t="inlineStr">
        <is>
          <t>A</t>
        </is>
      </c>
      <c r="I286" s="26" t="n">
        <v>12</v>
      </c>
      <c r="J286" s="27" t="n">
        <v>14788.1</v>
      </c>
      <c r="K286" s="27" t="n">
        <v>14868.5</v>
      </c>
      <c r="L286" s="27" t="n">
        <v>14868.5</v>
      </c>
      <c r="M286" s="27" t="n">
        <v>14715</v>
      </c>
      <c r="N286" s="28">
        <f>(K286-J286)*IF(F286="Long",1,-1)</f>
        <v/>
      </c>
      <c r="O286" s="18" t="n">
        <v>-964.8</v>
      </c>
      <c r="P286" s="18" t="n">
        <v>-964.8</v>
      </c>
      <c r="Q286" s="18" t="n">
        <v>200.4</v>
      </c>
      <c r="R286" s="18">
        <f>R285+O286</f>
        <v/>
      </c>
      <c r="S286" s="18">
        <f>MAX(0,MAX($R$7:R286))-R286</f>
        <v/>
      </c>
      <c r="T286" s="9" t="inlineStr">
        <is>
          <t>Stop</t>
        </is>
      </c>
      <c r="U286" s="29" t="n">
        <v>14.7</v>
      </c>
    </row>
    <row r="287">
      <c r="A287" s="11" t="n">
        <v>281</v>
      </c>
      <c r="B287" s="25" t="n">
        <v>44594</v>
      </c>
      <c r="C287" s="9" t="inlineStr">
        <is>
          <t>09:45</t>
        </is>
      </c>
      <c r="D287" s="25" t="n">
        <v>44594</v>
      </c>
      <c r="E287" s="9" t="inlineStr">
        <is>
          <t>11:11</t>
        </is>
      </c>
      <c r="F287" s="9" t="inlineStr">
        <is>
          <t>Short</t>
        </is>
      </c>
      <c r="G287" s="9" t="inlineStr">
        <is>
          <t>Gap Fill</t>
        </is>
      </c>
      <c r="H287" s="9" t="inlineStr">
        <is>
          <t>-</t>
        </is>
      </c>
      <c r="I287" s="26" t="n">
        <v>12</v>
      </c>
      <c r="J287" s="27" t="n">
        <v>15097.5</v>
      </c>
      <c r="K287" s="27" t="n">
        <v>15003</v>
      </c>
      <c r="L287" s="27" t="n">
        <v>15190.25</v>
      </c>
      <c r="M287" s="27" t="n">
        <v>15003</v>
      </c>
      <c r="N287" s="28">
        <f>(K287-J287)*IF(F287="Long",1,-1)</f>
        <v/>
      </c>
      <c r="O287" s="18" t="n">
        <v>1134</v>
      </c>
      <c r="P287" s="18" t="n">
        <v>-1004.4</v>
      </c>
      <c r="Q287" s="18" t="n">
        <v>1134</v>
      </c>
      <c r="R287" s="18">
        <f>R286+O287</f>
        <v/>
      </c>
      <c r="S287" s="18">
        <f>MAX(0,MAX($R$7:R287))-R287</f>
        <v/>
      </c>
      <c r="T287" s="9" t="inlineStr">
        <is>
          <t>Target</t>
        </is>
      </c>
      <c r="U287" s="29" t="n">
        <v>86.7</v>
      </c>
    </row>
    <row r="288">
      <c r="A288" s="11" t="n">
        <v>282</v>
      </c>
      <c r="B288" s="25" t="n">
        <v>44594</v>
      </c>
      <c r="C288" s="9" t="inlineStr">
        <is>
          <t>12:20</t>
        </is>
      </c>
      <c r="D288" s="25" t="n">
        <v>44594</v>
      </c>
      <c r="E288" s="9" t="inlineStr">
        <is>
          <t>12:59</t>
        </is>
      </c>
      <c r="F288" s="9" t="inlineStr">
        <is>
          <t>Short</t>
        </is>
      </c>
      <c r="G288" s="9" t="inlineStr">
        <is>
          <t>ORB</t>
        </is>
      </c>
      <c r="H288" s="9" t="inlineStr">
        <is>
          <t>A</t>
        </is>
      </c>
      <c r="I288" s="26" t="n">
        <v>12</v>
      </c>
      <c r="J288" s="27" t="n">
        <v>15052.7</v>
      </c>
      <c r="K288" s="27" t="n">
        <v>15132.5</v>
      </c>
      <c r="L288" s="27" t="n">
        <v>15132.5</v>
      </c>
      <c r="M288" s="27" t="n">
        <v>14965</v>
      </c>
      <c r="N288" s="28">
        <f>(K288-J288)*IF(F288="Long",1,-1)</f>
        <v/>
      </c>
      <c r="O288" s="18" t="n">
        <v>-957.6</v>
      </c>
      <c r="P288" s="18" t="n">
        <v>-957.6</v>
      </c>
      <c r="Q288" s="18" t="n">
        <v>279.6</v>
      </c>
      <c r="R288" s="18">
        <f>R287+O288</f>
        <v/>
      </c>
      <c r="S288" s="18">
        <f>MAX(0,MAX($R$7:R288))-R288</f>
        <v/>
      </c>
      <c r="T288" s="9" t="inlineStr">
        <is>
          <t>Stop</t>
        </is>
      </c>
      <c r="U288" s="29" t="n">
        <v>39.7</v>
      </c>
    </row>
    <row r="289">
      <c r="A289" s="11" t="n">
        <v>283</v>
      </c>
      <c r="B289" s="25" t="n">
        <v>44594</v>
      </c>
      <c r="C289" s="9" t="inlineStr">
        <is>
          <t>13:25</t>
        </is>
      </c>
      <c r="D289" s="25" t="n">
        <v>44594</v>
      </c>
      <c r="E289" s="9" t="inlineStr">
        <is>
          <t>14:40</t>
        </is>
      </c>
      <c r="F289" s="9" t="inlineStr">
        <is>
          <t>Short</t>
        </is>
      </c>
      <c r="G289" s="9" t="inlineStr">
        <is>
          <t>ORB</t>
        </is>
      </c>
      <c r="H289" s="9" t="inlineStr">
        <is>
          <t>A</t>
        </is>
      </c>
      <c r="I289" s="26" t="n">
        <v>12</v>
      </c>
      <c r="J289" s="27" t="n">
        <v>15069</v>
      </c>
      <c r="K289" s="27" t="n">
        <v>15118.5</v>
      </c>
      <c r="L289" s="27" t="n">
        <v>15118.5</v>
      </c>
      <c r="M289" s="27" t="n">
        <v>15015</v>
      </c>
      <c r="N289" s="28">
        <f>(K289-J289)*IF(F289="Long",1,-1)</f>
        <v/>
      </c>
      <c r="O289" s="18" t="n">
        <v>-594</v>
      </c>
      <c r="P289" s="18" t="n">
        <v>-594</v>
      </c>
      <c r="Q289" s="18" t="n">
        <v>505.2</v>
      </c>
      <c r="R289" s="18">
        <f>R288+O289</f>
        <v/>
      </c>
      <c r="S289" s="18">
        <f>MAX(0,MAX($R$7:R289))-R289</f>
        <v/>
      </c>
      <c r="T289" s="9" t="inlineStr">
        <is>
          <t>Stop</t>
        </is>
      </c>
      <c r="U289" s="29" t="n">
        <v>75.7</v>
      </c>
    </row>
    <row r="290">
      <c r="A290" s="11" t="n">
        <v>284</v>
      </c>
      <c r="B290" s="25" t="n">
        <v>44595</v>
      </c>
      <c r="C290" s="9" t="inlineStr">
        <is>
          <t>12:35</t>
        </is>
      </c>
      <c r="D290" s="25" t="n">
        <v>44595</v>
      </c>
      <c r="E290" s="9" t="inlineStr">
        <is>
          <t>14:40</t>
        </is>
      </c>
      <c r="F290" s="9" t="inlineStr">
        <is>
          <t>Short</t>
        </is>
      </c>
      <c r="G290" s="9" t="inlineStr">
        <is>
          <t>ORB</t>
        </is>
      </c>
      <c r="H290" s="9" t="inlineStr">
        <is>
          <t>A</t>
        </is>
      </c>
      <c r="I290" s="26" t="n">
        <v>20</v>
      </c>
      <c r="J290" s="27" t="n">
        <v>14679.9</v>
      </c>
      <c r="K290" s="27" t="n">
        <v>14615</v>
      </c>
      <c r="L290" s="27" t="n">
        <v>14760.25</v>
      </c>
      <c r="M290" s="27" t="n">
        <v>14615</v>
      </c>
      <c r="N290" s="28">
        <f>(K290-J290)*IF(F290="Long",1,-1)</f>
        <v/>
      </c>
      <c r="O290" s="18" t="n">
        <v>1298</v>
      </c>
      <c r="P290" s="18" t="n">
        <v>-958</v>
      </c>
      <c r="Q290" s="18" t="n">
        <v>1298</v>
      </c>
      <c r="R290" s="18">
        <f>R289+O290</f>
        <v/>
      </c>
      <c r="S290" s="18">
        <f>MAX(0,MAX($R$7:R290))-R290</f>
        <v/>
      </c>
      <c r="T290" s="9" t="inlineStr">
        <is>
          <t>Target</t>
        </is>
      </c>
      <c r="U290" s="29" t="n">
        <v>125.7</v>
      </c>
    </row>
    <row r="291">
      <c r="A291" s="11" t="n">
        <v>285</v>
      </c>
      <c r="B291" s="25" t="n">
        <v>44600</v>
      </c>
      <c r="C291" s="9" t="inlineStr">
        <is>
          <t>09:45</t>
        </is>
      </c>
      <c r="D291" s="25" t="n">
        <v>44600</v>
      </c>
      <c r="E291" s="9" t="inlineStr">
        <is>
          <t>09:45</t>
        </is>
      </c>
      <c r="F291" s="9" t="inlineStr">
        <is>
          <t>Long</t>
        </is>
      </c>
      <c r="G291" s="9" t="inlineStr">
        <is>
          <t>Gap Fill</t>
        </is>
      </c>
      <c r="H291" s="9" t="inlineStr">
        <is>
          <t>-</t>
        </is>
      </c>
      <c r="I291" s="26" t="n">
        <v>12</v>
      </c>
      <c r="J291" s="27" t="n">
        <v>14561.2</v>
      </c>
      <c r="K291" s="27" t="n">
        <v>14580.5</v>
      </c>
      <c r="L291" s="27" t="n">
        <v>14513.25</v>
      </c>
      <c r="M291" s="27" t="n">
        <v>14580.5</v>
      </c>
      <c r="N291" s="28">
        <f>(K291-J291)*IF(F291="Long",1,-1)</f>
        <v/>
      </c>
      <c r="O291" s="18" t="n">
        <v>231.6</v>
      </c>
      <c r="P291" s="18" t="n">
        <v>0</v>
      </c>
      <c r="Q291" s="18" t="n">
        <v>231.6</v>
      </c>
      <c r="R291" s="18">
        <f>R290+O291</f>
        <v/>
      </c>
      <c r="S291" s="18">
        <f>MAX(0,MAX($R$7:R291))-R291</f>
        <v/>
      </c>
      <c r="T291" s="9" t="inlineStr">
        <is>
          <t>Target</t>
        </is>
      </c>
      <c r="U291" s="29" t="n">
        <v>0.3</v>
      </c>
    </row>
    <row r="292">
      <c r="A292" s="11" t="n">
        <v>286</v>
      </c>
      <c r="B292" s="25" t="n">
        <v>44601</v>
      </c>
      <c r="C292" s="9" t="inlineStr">
        <is>
          <t>09:45</t>
        </is>
      </c>
      <c r="D292" s="25" t="n">
        <v>44601</v>
      </c>
      <c r="E292" s="9" t="inlineStr">
        <is>
          <t>11:00</t>
        </is>
      </c>
      <c r="F292" s="9" t="inlineStr">
        <is>
          <t>Short</t>
        </is>
      </c>
      <c r="G292" s="9" t="inlineStr">
        <is>
          <t>Gap Fill</t>
        </is>
      </c>
      <c r="H292" s="9" t="inlineStr">
        <is>
          <t>-</t>
        </is>
      </c>
      <c r="I292" s="26" t="n">
        <v>12</v>
      </c>
      <c r="J292" s="27" t="n">
        <v>14931.5</v>
      </c>
      <c r="K292" s="27" t="n">
        <v>14965.75</v>
      </c>
      <c r="L292" s="27" t="n">
        <v>14965.75</v>
      </c>
      <c r="M292" s="27" t="n">
        <v>14743</v>
      </c>
      <c r="N292" s="28">
        <f>(K292-J292)*IF(F292="Long",1,-1)</f>
        <v/>
      </c>
      <c r="O292" s="18" t="n">
        <v>-411</v>
      </c>
      <c r="P292" s="18" t="n">
        <v>-411</v>
      </c>
      <c r="Q292" s="18" t="n">
        <v>759.6</v>
      </c>
      <c r="R292" s="18">
        <f>R291+O292</f>
        <v/>
      </c>
      <c r="S292" s="18">
        <f>MAX(0,MAX($R$7:R292))-R292</f>
        <v/>
      </c>
      <c r="T292" s="9" t="inlineStr">
        <is>
          <t>Stop</t>
        </is>
      </c>
      <c r="U292" s="29" t="n">
        <v>75.7</v>
      </c>
    </row>
    <row r="293">
      <c r="A293" s="11" t="n">
        <v>287</v>
      </c>
      <c r="B293" s="25" t="n">
        <v>44606</v>
      </c>
      <c r="C293" s="9" t="inlineStr">
        <is>
          <t>14:30</t>
        </is>
      </c>
      <c r="D293" s="25" t="n">
        <v>44606</v>
      </c>
      <c r="E293" s="9" t="inlineStr">
        <is>
          <t>15:24</t>
        </is>
      </c>
      <c r="F293" s="9" t="inlineStr">
        <is>
          <t>Long</t>
        </is>
      </c>
      <c r="G293" s="9" t="inlineStr">
        <is>
          <t>CISD Reversal</t>
        </is>
      </c>
      <c r="H293" s="9" t="inlineStr">
        <is>
          <t>B</t>
        </is>
      </c>
      <c r="I293" s="26" t="n">
        <v>4</v>
      </c>
      <c r="J293" s="27" t="n">
        <v>14219.4</v>
      </c>
      <c r="K293" s="27" t="n">
        <v>14285</v>
      </c>
      <c r="L293" s="27" t="n">
        <v>14139.25</v>
      </c>
      <c r="M293" s="27" t="n">
        <v>14285</v>
      </c>
      <c r="N293" s="28">
        <f>(K293-J293)*IF(F293="Long",1,-1)</f>
        <v/>
      </c>
      <c r="O293" s="18" t="n">
        <v>262.4</v>
      </c>
      <c r="P293" s="18" t="n">
        <v>-145.2</v>
      </c>
      <c r="Q293" s="18" t="n">
        <v>262.4</v>
      </c>
      <c r="R293" s="18">
        <f>R292+O293</f>
        <v/>
      </c>
      <c r="S293" s="18">
        <f>MAX(0,MAX($R$7:R293))-R293</f>
        <v/>
      </c>
      <c r="T293" s="9" t="inlineStr">
        <is>
          <t>Target</t>
        </is>
      </c>
      <c r="U293" s="29" t="n">
        <v>54.3</v>
      </c>
    </row>
    <row r="294">
      <c r="A294" s="11" t="n">
        <v>288</v>
      </c>
      <c r="B294" s="25" t="n">
        <v>44608</v>
      </c>
      <c r="C294" s="9" t="inlineStr">
        <is>
          <t>09:55</t>
        </is>
      </c>
      <c r="D294" s="25" t="n">
        <v>44608</v>
      </c>
      <c r="E294" s="9" t="inlineStr">
        <is>
          <t>14:00</t>
        </is>
      </c>
      <c r="F294" s="9" t="inlineStr">
        <is>
          <t>Short</t>
        </is>
      </c>
      <c r="G294" s="9" t="inlineStr">
        <is>
          <t>ORB</t>
        </is>
      </c>
      <c r="H294" s="9" t="inlineStr">
        <is>
          <t>A</t>
        </is>
      </c>
      <c r="I294" s="26" t="n">
        <v>12</v>
      </c>
      <c r="J294" s="27" t="n">
        <v>14410.2</v>
      </c>
      <c r="K294" s="27" t="n">
        <v>14490.75</v>
      </c>
      <c r="L294" s="27" t="n">
        <v>14490.75</v>
      </c>
      <c r="M294" s="27" t="n">
        <v>14315</v>
      </c>
      <c r="N294" s="28">
        <f>(K294-J294)*IF(F294="Long",1,-1)</f>
        <v/>
      </c>
      <c r="O294" s="18" t="n">
        <v>-966.6</v>
      </c>
      <c r="P294" s="18" t="n">
        <v>-966.6</v>
      </c>
      <c r="Q294" s="18" t="n">
        <v>202.8</v>
      </c>
      <c r="R294" s="18">
        <f>R293+O294</f>
        <v/>
      </c>
      <c r="S294" s="18">
        <f>MAX(0,MAX($R$7:R294))-R294</f>
        <v/>
      </c>
      <c r="T294" s="9" t="inlineStr">
        <is>
          <t>Stop</t>
        </is>
      </c>
      <c r="U294" s="29" t="n">
        <v>245.7</v>
      </c>
    </row>
    <row r="295">
      <c r="A295" s="11" t="n">
        <v>289</v>
      </c>
      <c r="B295" s="25" t="n">
        <v>44609</v>
      </c>
      <c r="C295" s="9" t="inlineStr">
        <is>
          <t>09:45</t>
        </is>
      </c>
      <c r="D295" s="25" t="n">
        <v>44609</v>
      </c>
      <c r="E295" s="9" t="inlineStr">
        <is>
          <t>09:46</t>
        </is>
      </c>
      <c r="F295" s="9" t="inlineStr">
        <is>
          <t>Long</t>
        </is>
      </c>
      <c r="G295" s="9" t="inlineStr">
        <is>
          <t>Gap Fill</t>
        </is>
      </c>
      <c r="H295" s="9" t="inlineStr">
        <is>
          <t>-</t>
        </is>
      </c>
      <c r="I295" s="26" t="n">
        <v>12</v>
      </c>
      <c r="J295" s="27" t="n">
        <v>14483.3</v>
      </c>
      <c r="K295" s="27" t="n">
        <v>14455.75</v>
      </c>
      <c r="L295" s="27" t="n">
        <v>14455.75</v>
      </c>
      <c r="M295" s="27" t="n">
        <v>14609.75</v>
      </c>
      <c r="N295" s="28">
        <f>(K295-J295)*IF(F295="Long",1,-1)</f>
        <v/>
      </c>
      <c r="O295" s="18" t="n">
        <v>-330.6</v>
      </c>
      <c r="P295" s="18" t="n">
        <v>-330.6</v>
      </c>
      <c r="Q295" s="18" t="n">
        <v>16.8</v>
      </c>
      <c r="R295" s="18">
        <f>R294+O295</f>
        <v/>
      </c>
      <c r="S295" s="18">
        <f>MAX(0,MAX($R$7:R295))-R295</f>
        <v/>
      </c>
      <c r="T295" s="9" t="inlineStr">
        <is>
          <t>Stop</t>
        </is>
      </c>
      <c r="U295" s="29" t="n">
        <v>1.7</v>
      </c>
    </row>
    <row r="296">
      <c r="A296" s="11" t="n">
        <v>290</v>
      </c>
      <c r="B296" s="25" t="n">
        <v>44609</v>
      </c>
      <c r="C296" s="9" t="inlineStr">
        <is>
          <t>09:55</t>
        </is>
      </c>
      <c r="D296" s="25" t="n">
        <v>44609</v>
      </c>
      <c r="E296" s="9" t="inlineStr">
        <is>
          <t>11:13</t>
        </is>
      </c>
      <c r="F296" s="9" t="inlineStr">
        <is>
          <t>Short</t>
        </is>
      </c>
      <c r="G296" s="9" t="inlineStr">
        <is>
          <t>CISD Continuation</t>
        </is>
      </c>
      <c r="H296" s="9" t="inlineStr">
        <is>
          <t>A</t>
        </is>
      </c>
      <c r="I296" s="26" t="n">
        <v>12</v>
      </c>
      <c r="J296" s="27" t="n">
        <v>14394.2</v>
      </c>
      <c r="K296" s="27" t="n">
        <v>14391.5</v>
      </c>
      <c r="L296" s="27" t="n">
        <v>14473.5</v>
      </c>
      <c r="M296" s="27" t="n">
        <v>14251</v>
      </c>
      <c r="N296" s="28">
        <f>(K296-J296)*IF(F296="Long",1,-1)</f>
        <v/>
      </c>
      <c r="O296" s="18" t="n">
        <v>32.4</v>
      </c>
      <c r="P296" s="18" t="n">
        <v>-512.4</v>
      </c>
      <c r="Q296" s="18" t="n">
        <v>782.4</v>
      </c>
      <c r="R296" s="18">
        <f>R295+O296</f>
        <v/>
      </c>
      <c r="S296" s="18">
        <f>MAX(0,MAX($R$7:R296))-R296</f>
        <v/>
      </c>
      <c r="T296" s="9" t="inlineStr">
        <is>
          <t>Break-even stop</t>
        </is>
      </c>
      <c r="U296" s="29" t="n">
        <v>78.7</v>
      </c>
    </row>
    <row r="297">
      <c r="A297" s="11" t="n">
        <v>291</v>
      </c>
      <c r="B297" s="25" t="n">
        <v>44614</v>
      </c>
      <c r="C297" s="9" t="inlineStr">
        <is>
          <t>10:15</t>
        </is>
      </c>
      <c r="D297" s="25" t="n">
        <v>44614</v>
      </c>
      <c r="E297" s="9" t="inlineStr">
        <is>
          <t>10:32</t>
        </is>
      </c>
      <c r="F297" s="9" t="inlineStr">
        <is>
          <t>Long</t>
        </is>
      </c>
      <c r="G297" s="9" t="inlineStr">
        <is>
          <t>CISD Continuation</t>
        </is>
      </c>
      <c r="H297" s="9" t="inlineStr">
        <is>
          <t>A</t>
        </is>
      </c>
      <c r="I297" s="26" t="n">
        <v>12</v>
      </c>
      <c r="J297" s="27" t="n">
        <v>14049.2</v>
      </c>
      <c r="K297" s="27" t="n">
        <v>14051</v>
      </c>
      <c r="L297" s="27" t="n">
        <v>13982.25</v>
      </c>
      <c r="M297" s="27" t="n">
        <v>14173.75</v>
      </c>
      <c r="N297" s="28">
        <f>(K297-J297)*IF(F297="Long",1,-1)</f>
        <v/>
      </c>
      <c r="O297" s="18" t="n">
        <v>21.6</v>
      </c>
      <c r="P297" s="18" t="n">
        <v>-150</v>
      </c>
      <c r="Q297" s="18" t="n">
        <v>777.6</v>
      </c>
      <c r="R297" s="18">
        <f>R296+O297</f>
        <v/>
      </c>
      <c r="S297" s="18">
        <f>MAX(0,MAX($R$7:R297))-R297</f>
        <v/>
      </c>
      <c r="T297" s="9" t="inlineStr">
        <is>
          <t>Break-even stop</t>
        </is>
      </c>
      <c r="U297" s="29" t="n">
        <v>17.7</v>
      </c>
    </row>
    <row r="298">
      <c r="A298" s="11" t="n">
        <v>292</v>
      </c>
      <c r="B298" s="25" t="n">
        <v>44614</v>
      </c>
      <c r="C298" s="9" t="inlineStr">
        <is>
          <t>14:30</t>
        </is>
      </c>
      <c r="D298" s="25" t="n">
        <v>44614</v>
      </c>
      <c r="E298" s="9" t="inlineStr">
        <is>
          <t>14:50</t>
        </is>
      </c>
      <c r="F298" s="9" t="inlineStr">
        <is>
          <t>Long</t>
        </is>
      </c>
      <c r="G298" s="9" t="inlineStr">
        <is>
          <t>CISD Reversal</t>
        </is>
      </c>
      <c r="H298" s="9" t="inlineStr">
        <is>
          <t>B</t>
        </is>
      </c>
      <c r="I298" s="26" t="n">
        <v>4</v>
      </c>
      <c r="J298" s="27" t="n">
        <v>13815.2</v>
      </c>
      <c r="K298" s="27" t="n">
        <v>13886</v>
      </c>
      <c r="L298" s="27" t="n">
        <v>13753</v>
      </c>
      <c r="M298" s="27" t="n">
        <v>13886</v>
      </c>
      <c r="N298" s="28">
        <f>(K298-J298)*IF(F298="Long",1,-1)</f>
        <v/>
      </c>
      <c r="O298" s="18" t="n">
        <v>283.2</v>
      </c>
      <c r="P298" s="18" t="n">
        <v>-158.4</v>
      </c>
      <c r="Q298" s="18" t="n">
        <v>283.2</v>
      </c>
      <c r="R298" s="18">
        <f>R297+O298</f>
        <v/>
      </c>
      <c r="S298" s="18">
        <f>MAX(0,MAX($R$7:R298))-R298</f>
        <v/>
      </c>
      <c r="T298" s="9" t="inlineStr">
        <is>
          <t>Target</t>
        </is>
      </c>
      <c r="U298" s="29" t="n">
        <v>20.7</v>
      </c>
    </row>
    <row r="299">
      <c r="A299" s="11" t="n">
        <v>293</v>
      </c>
      <c r="B299" s="25" t="n">
        <v>44615</v>
      </c>
      <c r="C299" s="9" t="inlineStr">
        <is>
          <t>09:45</t>
        </is>
      </c>
      <c r="D299" s="25" t="n">
        <v>44615</v>
      </c>
      <c r="E299" s="9" t="inlineStr">
        <is>
          <t>10:02</t>
        </is>
      </c>
      <c r="F299" s="9" t="inlineStr">
        <is>
          <t>Short</t>
        </is>
      </c>
      <c r="G299" s="9" t="inlineStr">
        <is>
          <t>Gap Fill</t>
        </is>
      </c>
      <c r="H299" s="9" t="inlineStr">
        <is>
          <t>-</t>
        </is>
      </c>
      <c r="I299" s="26" t="n">
        <v>12</v>
      </c>
      <c r="J299" s="27" t="n">
        <v>13961</v>
      </c>
      <c r="K299" s="27" t="n">
        <v>13872.5</v>
      </c>
      <c r="L299" s="27" t="n">
        <v>14037</v>
      </c>
      <c r="M299" s="27" t="n">
        <v>13872.5</v>
      </c>
      <c r="N299" s="28">
        <f>(K299-J299)*IF(F299="Long",1,-1)</f>
        <v/>
      </c>
      <c r="O299" s="18" t="n">
        <v>1062</v>
      </c>
      <c r="P299" s="18" t="n">
        <v>-314.4</v>
      </c>
      <c r="Q299" s="18" t="n">
        <v>1062</v>
      </c>
      <c r="R299" s="18">
        <f>R298+O299</f>
        <v/>
      </c>
      <c r="S299" s="18">
        <f>MAX(0,MAX($R$7:R299))-R299</f>
        <v/>
      </c>
      <c r="T299" s="9" t="inlineStr">
        <is>
          <t>Target</t>
        </is>
      </c>
      <c r="U299" s="29" t="n">
        <v>17.7</v>
      </c>
    </row>
    <row r="300">
      <c r="A300" s="11" t="n">
        <v>294</v>
      </c>
      <c r="B300" s="25" t="n">
        <v>44620</v>
      </c>
      <c r="C300" s="9" t="inlineStr">
        <is>
          <t>09:45</t>
        </is>
      </c>
      <c r="D300" s="25" t="n">
        <v>44620</v>
      </c>
      <c r="E300" s="9" t="inlineStr">
        <is>
          <t>10:39</t>
        </is>
      </c>
      <c r="F300" s="9" t="inlineStr">
        <is>
          <t>Long</t>
        </is>
      </c>
      <c r="G300" s="9" t="inlineStr">
        <is>
          <t>Gap Fill</t>
        </is>
      </c>
      <c r="H300" s="9" t="inlineStr">
        <is>
          <t>-</t>
        </is>
      </c>
      <c r="I300" s="26" t="n">
        <v>12</v>
      </c>
      <c r="J300" s="27" t="n">
        <v>14052.7</v>
      </c>
      <c r="K300" s="27" t="n">
        <v>14185.25</v>
      </c>
      <c r="L300" s="27" t="n">
        <v>14033.25</v>
      </c>
      <c r="M300" s="27" t="n">
        <v>14185.25</v>
      </c>
      <c r="N300" s="28">
        <f>(K300-J300)*IF(F300="Long",1,-1)</f>
        <v/>
      </c>
      <c r="O300" s="18" t="n">
        <v>1590.6</v>
      </c>
      <c r="P300" s="18" t="n">
        <v>-162</v>
      </c>
      <c r="Q300" s="18" t="n">
        <v>1590.6</v>
      </c>
      <c r="R300" s="18">
        <f>R299+O300</f>
        <v/>
      </c>
      <c r="S300" s="18">
        <f>MAX(0,MAX($R$7:R300))-R300</f>
        <v/>
      </c>
      <c r="T300" s="9" t="inlineStr">
        <is>
          <t>Target</t>
        </is>
      </c>
      <c r="U300" s="29" t="n">
        <v>54.7</v>
      </c>
    </row>
    <row r="301">
      <c r="A301" s="11" t="n">
        <v>295</v>
      </c>
      <c r="B301" s="25" t="n">
        <v>44620</v>
      </c>
      <c r="C301" s="9" t="inlineStr">
        <is>
          <t>14:45</t>
        </is>
      </c>
      <c r="D301" s="25" t="n">
        <v>44620</v>
      </c>
      <c r="E301" s="9" t="inlineStr">
        <is>
          <t>15:50</t>
        </is>
      </c>
      <c r="F301" s="9" t="inlineStr">
        <is>
          <t>Long</t>
        </is>
      </c>
      <c r="G301" s="9" t="inlineStr">
        <is>
          <t>CISD Reversal</t>
        </is>
      </c>
      <c r="H301" s="9" t="inlineStr">
        <is>
          <t>A+</t>
        </is>
      </c>
      <c r="I301" s="26" t="n">
        <v>4</v>
      </c>
      <c r="J301" s="27" t="n">
        <v>14070.7</v>
      </c>
      <c r="K301" s="27" t="n">
        <v>14185</v>
      </c>
      <c r="L301" s="27" t="n">
        <v>13990</v>
      </c>
      <c r="M301" s="27" t="n">
        <v>14185</v>
      </c>
      <c r="N301" s="28">
        <f>(K301-J301)*IF(F301="Long",1,-1)</f>
        <v/>
      </c>
      <c r="O301" s="18" t="n">
        <v>457.2</v>
      </c>
      <c r="P301" s="18" t="n">
        <v>-165.6</v>
      </c>
      <c r="Q301" s="18" t="n">
        <v>457.2</v>
      </c>
      <c r="R301" s="18">
        <f>R300+O301</f>
        <v/>
      </c>
      <c r="S301" s="18">
        <f>MAX(0,MAX($R$7:R301))-R301</f>
        <v/>
      </c>
      <c r="T301" s="9" t="inlineStr">
        <is>
          <t>Target</t>
        </is>
      </c>
      <c r="U301" s="29" t="n">
        <v>65.7</v>
      </c>
    </row>
    <row r="302">
      <c r="A302" s="11" t="n">
        <v>296</v>
      </c>
      <c r="B302" s="25" t="n">
        <v>44621</v>
      </c>
      <c r="C302" s="9" t="inlineStr">
        <is>
          <t>09:45</t>
        </is>
      </c>
      <c r="D302" s="25" t="n">
        <v>44621</v>
      </c>
      <c r="E302" s="9" t="inlineStr">
        <is>
          <t>09:50</t>
        </is>
      </c>
      <c r="F302" s="9" t="inlineStr">
        <is>
          <t>Long</t>
        </is>
      </c>
      <c r="G302" s="9" t="inlineStr">
        <is>
          <t>Gap Fill</t>
        </is>
      </c>
      <c r="H302" s="9" t="inlineStr">
        <is>
          <t>-</t>
        </is>
      </c>
      <c r="I302" s="26" t="n">
        <v>12</v>
      </c>
      <c r="J302" s="27" t="n">
        <v>14197.3</v>
      </c>
      <c r="K302" s="27" t="n">
        <v>14238.75</v>
      </c>
      <c r="L302" s="27" t="n">
        <v>14158</v>
      </c>
      <c r="M302" s="27" t="n">
        <v>14238.75</v>
      </c>
      <c r="N302" s="28">
        <f>(K302-J302)*IF(F302="Long",1,-1)</f>
        <v/>
      </c>
      <c r="O302" s="18" t="n">
        <v>497.4</v>
      </c>
      <c r="P302" s="18" t="n">
        <v>-286.8</v>
      </c>
      <c r="Q302" s="18" t="n">
        <v>497.4</v>
      </c>
      <c r="R302" s="18">
        <f>R301+O302</f>
        <v/>
      </c>
      <c r="S302" s="18">
        <f>MAX(0,MAX($R$7:R302))-R302</f>
        <v/>
      </c>
      <c r="T302" s="9" t="inlineStr">
        <is>
          <t>Target</t>
        </is>
      </c>
      <c r="U302" s="29" t="n">
        <v>5.3</v>
      </c>
    </row>
    <row r="303">
      <c r="A303" s="11" t="n">
        <v>297</v>
      </c>
      <c r="B303" s="25" t="n">
        <v>44623</v>
      </c>
      <c r="C303" s="9" t="inlineStr">
        <is>
          <t>09:45</t>
        </is>
      </c>
      <c r="D303" s="25" t="n">
        <v>44623</v>
      </c>
      <c r="E303" s="9" t="inlineStr">
        <is>
          <t>09:49</t>
        </is>
      </c>
      <c r="F303" s="9" t="inlineStr">
        <is>
          <t>Short</t>
        </is>
      </c>
      <c r="G303" s="9" t="inlineStr">
        <is>
          <t>Gap Fill</t>
        </is>
      </c>
      <c r="H303" s="9" t="inlineStr">
        <is>
          <t>-</t>
        </is>
      </c>
      <c r="I303" s="26" t="n">
        <v>12</v>
      </c>
      <c r="J303" s="27" t="n">
        <v>14280.5</v>
      </c>
      <c r="K303" s="27" t="n">
        <v>14240.25</v>
      </c>
      <c r="L303" s="27" t="n">
        <v>14356.75</v>
      </c>
      <c r="M303" s="27" t="n">
        <v>14240.25</v>
      </c>
      <c r="N303" s="28">
        <f>(K303-J303)*IF(F303="Long",1,-1)</f>
        <v/>
      </c>
      <c r="O303" s="18" t="n">
        <v>483</v>
      </c>
      <c r="P303" s="18" t="n">
        <v>-444</v>
      </c>
      <c r="Q303" s="18" t="n">
        <v>483</v>
      </c>
      <c r="R303" s="18">
        <f>R302+O303</f>
        <v/>
      </c>
      <c r="S303" s="18">
        <f>MAX(0,MAX($R$7:R303))-R303</f>
        <v/>
      </c>
      <c r="T303" s="9" t="inlineStr">
        <is>
          <t>Target</t>
        </is>
      </c>
      <c r="U303" s="29" t="n">
        <v>4.7</v>
      </c>
    </row>
    <row r="304">
      <c r="A304" s="11" t="n">
        <v>298</v>
      </c>
      <c r="B304" s="25" t="n">
        <v>44627</v>
      </c>
      <c r="C304" s="9" t="inlineStr">
        <is>
          <t>10:00</t>
        </is>
      </c>
      <c r="D304" s="25" t="n">
        <v>44627</v>
      </c>
      <c r="E304" s="9" t="inlineStr">
        <is>
          <t>12:02</t>
        </is>
      </c>
      <c r="F304" s="9" t="inlineStr">
        <is>
          <t>Short</t>
        </is>
      </c>
      <c r="G304" s="9" t="inlineStr">
        <is>
          <t>CISD Continuation</t>
        </is>
      </c>
      <c r="H304" s="9" t="inlineStr">
        <is>
          <t>A</t>
        </is>
      </c>
      <c r="I304" s="26" t="n">
        <v>12</v>
      </c>
      <c r="J304" s="27" t="n">
        <v>13676.3</v>
      </c>
      <c r="K304" s="27" t="n">
        <v>13545</v>
      </c>
      <c r="L304" s="27" t="n">
        <v>13757.5</v>
      </c>
      <c r="M304" s="27" t="n">
        <v>13545</v>
      </c>
      <c r="N304" s="28">
        <f>(K304-J304)*IF(F304="Long",1,-1)</f>
        <v/>
      </c>
      <c r="O304" s="18" t="n">
        <v>1575.6</v>
      </c>
      <c r="P304" s="18" t="n">
        <v>-248.4</v>
      </c>
      <c r="Q304" s="18" t="n">
        <v>1575.6</v>
      </c>
      <c r="R304" s="18">
        <f>R303+O304</f>
        <v/>
      </c>
      <c r="S304" s="18">
        <f>MAX(0,MAX($R$7:R304))-R304</f>
        <v/>
      </c>
      <c r="T304" s="9" t="inlineStr">
        <is>
          <t>Target</t>
        </is>
      </c>
      <c r="U304" s="29" t="n">
        <v>122.7</v>
      </c>
    </row>
    <row r="305">
      <c r="A305" s="11" t="n">
        <v>299</v>
      </c>
      <c r="B305" s="25" t="n">
        <v>44637</v>
      </c>
      <c r="C305" s="9" t="inlineStr">
        <is>
          <t>09:45</t>
        </is>
      </c>
      <c r="D305" s="25" t="n">
        <v>44637</v>
      </c>
      <c r="E305" s="9" t="inlineStr">
        <is>
          <t>09:57</t>
        </is>
      </c>
      <c r="F305" s="9" t="inlineStr">
        <is>
          <t>Long</t>
        </is>
      </c>
      <c r="G305" s="9" t="inlineStr">
        <is>
          <t>Gap Fill</t>
        </is>
      </c>
      <c r="H305" s="9" t="inlineStr">
        <is>
          <t>-</t>
        </is>
      </c>
      <c r="I305" s="26" t="n">
        <v>12</v>
      </c>
      <c r="J305" s="27" t="n">
        <v>13896.2</v>
      </c>
      <c r="K305" s="27" t="n">
        <v>13962</v>
      </c>
      <c r="L305" s="27" t="n">
        <v>13824.75</v>
      </c>
      <c r="M305" s="27" t="n">
        <v>13962</v>
      </c>
      <c r="N305" s="28">
        <f>(K305-J305)*IF(F305="Long",1,-1)</f>
        <v/>
      </c>
      <c r="O305" s="18" t="n">
        <v>789.6</v>
      </c>
      <c r="P305" s="18" t="n">
        <v>-194.4</v>
      </c>
      <c r="Q305" s="18" t="n">
        <v>789.6</v>
      </c>
      <c r="R305" s="18">
        <f>R304+O305</f>
        <v/>
      </c>
      <c r="S305" s="18">
        <f>MAX(0,MAX($R$7:R305))-R305</f>
        <v/>
      </c>
      <c r="T305" s="9" t="inlineStr">
        <is>
          <t>Target</t>
        </is>
      </c>
      <c r="U305" s="29" t="n">
        <v>12.7</v>
      </c>
    </row>
    <row r="306">
      <c r="A306" s="11" t="n">
        <v>300</v>
      </c>
      <c r="B306" s="25" t="n">
        <v>44638</v>
      </c>
      <c r="C306" s="9" t="inlineStr">
        <is>
          <t>09:45</t>
        </is>
      </c>
      <c r="D306" s="25" t="n">
        <v>44638</v>
      </c>
      <c r="E306" s="9" t="inlineStr">
        <is>
          <t>09:51</t>
        </is>
      </c>
      <c r="F306" s="9" t="inlineStr">
        <is>
          <t>Long</t>
        </is>
      </c>
      <c r="G306" s="9" t="inlineStr">
        <is>
          <t>Gap Fill</t>
        </is>
      </c>
      <c r="H306" s="9" t="inlineStr">
        <is>
          <t>-</t>
        </is>
      </c>
      <c r="I306" s="26" t="n">
        <v>12</v>
      </c>
      <c r="J306" s="27" t="n">
        <v>14074.4</v>
      </c>
      <c r="K306" s="27" t="n">
        <v>14127</v>
      </c>
      <c r="L306" s="27" t="n">
        <v>14001.5</v>
      </c>
      <c r="M306" s="27" t="n">
        <v>14127</v>
      </c>
      <c r="N306" s="28">
        <f>(K306-J306)*IF(F306="Long",1,-1)</f>
        <v/>
      </c>
      <c r="O306" s="18" t="n">
        <v>631.2</v>
      </c>
      <c r="P306" s="18" t="n">
        <v>-86.40000000000001</v>
      </c>
      <c r="Q306" s="18" t="n">
        <v>631.2</v>
      </c>
      <c r="R306" s="18">
        <f>R305+O306</f>
        <v/>
      </c>
      <c r="S306" s="18">
        <f>MAX(0,MAX($R$7:R306))-R306</f>
        <v/>
      </c>
      <c r="T306" s="9" t="inlineStr">
        <is>
          <t>Target</t>
        </is>
      </c>
      <c r="U306" s="29" t="n">
        <v>6.3</v>
      </c>
    </row>
    <row r="307">
      <c r="A307" s="11" t="n">
        <v>301</v>
      </c>
      <c r="B307" s="25" t="n">
        <v>44641</v>
      </c>
      <c r="C307" s="9" t="inlineStr">
        <is>
          <t>14:25</t>
        </is>
      </c>
      <c r="D307" s="25" t="n">
        <v>44641</v>
      </c>
      <c r="E307" s="9" t="inlineStr">
        <is>
          <t>16:05</t>
        </is>
      </c>
      <c r="F307" s="9" t="inlineStr">
        <is>
          <t>Long</t>
        </is>
      </c>
      <c r="G307" s="9" t="inlineStr">
        <is>
          <t>CISD Reversal</t>
        </is>
      </c>
      <c r="H307" s="9" t="inlineStr">
        <is>
          <t>B</t>
        </is>
      </c>
      <c r="I307" s="26" t="n">
        <v>4</v>
      </c>
      <c r="J307" s="27" t="n">
        <v>14323.4</v>
      </c>
      <c r="K307" s="27" t="n">
        <v>14399.7</v>
      </c>
      <c r="L307" s="27" t="n">
        <v>14243</v>
      </c>
      <c r="M307" s="27" t="n">
        <v>14435</v>
      </c>
      <c r="N307" s="28">
        <f>(K307-J307)*IF(F307="Long",1,-1)</f>
        <v/>
      </c>
      <c r="O307" s="18" t="n">
        <v>305.2</v>
      </c>
      <c r="P307" s="18" t="n">
        <v>-295.6</v>
      </c>
      <c r="Q307" s="18" t="n">
        <v>314</v>
      </c>
      <c r="R307" s="18">
        <f>R306+O307</f>
        <v/>
      </c>
      <c r="S307" s="18">
        <f>MAX(0,MAX($R$7:R307))-R307</f>
        <v/>
      </c>
      <c r="T307" s="9" t="inlineStr">
        <is>
          <t>Session close</t>
        </is>
      </c>
      <c r="U307" s="29" t="n">
        <v>100</v>
      </c>
    </row>
    <row r="308">
      <c r="A308" s="11" t="n">
        <v>302</v>
      </c>
      <c r="B308" s="25" t="n">
        <v>44655</v>
      </c>
      <c r="C308" s="9" t="inlineStr">
        <is>
          <t>09:55</t>
        </is>
      </c>
      <c r="D308" s="25" t="n">
        <v>44655</v>
      </c>
      <c r="E308" s="9" t="inlineStr">
        <is>
          <t>15:59</t>
        </is>
      </c>
      <c r="F308" s="9" t="inlineStr">
        <is>
          <t>Long</t>
        </is>
      </c>
      <c r="G308" s="9" t="inlineStr">
        <is>
          <t>CISD Continuation</t>
        </is>
      </c>
      <c r="H308" s="9" t="inlineStr">
        <is>
          <t>A</t>
        </is>
      </c>
      <c r="I308" s="26" t="n">
        <v>20</v>
      </c>
      <c r="J308" s="27" t="n">
        <v>15023.2</v>
      </c>
      <c r="K308" s="27" t="n">
        <v>15155.5</v>
      </c>
      <c r="L308" s="27" t="n">
        <v>14942.25</v>
      </c>
      <c r="M308" s="27" t="n">
        <v>15155.5</v>
      </c>
      <c r="N308" s="28">
        <f>(K308-J308)*IF(F308="Long",1,-1)</f>
        <v/>
      </c>
      <c r="O308" s="18" t="n">
        <v>2646</v>
      </c>
      <c r="P308" s="18" t="n">
        <v>-368</v>
      </c>
      <c r="Q308" s="18" t="n">
        <v>2646</v>
      </c>
      <c r="R308" s="18">
        <f>R307+O308</f>
        <v/>
      </c>
      <c r="S308" s="18">
        <f>MAX(0,MAX($R$7:R308))-R308</f>
        <v/>
      </c>
      <c r="T308" s="9" t="inlineStr">
        <is>
          <t>Target</t>
        </is>
      </c>
      <c r="U308" s="29" t="n">
        <v>364.7</v>
      </c>
    </row>
    <row r="309">
      <c r="A309" s="11" t="n">
        <v>303</v>
      </c>
      <c r="B309" s="25" t="n">
        <v>44656</v>
      </c>
      <c r="C309" s="9" t="inlineStr">
        <is>
          <t>10:10</t>
        </is>
      </c>
      <c r="D309" s="25" t="n">
        <v>44656</v>
      </c>
      <c r="E309" s="9" t="inlineStr">
        <is>
          <t>16:05</t>
        </is>
      </c>
      <c r="F309" s="9" t="inlineStr">
        <is>
          <t>Short</t>
        </is>
      </c>
      <c r="G309" s="9" t="inlineStr">
        <is>
          <t>CISD Continuation</t>
        </is>
      </c>
      <c r="H309" s="9" t="inlineStr">
        <is>
          <t>A</t>
        </is>
      </c>
      <c r="I309" s="26" t="n">
        <v>20</v>
      </c>
      <c r="J309" s="27" t="n">
        <v>14963</v>
      </c>
      <c r="K309" s="27" t="n">
        <v>14841.1</v>
      </c>
      <c r="L309" s="27" t="n">
        <v>15041.5</v>
      </c>
      <c r="M309" s="27" t="n">
        <v>14737.5</v>
      </c>
      <c r="N309" s="28">
        <f>(K309-J309)*IF(F309="Long",1,-1)</f>
        <v/>
      </c>
      <c r="O309" s="18" t="n">
        <v>2438</v>
      </c>
      <c r="P309" s="18" t="n">
        <v>-348</v>
      </c>
      <c r="Q309" s="18" t="n">
        <v>3728</v>
      </c>
      <c r="R309" s="18">
        <f>R308+O309</f>
        <v/>
      </c>
      <c r="S309" s="18">
        <f>MAX(0,MAX($R$7:R309))-R309</f>
        <v/>
      </c>
      <c r="T309" s="9" t="inlineStr">
        <is>
          <t>Session close</t>
        </is>
      </c>
      <c r="U309" s="29" t="n">
        <v>355</v>
      </c>
    </row>
    <row r="310">
      <c r="A310" s="11" t="n">
        <v>304</v>
      </c>
      <c r="B310" s="25" t="n">
        <v>44657</v>
      </c>
      <c r="C310" s="9" t="inlineStr">
        <is>
          <t>10:05</t>
        </is>
      </c>
      <c r="D310" s="25" t="n">
        <v>44657</v>
      </c>
      <c r="E310" s="9" t="inlineStr">
        <is>
          <t>13:49</t>
        </is>
      </c>
      <c r="F310" s="9" t="inlineStr">
        <is>
          <t>Short</t>
        </is>
      </c>
      <c r="G310" s="9" t="inlineStr">
        <is>
          <t>CISD Continuation</t>
        </is>
      </c>
      <c r="H310" s="9" t="inlineStr">
        <is>
          <t>A</t>
        </is>
      </c>
      <c r="I310" s="26" t="n">
        <v>20</v>
      </c>
      <c r="J310" s="27" t="n">
        <v>14463.1</v>
      </c>
      <c r="K310" s="27" t="n">
        <v>14544.5</v>
      </c>
      <c r="L310" s="27" t="n">
        <v>14544.5</v>
      </c>
      <c r="M310" s="27" t="n">
        <v>14370.75</v>
      </c>
      <c r="N310" s="28">
        <f>(K310-J310)*IF(F310="Long",1,-1)</f>
        <v/>
      </c>
      <c r="O310" s="18" t="n">
        <v>-1628</v>
      </c>
      <c r="P310" s="18" t="n">
        <v>-1628</v>
      </c>
      <c r="Q310" s="18" t="n">
        <v>974</v>
      </c>
      <c r="R310" s="18">
        <f>R309+O310</f>
        <v/>
      </c>
      <c r="S310" s="18">
        <f>MAX(0,MAX($R$7:R310))-R310</f>
        <v/>
      </c>
      <c r="T310" s="9" t="inlineStr">
        <is>
          <t>Stop</t>
        </is>
      </c>
      <c r="U310" s="29" t="n">
        <v>224.7</v>
      </c>
    </row>
    <row r="311">
      <c r="A311" s="11" t="n">
        <v>305</v>
      </c>
      <c r="B311" s="25" t="n">
        <v>44662</v>
      </c>
      <c r="C311" s="9" t="inlineStr">
        <is>
          <t>13:45</t>
        </is>
      </c>
      <c r="D311" s="25" t="n">
        <v>44662</v>
      </c>
      <c r="E311" s="9" t="inlineStr">
        <is>
          <t>15:34</t>
        </is>
      </c>
      <c r="F311" s="9" t="inlineStr">
        <is>
          <t>Short</t>
        </is>
      </c>
      <c r="G311" s="9" t="inlineStr">
        <is>
          <t>ORB</t>
        </is>
      </c>
      <c r="H311" s="9" t="inlineStr">
        <is>
          <t>A</t>
        </is>
      </c>
      <c r="I311" s="26" t="n">
        <v>20</v>
      </c>
      <c r="J311" s="27" t="n">
        <v>14086.4</v>
      </c>
      <c r="K311" s="27" t="n">
        <v>14015</v>
      </c>
      <c r="L311" s="27" t="n">
        <v>14137.75</v>
      </c>
      <c r="M311" s="27" t="n">
        <v>14015</v>
      </c>
      <c r="N311" s="28">
        <f>(K311-J311)*IF(F311="Long",1,-1)</f>
        <v/>
      </c>
      <c r="O311" s="18" t="n">
        <v>1428</v>
      </c>
      <c r="P311" s="18" t="n">
        <v>-636</v>
      </c>
      <c r="Q311" s="18" t="n">
        <v>1428</v>
      </c>
      <c r="R311" s="18">
        <f>R310+O311</f>
        <v/>
      </c>
      <c r="S311" s="18">
        <f>MAX(0,MAX($R$7:R311))-R311</f>
        <v/>
      </c>
      <c r="T311" s="9" t="inlineStr">
        <is>
          <t>Target</t>
        </is>
      </c>
      <c r="U311" s="29" t="n">
        <v>109.7</v>
      </c>
    </row>
    <row r="312">
      <c r="A312" s="11" t="n">
        <v>306</v>
      </c>
      <c r="B312" s="25" t="n">
        <v>44677</v>
      </c>
      <c r="C312" s="9" t="inlineStr">
        <is>
          <t>09:55</t>
        </is>
      </c>
      <c r="D312" s="25" t="n">
        <v>44677</v>
      </c>
      <c r="E312" s="9" t="inlineStr">
        <is>
          <t>10:16</t>
        </is>
      </c>
      <c r="F312" s="9" t="inlineStr">
        <is>
          <t>Short</t>
        </is>
      </c>
      <c r="G312" s="9" t="inlineStr">
        <is>
          <t>CISD Continuation</t>
        </is>
      </c>
      <c r="H312" s="9" t="inlineStr">
        <is>
          <t>A</t>
        </is>
      </c>
      <c r="I312" s="26" t="n">
        <v>20</v>
      </c>
      <c r="J312" s="27" t="n">
        <v>13270.7</v>
      </c>
      <c r="K312" s="27" t="n">
        <v>13200</v>
      </c>
      <c r="L312" s="27" t="n">
        <v>13351.25</v>
      </c>
      <c r="M312" s="27" t="n">
        <v>13200</v>
      </c>
      <c r="N312" s="28">
        <f>(K312-J312)*IF(F312="Long",1,-1)</f>
        <v/>
      </c>
      <c r="O312" s="18" t="n">
        <v>1414</v>
      </c>
      <c r="P312" s="18" t="n">
        <v>-254</v>
      </c>
      <c r="Q312" s="18" t="n">
        <v>1414</v>
      </c>
      <c r="R312" s="18">
        <f>R311+O312</f>
        <v/>
      </c>
      <c r="S312" s="18">
        <f>MAX(0,MAX($R$7:R312))-R312</f>
        <v/>
      </c>
      <c r="T312" s="9" t="inlineStr">
        <is>
          <t>Target</t>
        </is>
      </c>
      <c r="U312" s="29" t="n">
        <v>21.7</v>
      </c>
    </row>
    <row r="313">
      <c r="A313" s="11" t="n">
        <v>307</v>
      </c>
      <c r="B313" s="25" t="n">
        <v>44686</v>
      </c>
      <c r="C313" s="9" t="inlineStr">
        <is>
          <t>09:55</t>
        </is>
      </c>
      <c r="D313" s="25" t="n">
        <v>44686</v>
      </c>
      <c r="E313" s="9" t="inlineStr">
        <is>
          <t>10:04</t>
        </is>
      </c>
      <c r="F313" s="9" t="inlineStr">
        <is>
          <t>Short</t>
        </is>
      </c>
      <c r="G313" s="9" t="inlineStr">
        <is>
          <t>CISD Continuation</t>
        </is>
      </c>
      <c r="H313" s="9" t="inlineStr">
        <is>
          <t>A</t>
        </is>
      </c>
      <c r="I313" s="26" t="n">
        <v>12</v>
      </c>
      <c r="J313" s="27" t="n">
        <v>13192.4</v>
      </c>
      <c r="K313" s="27" t="n">
        <v>13105</v>
      </c>
      <c r="L313" s="27" t="n">
        <v>13273.25</v>
      </c>
      <c r="M313" s="27" t="n">
        <v>13105</v>
      </c>
      <c r="N313" s="28">
        <f>(K313-J313)*IF(F313="Long",1,-1)</f>
        <v/>
      </c>
      <c r="O313" s="18" t="n">
        <v>1048.8</v>
      </c>
      <c r="P313" s="18" t="n">
        <v>-122.4</v>
      </c>
      <c r="Q313" s="18" t="n">
        <v>1048.8</v>
      </c>
      <c r="R313" s="18">
        <f>R312+O313</f>
        <v/>
      </c>
      <c r="S313" s="18">
        <f>MAX(0,MAX($R$7:R313))-R313</f>
        <v/>
      </c>
      <c r="T313" s="9" t="inlineStr">
        <is>
          <t>Target</t>
        </is>
      </c>
      <c r="U313" s="29" t="n">
        <v>9.699999999999999</v>
      </c>
    </row>
    <row r="314">
      <c r="A314" s="11" t="n">
        <v>308</v>
      </c>
      <c r="B314" s="25" t="n">
        <v>44686</v>
      </c>
      <c r="C314" s="9" t="inlineStr">
        <is>
          <t>10:05</t>
        </is>
      </c>
      <c r="D314" s="25" t="n">
        <v>44686</v>
      </c>
      <c r="E314" s="9" t="inlineStr">
        <is>
          <t>10:33</t>
        </is>
      </c>
      <c r="F314" s="9" t="inlineStr">
        <is>
          <t>Short</t>
        </is>
      </c>
      <c r="G314" s="9" t="inlineStr">
        <is>
          <t>Sweep Retest</t>
        </is>
      </c>
      <c r="H314" s="9" t="inlineStr">
        <is>
          <t>A</t>
        </is>
      </c>
      <c r="I314" s="26" t="n">
        <v>8</v>
      </c>
      <c r="J314" s="27" t="n">
        <v>13101.7</v>
      </c>
      <c r="K314" s="27" t="n">
        <v>12986.25</v>
      </c>
      <c r="L314" s="27" t="n">
        <v>13182.25</v>
      </c>
      <c r="M314" s="27" t="n">
        <v>12986.25</v>
      </c>
      <c r="N314" s="28">
        <f>(K314-J314)*IF(F314="Long",1,-1)</f>
        <v/>
      </c>
      <c r="O314" s="18" t="n">
        <v>923.6</v>
      </c>
      <c r="P314" s="18" t="n">
        <v>-51.2</v>
      </c>
      <c r="Q314" s="18" t="n">
        <v>923.6</v>
      </c>
      <c r="R314" s="18">
        <f>R313+O314</f>
        <v/>
      </c>
      <c r="S314" s="18">
        <f>MAX(0,MAX($R$7:R314))-R314</f>
        <v/>
      </c>
      <c r="T314" s="9" t="inlineStr">
        <is>
          <t>Target</t>
        </is>
      </c>
      <c r="U314" s="29" t="n">
        <v>28.3</v>
      </c>
    </row>
    <row r="315">
      <c r="A315" s="11" t="n">
        <v>309</v>
      </c>
      <c r="B315" s="25" t="n">
        <v>44686</v>
      </c>
      <c r="C315" s="9" t="inlineStr">
        <is>
          <t>14:20</t>
        </is>
      </c>
      <c r="D315" s="25" t="n">
        <v>44686</v>
      </c>
      <c r="E315" s="9" t="inlineStr">
        <is>
          <t>14:24</t>
        </is>
      </c>
      <c r="F315" s="9" t="inlineStr">
        <is>
          <t>Long</t>
        </is>
      </c>
      <c r="G315" s="9" t="inlineStr">
        <is>
          <t>CISD Reversal</t>
        </is>
      </c>
      <c r="H315" s="9" t="inlineStr">
        <is>
          <t>B</t>
        </is>
      </c>
      <c r="I315" s="26" t="n">
        <v>4</v>
      </c>
      <c r="J315" s="27" t="n">
        <v>12896.2</v>
      </c>
      <c r="K315" s="27" t="n">
        <v>12826.25</v>
      </c>
      <c r="L315" s="27" t="n">
        <v>12826.25</v>
      </c>
      <c r="M315" s="27" t="n">
        <v>12985</v>
      </c>
      <c r="N315" s="28">
        <f>(K315-J315)*IF(F315="Long",1,-1)</f>
        <v/>
      </c>
      <c r="O315" s="18" t="n">
        <v>-279.8</v>
      </c>
      <c r="P315" s="18" t="n">
        <v>-279.8</v>
      </c>
      <c r="Q315" s="18" t="n">
        <v>15.6</v>
      </c>
      <c r="R315" s="18">
        <f>R314+O315</f>
        <v/>
      </c>
      <c r="S315" s="18">
        <f>MAX(0,MAX($R$7:R315))-R315</f>
        <v/>
      </c>
      <c r="T315" s="9" t="inlineStr">
        <is>
          <t>Stop</t>
        </is>
      </c>
      <c r="U315" s="29" t="n">
        <v>4.7</v>
      </c>
    </row>
    <row r="316">
      <c r="A316" s="11" t="n">
        <v>310</v>
      </c>
      <c r="B316" s="25" t="n">
        <v>44691</v>
      </c>
      <c r="C316" s="9" t="inlineStr">
        <is>
          <t>11:40</t>
        </is>
      </c>
      <c r="D316" s="25" t="n">
        <v>44691</v>
      </c>
      <c r="E316" s="9" t="inlineStr">
        <is>
          <t>11:51</t>
        </is>
      </c>
      <c r="F316" s="9" t="inlineStr">
        <is>
          <t>Long</t>
        </is>
      </c>
      <c r="G316" s="9" t="inlineStr">
        <is>
          <t>CISD Reversal</t>
        </is>
      </c>
      <c r="H316" s="9" t="inlineStr">
        <is>
          <t>A</t>
        </is>
      </c>
      <c r="I316" s="26" t="n">
        <v>4</v>
      </c>
      <c r="J316" s="27" t="n">
        <v>12299.3</v>
      </c>
      <c r="K316" s="27" t="n">
        <v>12218.5</v>
      </c>
      <c r="L316" s="27" t="n">
        <v>12218.5</v>
      </c>
      <c r="M316" s="27" t="n">
        <v>12385</v>
      </c>
      <c r="N316" s="28">
        <f>(K316-J316)*IF(F316="Long",1,-1)</f>
        <v/>
      </c>
      <c r="O316" s="18" t="n">
        <v>-323.2</v>
      </c>
      <c r="P316" s="18" t="n">
        <v>-323.2</v>
      </c>
      <c r="Q316" s="18" t="n">
        <v>43.6</v>
      </c>
      <c r="R316" s="18">
        <f>R315+O316</f>
        <v/>
      </c>
      <c r="S316" s="18">
        <f>MAX(0,MAX($R$7:R316))-R316</f>
        <v/>
      </c>
      <c r="T316" s="9" t="inlineStr">
        <is>
          <t>Stop</t>
        </is>
      </c>
      <c r="U316" s="29" t="n">
        <v>11.7</v>
      </c>
    </row>
    <row r="317">
      <c r="A317" s="11" t="n">
        <v>311</v>
      </c>
      <c r="B317" s="25" t="n">
        <v>44697</v>
      </c>
      <c r="C317" s="9" t="inlineStr">
        <is>
          <t>11:00</t>
        </is>
      </c>
      <c r="D317" s="25" t="n">
        <v>44697</v>
      </c>
      <c r="E317" s="9" t="inlineStr">
        <is>
          <t>11:45</t>
        </is>
      </c>
      <c r="F317" s="9" t="inlineStr">
        <is>
          <t>Short</t>
        </is>
      </c>
      <c r="G317" s="9" t="inlineStr">
        <is>
          <t>ORB</t>
        </is>
      </c>
      <c r="H317" s="9" t="inlineStr">
        <is>
          <t>A</t>
        </is>
      </c>
      <c r="I317" s="26" t="n">
        <v>12</v>
      </c>
      <c r="J317" s="27" t="n">
        <v>12206.3</v>
      </c>
      <c r="K317" s="27" t="n">
        <v>12287</v>
      </c>
      <c r="L317" s="27" t="n">
        <v>12287</v>
      </c>
      <c r="M317" s="27" t="n">
        <v>12115</v>
      </c>
      <c r="N317" s="28">
        <f>(K317-J317)*IF(F317="Long",1,-1)</f>
        <v/>
      </c>
      <c r="O317" s="18" t="n">
        <v>-968.4</v>
      </c>
      <c r="P317" s="18" t="n">
        <v>-968.4</v>
      </c>
      <c r="Q317" s="18" t="n">
        <v>207.6</v>
      </c>
      <c r="R317" s="18">
        <f>R316+O317</f>
        <v/>
      </c>
      <c r="S317" s="18">
        <f>MAX(0,MAX($R$7:R317))-R317</f>
        <v/>
      </c>
      <c r="T317" s="9" t="inlineStr">
        <is>
          <t>Stop</t>
        </is>
      </c>
      <c r="U317" s="29" t="n">
        <v>45.3</v>
      </c>
    </row>
    <row r="318">
      <c r="A318" s="11" t="n">
        <v>312</v>
      </c>
      <c r="B318" s="25" t="n">
        <v>44699</v>
      </c>
      <c r="C318" s="9" t="inlineStr">
        <is>
          <t>10:00</t>
        </is>
      </c>
      <c r="D318" s="25" t="n">
        <v>44699</v>
      </c>
      <c r="E318" s="9" t="inlineStr">
        <is>
          <t>11:16</t>
        </is>
      </c>
      <c r="F318" s="9" t="inlineStr">
        <is>
          <t>Short</t>
        </is>
      </c>
      <c r="G318" s="9" t="inlineStr">
        <is>
          <t>ORB</t>
        </is>
      </c>
      <c r="H318" s="9" t="inlineStr">
        <is>
          <t>A+</t>
        </is>
      </c>
      <c r="I318" s="26" t="n">
        <v>12</v>
      </c>
      <c r="J318" s="27" t="n">
        <v>12289.4</v>
      </c>
      <c r="K318" s="27" t="n">
        <v>12203.5</v>
      </c>
      <c r="L318" s="27" t="n">
        <v>12371</v>
      </c>
      <c r="M318" s="27" t="n">
        <v>12203.5</v>
      </c>
      <c r="N318" s="28">
        <f>(K318-J318)*IF(F318="Long",1,-1)</f>
        <v/>
      </c>
      <c r="O318" s="18" t="n">
        <v>1030.8</v>
      </c>
      <c r="P318" s="18" t="n">
        <v>-745.2</v>
      </c>
      <c r="Q318" s="18" t="n">
        <v>1030.8</v>
      </c>
      <c r="R318" s="18">
        <f>R317+O318</f>
        <v/>
      </c>
      <c r="S318" s="18">
        <f>MAX(0,MAX($R$7:R318))-R318</f>
        <v/>
      </c>
      <c r="T318" s="9" t="inlineStr">
        <is>
          <t>Target</t>
        </is>
      </c>
      <c r="U318" s="29" t="n">
        <v>76.7</v>
      </c>
    </row>
    <row r="319">
      <c r="A319" s="11" t="n">
        <v>313</v>
      </c>
      <c r="B319" s="25" t="n">
        <v>44700</v>
      </c>
      <c r="C319" s="9" t="inlineStr">
        <is>
          <t>09:45</t>
        </is>
      </c>
      <c r="D319" s="25" t="n">
        <v>44700</v>
      </c>
      <c r="E319" s="9" t="inlineStr">
        <is>
          <t>09:45</t>
        </is>
      </c>
      <c r="F319" s="9" t="inlineStr">
        <is>
          <t>Long</t>
        </is>
      </c>
      <c r="G319" s="9" t="inlineStr">
        <is>
          <t>Gap Fill</t>
        </is>
      </c>
      <c r="H319" s="9" t="inlineStr">
        <is>
          <t>-</t>
        </is>
      </c>
      <c r="I319" s="26" t="n">
        <v>12</v>
      </c>
      <c r="J319" s="27" t="n">
        <v>11871.3</v>
      </c>
      <c r="K319" s="27" t="n">
        <v>11855.25</v>
      </c>
      <c r="L319" s="27" t="n">
        <v>11855.25</v>
      </c>
      <c r="M319" s="27" t="n">
        <v>11935.5</v>
      </c>
      <c r="N319" s="28">
        <f>(K319-J319)*IF(F319="Long",1,-1)</f>
        <v/>
      </c>
      <c r="O319" s="18" t="n">
        <v>-192.6</v>
      </c>
      <c r="P319" s="18" t="n">
        <v>-192.6</v>
      </c>
      <c r="Q319" s="18" t="n">
        <v>0</v>
      </c>
      <c r="R319" s="18">
        <f>R318+O319</f>
        <v/>
      </c>
      <c r="S319" s="18">
        <f>MAX(0,MAX($R$7:R319))-R319</f>
        <v/>
      </c>
      <c r="T319" s="9" t="inlineStr">
        <is>
          <t>Stop</t>
        </is>
      </c>
      <c r="U319" s="29" t="n">
        <v>0.7</v>
      </c>
    </row>
    <row r="320">
      <c r="A320" s="11" t="n">
        <v>314</v>
      </c>
      <c r="B320" s="25" t="n">
        <v>44705</v>
      </c>
      <c r="C320" s="9" t="inlineStr">
        <is>
          <t>10:00</t>
        </is>
      </c>
      <c r="D320" s="25" t="n">
        <v>44705</v>
      </c>
      <c r="E320" s="9" t="inlineStr">
        <is>
          <t>10:15</t>
        </is>
      </c>
      <c r="F320" s="9" t="inlineStr">
        <is>
          <t>Short</t>
        </is>
      </c>
      <c r="G320" s="9" t="inlineStr">
        <is>
          <t>CISD Continuation</t>
        </is>
      </c>
      <c r="H320" s="9" t="inlineStr">
        <is>
          <t>A</t>
        </is>
      </c>
      <c r="I320" s="26" t="n">
        <v>12</v>
      </c>
      <c r="J320" s="27" t="n">
        <v>11672.1</v>
      </c>
      <c r="K320" s="27" t="n">
        <v>11584.5</v>
      </c>
      <c r="L320" s="27" t="n">
        <v>11752</v>
      </c>
      <c r="M320" s="27" t="n">
        <v>11584.5</v>
      </c>
      <c r="N320" s="28">
        <f>(K320-J320)*IF(F320="Long",1,-1)</f>
        <v/>
      </c>
      <c r="O320" s="18" t="n">
        <v>1051.2</v>
      </c>
      <c r="P320" s="18" t="n">
        <v>-10.8</v>
      </c>
      <c r="Q320" s="18" t="n">
        <v>1051.2</v>
      </c>
      <c r="R320" s="18">
        <f>R319+O320</f>
        <v/>
      </c>
      <c r="S320" s="18">
        <f>MAX(0,MAX($R$7:R320))-R320</f>
        <v/>
      </c>
      <c r="T320" s="9" t="inlineStr">
        <is>
          <t>Target</t>
        </is>
      </c>
      <c r="U320" s="29" t="n">
        <v>15.7</v>
      </c>
    </row>
    <row r="321">
      <c r="A321" s="11" t="n">
        <v>315</v>
      </c>
      <c r="B321" s="25" t="n">
        <v>44705</v>
      </c>
      <c r="C321" s="9" t="inlineStr">
        <is>
          <t>10:20</t>
        </is>
      </c>
      <c r="D321" s="25" t="n">
        <v>44705</v>
      </c>
      <c r="E321" s="9" t="inlineStr">
        <is>
          <t>10:46</t>
        </is>
      </c>
      <c r="F321" s="9" t="inlineStr">
        <is>
          <t>Short</t>
        </is>
      </c>
      <c r="G321" s="9" t="inlineStr">
        <is>
          <t>Sweep Retest</t>
        </is>
      </c>
      <c r="H321" s="9" t="inlineStr">
        <is>
          <t>A</t>
        </is>
      </c>
      <c r="I321" s="26" t="n">
        <v>8</v>
      </c>
      <c r="J321" s="27" t="n">
        <v>11578.7</v>
      </c>
      <c r="K321" s="27" t="n">
        <v>11659</v>
      </c>
      <c r="L321" s="27" t="n">
        <v>11659</v>
      </c>
      <c r="M321" s="27" t="n">
        <v>11498</v>
      </c>
      <c r="N321" s="28">
        <f>(K321-J321)*IF(F321="Long",1,-1)</f>
        <v/>
      </c>
      <c r="O321" s="18" t="n">
        <v>-642.4</v>
      </c>
      <c r="P321" s="18" t="n">
        <v>-642.4</v>
      </c>
      <c r="Q321" s="18" t="n">
        <v>8</v>
      </c>
      <c r="R321" s="18">
        <f>R320+O321</f>
        <v/>
      </c>
      <c r="S321" s="18">
        <f>MAX(0,MAX($R$7:R321))-R321</f>
        <v/>
      </c>
      <c r="T321" s="9" t="inlineStr">
        <is>
          <t>Stop</t>
        </is>
      </c>
      <c r="U321" s="29" t="n">
        <v>26.7</v>
      </c>
    </row>
    <row r="322">
      <c r="A322" s="11" t="n">
        <v>316</v>
      </c>
      <c r="B322" s="25" t="n">
        <v>44712</v>
      </c>
      <c r="C322" s="9" t="inlineStr">
        <is>
          <t>14:45</t>
        </is>
      </c>
      <c r="D322" s="25" t="n">
        <v>44712</v>
      </c>
      <c r="E322" s="9" t="inlineStr">
        <is>
          <t>16:05</t>
        </is>
      </c>
      <c r="F322" s="9" t="inlineStr">
        <is>
          <t>Short</t>
        </is>
      </c>
      <c r="G322" s="9" t="inlineStr">
        <is>
          <t>CISD Reversal</t>
        </is>
      </c>
      <c r="H322" s="9" t="inlineStr">
        <is>
          <t>A+</t>
        </is>
      </c>
      <c r="I322" s="26" t="n">
        <v>4</v>
      </c>
      <c r="J322" s="27" t="n">
        <v>12673.6</v>
      </c>
      <c r="K322" s="27" t="n">
        <v>12638.7</v>
      </c>
      <c r="L322" s="27" t="n">
        <v>12754</v>
      </c>
      <c r="M322" s="27" t="n">
        <v>12565</v>
      </c>
      <c r="N322" s="28">
        <f>(K322-J322)*IF(F322="Long",1,-1)</f>
        <v/>
      </c>
      <c r="O322" s="18" t="n">
        <v>139.6</v>
      </c>
      <c r="P322" s="18" t="n">
        <v>-255.6</v>
      </c>
      <c r="Q322" s="18" t="n">
        <v>314</v>
      </c>
      <c r="R322" s="18">
        <f>R321+O322</f>
        <v/>
      </c>
      <c r="S322" s="18">
        <f>MAX(0,MAX($R$7:R322))-R322</f>
        <v/>
      </c>
      <c r="T322" s="9" t="inlineStr">
        <is>
          <t>Session close</t>
        </is>
      </c>
      <c r="U322" s="29" t="n">
        <v>80</v>
      </c>
    </row>
    <row r="323">
      <c r="A323" s="11" t="n">
        <v>317</v>
      </c>
      <c r="B323" s="25" t="n">
        <v>44714</v>
      </c>
      <c r="C323" s="9" t="inlineStr">
        <is>
          <t>09:45</t>
        </is>
      </c>
      <c r="D323" s="25" t="n">
        <v>44714</v>
      </c>
      <c r="E323" s="9" t="inlineStr">
        <is>
          <t>09:49</t>
        </is>
      </c>
      <c r="F323" s="9" t="inlineStr">
        <is>
          <t>Long</t>
        </is>
      </c>
      <c r="G323" s="9" t="inlineStr">
        <is>
          <t>Gap Fill</t>
        </is>
      </c>
      <c r="H323" s="9" t="inlineStr">
        <is>
          <t>-</t>
        </is>
      </c>
      <c r="I323" s="26" t="n">
        <v>12</v>
      </c>
      <c r="J323" s="27" t="n">
        <v>12542.1</v>
      </c>
      <c r="K323" s="27" t="n">
        <v>12549.75</v>
      </c>
      <c r="L323" s="27" t="n">
        <v>12440.25</v>
      </c>
      <c r="M323" s="27" t="n">
        <v>12549.75</v>
      </c>
      <c r="N323" s="28">
        <f>(K323-J323)*IF(F323="Long",1,-1)</f>
        <v/>
      </c>
      <c r="O323" s="18" t="n">
        <v>91.8</v>
      </c>
      <c r="P323" s="18" t="n">
        <v>-309.6</v>
      </c>
      <c r="Q323" s="18" t="n">
        <v>91.8</v>
      </c>
      <c r="R323" s="18">
        <f>R322+O323</f>
        <v/>
      </c>
      <c r="S323" s="18">
        <f>MAX(0,MAX($R$7:R323))-R323</f>
        <v/>
      </c>
      <c r="T323" s="9" t="inlineStr">
        <is>
          <t>Target</t>
        </is>
      </c>
      <c r="U323" s="29" t="n">
        <v>4.7</v>
      </c>
    </row>
    <row r="324">
      <c r="A324" s="11" t="n">
        <v>318</v>
      </c>
      <c r="B324" s="25" t="n">
        <v>44718</v>
      </c>
      <c r="C324" s="9" t="inlineStr">
        <is>
          <t>09:45</t>
        </is>
      </c>
      <c r="D324" s="25" t="n">
        <v>44718</v>
      </c>
      <c r="E324" s="9" t="inlineStr">
        <is>
          <t>10:01</t>
        </is>
      </c>
      <c r="F324" s="9" t="inlineStr">
        <is>
          <t>Short</t>
        </is>
      </c>
      <c r="G324" s="9" t="inlineStr">
        <is>
          <t>Gap Fill</t>
        </is>
      </c>
      <c r="H324" s="9" t="inlineStr">
        <is>
          <t>-</t>
        </is>
      </c>
      <c r="I324" s="26" t="n">
        <v>12</v>
      </c>
      <c r="J324" s="27" t="n">
        <v>12729.3</v>
      </c>
      <c r="K324" s="27" t="n">
        <v>12783.5</v>
      </c>
      <c r="L324" s="27" t="n">
        <v>12783.5</v>
      </c>
      <c r="M324" s="27" t="n">
        <v>12550.5</v>
      </c>
      <c r="N324" s="28">
        <f>(K324-J324)*IF(F324="Long",1,-1)</f>
        <v/>
      </c>
      <c r="O324" s="18" t="n">
        <v>-650.4</v>
      </c>
      <c r="P324" s="18" t="n">
        <v>-650.4</v>
      </c>
      <c r="Q324" s="18" t="n">
        <v>680.4</v>
      </c>
      <c r="R324" s="18">
        <f>R323+O324</f>
        <v/>
      </c>
      <c r="S324" s="18">
        <f>MAX(0,MAX($R$7:R324))-R324</f>
        <v/>
      </c>
      <c r="T324" s="9" t="inlineStr">
        <is>
          <t>Stop</t>
        </is>
      </c>
      <c r="U324" s="29" t="n">
        <v>16.3</v>
      </c>
    </row>
    <row r="325">
      <c r="A325" s="11" t="n">
        <v>319</v>
      </c>
      <c r="B325" s="25" t="n">
        <v>44718</v>
      </c>
      <c r="C325" s="9" t="inlineStr">
        <is>
          <t>10:15</t>
        </is>
      </c>
      <c r="D325" s="25" t="n">
        <v>44718</v>
      </c>
      <c r="E325" s="9" t="inlineStr">
        <is>
          <t>11:09</t>
        </is>
      </c>
      <c r="F325" s="9" t="inlineStr">
        <is>
          <t>Long</t>
        </is>
      </c>
      <c r="G325" s="9" t="inlineStr">
        <is>
          <t>ORB</t>
        </is>
      </c>
      <c r="H325" s="9" t="inlineStr">
        <is>
          <t>A</t>
        </is>
      </c>
      <c r="I325" s="26" t="n">
        <v>20</v>
      </c>
      <c r="J325" s="27" t="n">
        <v>12787.8</v>
      </c>
      <c r="K325" s="27" t="n">
        <v>12725.5</v>
      </c>
      <c r="L325" s="27" t="n">
        <v>12725.5</v>
      </c>
      <c r="M325" s="27" t="n">
        <v>12885.5</v>
      </c>
      <c r="N325" s="28">
        <f>(K325-J325)*IF(F325="Long",1,-1)</f>
        <v/>
      </c>
      <c r="O325" s="18" t="n">
        <v>-1246</v>
      </c>
      <c r="P325" s="18" t="n">
        <v>-1246</v>
      </c>
      <c r="Q325" s="18" t="n">
        <v>334</v>
      </c>
      <c r="R325" s="18">
        <f>R324+O325</f>
        <v/>
      </c>
      <c r="S325" s="18">
        <f>MAX(0,MAX($R$7:R325))-R325</f>
        <v/>
      </c>
      <c r="T325" s="9" t="inlineStr">
        <is>
          <t>Stop</t>
        </is>
      </c>
      <c r="U325" s="29" t="n">
        <v>54.7</v>
      </c>
    </row>
    <row r="326">
      <c r="A326" s="11" t="n">
        <v>320</v>
      </c>
      <c r="B326" s="25" t="n">
        <v>44718</v>
      </c>
      <c r="C326" s="9" t="inlineStr">
        <is>
          <t>13:40</t>
        </is>
      </c>
      <c r="D326" s="25" t="n">
        <v>44718</v>
      </c>
      <c r="E326" s="9" t="inlineStr">
        <is>
          <t>15:20</t>
        </is>
      </c>
      <c r="F326" s="9" t="inlineStr">
        <is>
          <t>Long</t>
        </is>
      </c>
      <c r="G326" s="9" t="inlineStr">
        <is>
          <t>CISD Reversal</t>
        </is>
      </c>
      <c r="H326" s="9" t="inlineStr">
        <is>
          <t>A</t>
        </is>
      </c>
      <c r="I326" s="26" t="n">
        <v>4</v>
      </c>
      <c r="J326" s="27" t="n">
        <v>12629.9</v>
      </c>
      <c r="K326" s="27" t="n">
        <v>12549.75</v>
      </c>
      <c r="L326" s="27" t="n">
        <v>12549.75</v>
      </c>
      <c r="M326" s="27" t="n">
        <v>12697.5</v>
      </c>
      <c r="N326" s="28">
        <f>(K326-J326)*IF(F326="Long",1,-1)</f>
        <v/>
      </c>
      <c r="O326" s="18" t="n">
        <v>-320.6</v>
      </c>
      <c r="P326" s="18" t="n">
        <v>-320.6</v>
      </c>
      <c r="Q326" s="18" t="n">
        <v>201.6</v>
      </c>
      <c r="R326" s="18">
        <f>R325+O326</f>
        <v/>
      </c>
      <c r="S326" s="18">
        <f>MAX(0,MAX($R$7:R326))-R326</f>
        <v/>
      </c>
      <c r="T326" s="9" t="inlineStr">
        <is>
          <t>Stop</t>
        </is>
      </c>
      <c r="U326" s="29" t="n">
        <v>100.7</v>
      </c>
    </row>
    <row r="327">
      <c r="A327" s="11" t="n">
        <v>321</v>
      </c>
      <c r="B327" s="25" t="n">
        <v>44719</v>
      </c>
      <c r="C327" s="9" t="inlineStr">
        <is>
          <t>09:45</t>
        </is>
      </c>
      <c r="D327" s="25" t="n">
        <v>44719</v>
      </c>
      <c r="E327" s="9" t="inlineStr">
        <is>
          <t>10:29</t>
        </is>
      </c>
      <c r="F327" s="9" t="inlineStr">
        <is>
          <t>Long</t>
        </is>
      </c>
      <c r="G327" s="9" t="inlineStr">
        <is>
          <t>Gap Fill</t>
        </is>
      </c>
      <c r="H327" s="9" t="inlineStr">
        <is>
          <t>-</t>
        </is>
      </c>
      <c r="I327" s="26" t="n">
        <v>12</v>
      </c>
      <c r="J327" s="27" t="n">
        <v>12512.8</v>
      </c>
      <c r="K327" s="27" t="n">
        <v>12596.75</v>
      </c>
      <c r="L327" s="27" t="n">
        <v>12409.25</v>
      </c>
      <c r="M327" s="27" t="n">
        <v>12596.75</v>
      </c>
      <c r="N327" s="28">
        <f>(K327-J327)*IF(F327="Long",1,-1)</f>
        <v/>
      </c>
      <c r="O327" s="18" t="n">
        <v>1007.4</v>
      </c>
      <c r="P327" s="18" t="n">
        <v>-284.4</v>
      </c>
      <c r="Q327" s="18" t="n">
        <v>1007.4</v>
      </c>
      <c r="R327" s="18">
        <f>R326+O327</f>
        <v/>
      </c>
      <c r="S327" s="18">
        <f>MAX(0,MAX($R$7:R327))-R327</f>
        <v/>
      </c>
      <c r="T327" s="9" t="inlineStr">
        <is>
          <t>Target</t>
        </is>
      </c>
      <c r="U327" s="29" t="n">
        <v>44.7</v>
      </c>
    </row>
    <row r="328">
      <c r="A328" s="11" t="n">
        <v>322</v>
      </c>
      <c r="B328" s="25" t="n">
        <v>44719</v>
      </c>
      <c r="C328" s="9" t="inlineStr">
        <is>
          <t>14:45</t>
        </is>
      </c>
      <c r="D328" s="25" t="n">
        <v>44719</v>
      </c>
      <c r="E328" s="9" t="inlineStr">
        <is>
          <t>15:50</t>
        </is>
      </c>
      <c r="F328" s="9" t="inlineStr">
        <is>
          <t>Short</t>
        </is>
      </c>
      <c r="G328" s="9" t="inlineStr">
        <is>
          <t>CISD Reversal</t>
        </is>
      </c>
      <c r="H328" s="9" t="inlineStr">
        <is>
          <t>A+</t>
        </is>
      </c>
      <c r="I328" s="26" t="n">
        <v>4</v>
      </c>
      <c r="J328" s="27" t="n">
        <v>12652.3</v>
      </c>
      <c r="K328" s="27" t="n">
        <v>12733</v>
      </c>
      <c r="L328" s="27" t="n">
        <v>12733</v>
      </c>
      <c r="M328" s="27" t="n">
        <v>12516.5</v>
      </c>
      <c r="N328" s="28">
        <f>(K328-J328)*IF(F328="Long",1,-1)</f>
        <v/>
      </c>
      <c r="O328" s="18" t="n">
        <v>-322.8</v>
      </c>
      <c r="P328" s="18" t="n">
        <v>-322.8</v>
      </c>
      <c r="Q328" s="18" t="n">
        <v>50.8</v>
      </c>
      <c r="R328" s="18">
        <f>R327+O328</f>
        <v/>
      </c>
      <c r="S328" s="18">
        <f>MAX(0,MAX($R$7:R328))-R328</f>
        <v/>
      </c>
      <c r="T328" s="9" t="inlineStr">
        <is>
          <t>Stop</t>
        </is>
      </c>
      <c r="U328" s="29" t="n">
        <v>65.7</v>
      </c>
    </row>
    <row r="329">
      <c r="A329" s="11" t="n">
        <v>323</v>
      </c>
      <c r="B329" s="25" t="n">
        <v>44720</v>
      </c>
      <c r="C329" s="9" t="inlineStr">
        <is>
          <t>09:45</t>
        </is>
      </c>
      <c r="D329" s="25" t="n">
        <v>44720</v>
      </c>
      <c r="E329" s="9" t="inlineStr">
        <is>
          <t>09:47</t>
        </is>
      </c>
      <c r="F329" s="9" t="inlineStr">
        <is>
          <t>Long</t>
        </is>
      </c>
      <c r="G329" s="9" t="inlineStr">
        <is>
          <t>Gap Fill</t>
        </is>
      </c>
      <c r="H329" s="9" t="inlineStr">
        <is>
          <t>-</t>
        </is>
      </c>
      <c r="I329" s="26" t="n">
        <v>12</v>
      </c>
      <c r="J329" s="27" t="n">
        <v>12681.6</v>
      </c>
      <c r="K329" s="27" t="n">
        <v>12707.5</v>
      </c>
      <c r="L329" s="27" t="n">
        <v>12623.75</v>
      </c>
      <c r="M329" s="27" t="n">
        <v>12707.5</v>
      </c>
      <c r="N329" s="28">
        <f>(K329-J329)*IF(F329="Long",1,-1)</f>
        <v/>
      </c>
      <c r="O329" s="18" t="n">
        <v>310.8</v>
      </c>
      <c r="P329" s="18" t="n">
        <v>-68.40000000000001</v>
      </c>
      <c r="Q329" s="18" t="n">
        <v>310.8</v>
      </c>
      <c r="R329" s="18">
        <f>R328+O329</f>
        <v/>
      </c>
      <c r="S329" s="18">
        <f>MAX(0,MAX($R$7:R329))-R329</f>
        <v/>
      </c>
      <c r="T329" s="9" t="inlineStr">
        <is>
          <t>Target</t>
        </is>
      </c>
      <c r="U329" s="29" t="n">
        <v>2.7</v>
      </c>
    </row>
    <row r="330">
      <c r="A330" s="11" t="n">
        <v>324</v>
      </c>
      <c r="B330" s="25" t="n">
        <v>44720</v>
      </c>
      <c r="C330" s="9" t="inlineStr">
        <is>
          <t>10:20</t>
        </is>
      </c>
      <c r="D330" s="25" t="n">
        <v>44720</v>
      </c>
      <c r="E330" s="9" t="inlineStr">
        <is>
          <t>12:32</t>
        </is>
      </c>
      <c r="F330" s="9" t="inlineStr">
        <is>
          <t>Long</t>
        </is>
      </c>
      <c r="G330" s="9" t="inlineStr">
        <is>
          <t>ORB</t>
        </is>
      </c>
      <c r="H330" s="9" t="inlineStr">
        <is>
          <t>A+</t>
        </is>
      </c>
      <c r="I330" s="26" t="n">
        <v>12</v>
      </c>
      <c r="J330" s="27" t="n">
        <v>12722.9</v>
      </c>
      <c r="K330" s="27" t="n">
        <v>12659.75</v>
      </c>
      <c r="L330" s="27" t="n">
        <v>12659.75</v>
      </c>
      <c r="M330" s="27" t="n">
        <v>12793</v>
      </c>
      <c r="N330" s="28">
        <f>(K330-J330)*IF(F330="Long",1,-1)</f>
        <v/>
      </c>
      <c r="O330" s="18" t="n">
        <v>-757.8</v>
      </c>
      <c r="P330" s="18" t="n">
        <v>-757.8</v>
      </c>
      <c r="Q330" s="18" t="n">
        <v>572.4</v>
      </c>
      <c r="R330" s="18">
        <f>R329+O330</f>
        <v/>
      </c>
      <c r="S330" s="18">
        <f>MAX(0,MAX($R$7:R330))-R330</f>
        <v/>
      </c>
      <c r="T330" s="9" t="inlineStr">
        <is>
          <t>Stop</t>
        </is>
      </c>
      <c r="U330" s="29" t="n">
        <v>132.7</v>
      </c>
    </row>
    <row r="331">
      <c r="A331" s="11" t="n">
        <v>325</v>
      </c>
      <c r="B331" s="25" t="n">
        <v>44733</v>
      </c>
      <c r="C331" s="9" t="inlineStr">
        <is>
          <t>10:05</t>
        </is>
      </c>
      <c r="D331" s="25" t="n">
        <v>44733</v>
      </c>
      <c r="E331" s="9" t="inlineStr">
        <is>
          <t>11:23</t>
        </is>
      </c>
      <c r="F331" s="9" t="inlineStr">
        <is>
          <t>Long</t>
        </is>
      </c>
      <c r="G331" s="9" t="inlineStr">
        <is>
          <t>CISD Continuation</t>
        </is>
      </c>
      <c r="H331" s="9" t="inlineStr">
        <is>
          <t>A</t>
        </is>
      </c>
      <c r="I331" s="26" t="n">
        <v>12</v>
      </c>
      <c r="J331" s="27" t="n">
        <v>11609.7</v>
      </c>
      <c r="K331" s="27" t="n">
        <v>11611.75</v>
      </c>
      <c r="L331" s="27" t="n">
        <v>11572.75</v>
      </c>
      <c r="M331" s="27" t="n">
        <v>11675.5</v>
      </c>
      <c r="N331" s="28">
        <f>(K331-J331)*IF(F331="Long",1,-1)</f>
        <v/>
      </c>
      <c r="O331" s="18" t="n">
        <v>24.6</v>
      </c>
      <c r="P331" s="18" t="n">
        <v>-381.6</v>
      </c>
      <c r="Q331" s="18" t="n">
        <v>373.2</v>
      </c>
      <c r="R331" s="18">
        <f>R330+O331</f>
        <v/>
      </c>
      <c r="S331" s="18">
        <f>MAX(0,MAX($R$7:R331))-R331</f>
        <v/>
      </c>
      <c r="T331" s="9" t="inlineStr">
        <is>
          <t>Break-even stop</t>
        </is>
      </c>
      <c r="U331" s="29" t="n">
        <v>78.7</v>
      </c>
    </row>
    <row r="332">
      <c r="A332" s="11" t="n">
        <v>326</v>
      </c>
      <c r="B332" s="25" t="n">
        <v>44733</v>
      </c>
      <c r="C332" s="9" t="inlineStr">
        <is>
          <t>13:15</t>
        </is>
      </c>
      <c r="D332" s="25" t="n">
        <v>44733</v>
      </c>
      <c r="E332" s="9" t="inlineStr">
        <is>
          <t>16:05</t>
        </is>
      </c>
      <c r="F332" s="9" t="inlineStr">
        <is>
          <t>Long</t>
        </is>
      </c>
      <c r="G332" s="9" t="inlineStr">
        <is>
          <t>Sweep Retest</t>
        </is>
      </c>
      <c r="H332" s="9" t="inlineStr">
        <is>
          <t>C</t>
        </is>
      </c>
      <c r="I332" s="26" t="n">
        <v>8</v>
      </c>
      <c r="J332" s="27" t="n">
        <v>11602.3</v>
      </c>
      <c r="K332" s="27" t="n">
        <v>11534.4</v>
      </c>
      <c r="L332" s="27" t="n">
        <v>11522.25</v>
      </c>
      <c r="M332" s="27" t="n">
        <v>11724.5</v>
      </c>
      <c r="N332" s="28">
        <f>(K332-J332)*IF(F332="Long",1,-1)</f>
        <v/>
      </c>
      <c r="O332" s="18" t="n">
        <v>-543.2</v>
      </c>
      <c r="P332" s="18" t="n">
        <v>-620.8</v>
      </c>
      <c r="Q332" s="18" t="n">
        <v>8</v>
      </c>
      <c r="R332" s="18">
        <f>R331+O332</f>
        <v/>
      </c>
      <c r="S332" s="18">
        <f>MAX(0,MAX($R$7:R332))-R332</f>
        <v/>
      </c>
      <c r="T332" s="9" t="inlineStr">
        <is>
          <t>Session close</t>
        </is>
      </c>
      <c r="U332" s="29" t="n">
        <v>170</v>
      </c>
    </row>
    <row r="333">
      <c r="A333" s="11" t="n">
        <v>327</v>
      </c>
      <c r="B333" s="25" t="n">
        <v>44734</v>
      </c>
      <c r="C333" s="9" t="inlineStr">
        <is>
          <t>09:45</t>
        </is>
      </c>
      <c r="D333" s="25" t="n">
        <v>44734</v>
      </c>
      <c r="E333" s="9" t="inlineStr">
        <is>
          <t>09:54</t>
        </is>
      </c>
      <c r="F333" s="9" t="inlineStr">
        <is>
          <t>Long</t>
        </is>
      </c>
      <c r="G333" s="9" t="inlineStr">
        <is>
          <t>Gap Fill</t>
        </is>
      </c>
      <c r="H333" s="9" t="inlineStr">
        <is>
          <t>-</t>
        </is>
      </c>
      <c r="I333" s="26" t="n">
        <v>12</v>
      </c>
      <c r="J333" s="27" t="n">
        <v>11483.7</v>
      </c>
      <c r="K333" s="27" t="n">
        <v>11542.75</v>
      </c>
      <c r="L333" s="27" t="n">
        <v>11409.5</v>
      </c>
      <c r="M333" s="27" t="n">
        <v>11542.75</v>
      </c>
      <c r="N333" s="28">
        <f>(K333-J333)*IF(F333="Long",1,-1)</f>
        <v/>
      </c>
      <c r="O333" s="18" t="n">
        <v>708.6</v>
      </c>
      <c r="P333" s="18" t="n">
        <v>-190.8</v>
      </c>
      <c r="Q333" s="18" t="n">
        <v>708.6</v>
      </c>
      <c r="R333" s="18">
        <f>R332+O333</f>
        <v/>
      </c>
      <c r="S333" s="18">
        <f>MAX(0,MAX($R$7:R333))-R333</f>
        <v/>
      </c>
      <c r="T333" s="9" t="inlineStr">
        <is>
          <t>Target</t>
        </is>
      </c>
      <c r="U333" s="29" t="n">
        <v>9.699999999999999</v>
      </c>
    </row>
    <row r="334">
      <c r="A334" s="11" t="n">
        <v>328</v>
      </c>
      <c r="B334" s="25" t="n">
        <v>44734</v>
      </c>
      <c r="C334" s="9" t="inlineStr">
        <is>
          <t>11:45</t>
        </is>
      </c>
      <c r="D334" s="25" t="n">
        <v>44734</v>
      </c>
      <c r="E334" s="9" t="inlineStr">
        <is>
          <t>15:47</t>
        </is>
      </c>
      <c r="F334" s="9" t="inlineStr">
        <is>
          <t>Short</t>
        </is>
      </c>
      <c r="G334" s="9" t="inlineStr">
        <is>
          <t>CISD Reversal</t>
        </is>
      </c>
      <c r="H334" s="9" t="inlineStr">
        <is>
          <t>A</t>
        </is>
      </c>
      <c r="I334" s="26" t="n">
        <v>4</v>
      </c>
      <c r="J334" s="27" t="n">
        <v>11604.4</v>
      </c>
      <c r="K334" s="27" t="n">
        <v>11515</v>
      </c>
      <c r="L334" s="27" t="n">
        <v>11685</v>
      </c>
      <c r="M334" s="27" t="n">
        <v>11515</v>
      </c>
      <c r="N334" s="28">
        <f>(K334-J334)*IF(F334="Long",1,-1)</f>
        <v/>
      </c>
      <c r="O334" s="18" t="n">
        <v>357.6</v>
      </c>
      <c r="P334" s="18" t="n">
        <v>-311.2</v>
      </c>
      <c r="Q334" s="18" t="n">
        <v>357.6</v>
      </c>
      <c r="R334" s="18">
        <f>R333+O334</f>
        <v/>
      </c>
      <c r="S334" s="18">
        <f>MAX(0,MAX($R$7:R334))-R334</f>
        <v/>
      </c>
      <c r="T334" s="9" t="inlineStr">
        <is>
          <t>Target</t>
        </is>
      </c>
      <c r="U334" s="29" t="n">
        <v>242.7</v>
      </c>
    </row>
    <row r="335">
      <c r="A335" s="11" t="n">
        <v>329</v>
      </c>
      <c r="B335" s="25" t="n">
        <v>44735</v>
      </c>
      <c r="C335" s="9" t="inlineStr">
        <is>
          <t>09:45</t>
        </is>
      </c>
      <c r="D335" s="25" t="n">
        <v>44735</v>
      </c>
      <c r="E335" s="9" t="inlineStr">
        <is>
          <t>09:52</t>
        </is>
      </c>
      <c r="F335" s="9" t="inlineStr">
        <is>
          <t>Short</t>
        </is>
      </c>
      <c r="G335" s="9" t="inlineStr">
        <is>
          <t>Gap Fill</t>
        </is>
      </c>
      <c r="H335" s="9" t="inlineStr">
        <is>
          <t>-</t>
        </is>
      </c>
      <c r="I335" s="26" t="n">
        <v>12</v>
      </c>
      <c r="J335" s="27" t="n">
        <v>11556.9</v>
      </c>
      <c r="K335" s="27" t="n">
        <v>11522.5</v>
      </c>
      <c r="L335" s="27" t="n">
        <v>11647.5</v>
      </c>
      <c r="M335" s="27" t="n">
        <v>11522.5</v>
      </c>
      <c r="N335" s="28">
        <f>(K335-J335)*IF(F335="Long",1,-1)</f>
        <v/>
      </c>
      <c r="O335" s="18" t="n">
        <v>412.8</v>
      </c>
      <c r="P335" s="18" t="n">
        <v>-434.4</v>
      </c>
      <c r="Q335" s="18" t="n">
        <v>412.8</v>
      </c>
      <c r="R335" s="18">
        <f>R334+O335</f>
        <v/>
      </c>
      <c r="S335" s="18">
        <f>MAX(0,MAX($R$7:R335))-R335</f>
        <v/>
      </c>
      <c r="T335" s="9" t="inlineStr">
        <is>
          <t>Target</t>
        </is>
      </c>
      <c r="U335" s="29" t="n">
        <v>7.7</v>
      </c>
    </row>
    <row r="336">
      <c r="A336" s="11" t="n">
        <v>330</v>
      </c>
      <c r="B336" s="25" t="n">
        <v>44742</v>
      </c>
      <c r="C336" s="9" t="inlineStr">
        <is>
          <t>09:55</t>
        </is>
      </c>
      <c r="D336" s="25" t="n">
        <v>44742</v>
      </c>
      <c r="E336" s="9" t="inlineStr">
        <is>
          <t>10:58</t>
        </is>
      </c>
      <c r="F336" s="9" t="inlineStr">
        <is>
          <t>Short</t>
        </is>
      </c>
      <c r="G336" s="9" t="inlineStr">
        <is>
          <t>ORB</t>
        </is>
      </c>
      <c r="H336" s="9" t="inlineStr">
        <is>
          <t>A</t>
        </is>
      </c>
      <c r="I336" s="26" t="n">
        <v>20</v>
      </c>
      <c r="J336" s="27" t="n">
        <v>11377.1</v>
      </c>
      <c r="K336" s="27" t="n">
        <v>11457.75</v>
      </c>
      <c r="L336" s="27" t="n">
        <v>11457.75</v>
      </c>
      <c r="M336" s="27" t="n">
        <v>11265</v>
      </c>
      <c r="N336" s="28">
        <f>(K336-J336)*IF(F336="Long",1,-1)</f>
        <v/>
      </c>
      <c r="O336" s="18" t="n">
        <v>-1613</v>
      </c>
      <c r="P336" s="18" t="n">
        <v>-1613</v>
      </c>
      <c r="Q336" s="18" t="n">
        <v>1192</v>
      </c>
      <c r="R336" s="18">
        <f>R335+O336</f>
        <v/>
      </c>
      <c r="S336" s="18">
        <f>MAX(0,MAX($R$7:R336))-R336</f>
        <v/>
      </c>
      <c r="T336" s="9" t="inlineStr">
        <is>
          <t>Stop</t>
        </is>
      </c>
      <c r="U336" s="29" t="n">
        <v>63.7</v>
      </c>
    </row>
    <row r="337">
      <c r="A337" s="11" t="n">
        <v>331</v>
      </c>
      <c r="B337" s="25" t="n">
        <v>44742</v>
      </c>
      <c r="C337" s="9" t="inlineStr">
        <is>
          <t>14:25</t>
        </is>
      </c>
      <c r="D337" s="25" t="n">
        <v>44742</v>
      </c>
      <c r="E337" s="9" t="inlineStr">
        <is>
          <t>15:08</t>
        </is>
      </c>
      <c r="F337" s="9" t="inlineStr">
        <is>
          <t>Short</t>
        </is>
      </c>
      <c r="G337" s="9" t="inlineStr">
        <is>
          <t>CISD Reversal</t>
        </is>
      </c>
      <c r="H337" s="9" t="inlineStr">
        <is>
          <t>A</t>
        </is>
      </c>
      <c r="I337" s="26" t="n">
        <v>4</v>
      </c>
      <c r="J337" s="27" t="n">
        <v>11562.8</v>
      </c>
      <c r="K337" s="27" t="n">
        <v>11465</v>
      </c>
      <c r="L337" s="27" t="n">
        <v>11643.25</v>
      </c>
      <c r="M337" s="27" t="n">
        <v>11465</v>
      </c>
      <c r="N337" s="28">
        <f>(K337-J337)*IF(F337="Long",1,-1)</f>
        <v/>
      </c>
      <c r="O337" s="18" t="n">
        <v>391.2</v>
      </c>
      <c r="P337" s="18" t="n">
        <v>-98.8</v>
      </c>
      <c r="Q337" s="18" t="n">
        <v>391.2</v>
      </c>
      <c r="R337" s="18">
        <f>R336+O337</f>
        <v/>
      </c>
      <c r="S337" s="18">
        <f>MAX(0,MAX($R$7:R337))-R337</f>
        <v/>
      </c>
      <c r="T337" s="9" t="inlineStr">
        <is>
          <t>Target</t>
        </is>
      </c>
      <c r="U337" s="29" t="n">
        <v>43.3</v>
      </c>
    </row>
    <row r="338">
      <c r="A338" s="11" t="n">
        <v>332</v>
      </c>
      <c r="B338" s="25" t="n">
        <v>44749</v>
      </c>
      <c r="C338" s="9" t="inlineStr">
        <is>
          <t>10:10</t>
        </is>
      </c>
      <c r="D338" s="25" t="n">
        <v>44749</v>
      </c>
      <c r="E338" s="9" t="inlineStr">
        <is>
          <t>14:00</t>
        </is>
      </c>
      <c r="F338" s="9" t="inlineStr">
        <is>
          <t>Long</t>
        </is>
      </c>
      <c r="G338" s="9" t="inlineStr">
        <is>
          <t>ORB</t>
        </is>
      </c>
      <c r="H338" s="9" t="inlineStr">
        <is>
          <t>A</t>
        </is>
      </c>
      <c r="I338" s="26" t="n">
        <v>12</v>
      </c>
      <c r="J338" s="27" t="n">
        <v>12005.6</v>
      </c>
      <c r="K338" s="27" t="n">
        <v>12099.25</v>
      </c>
      <c r="L338" s="27" t="n">
        <v>11942.25</v>
      </c>
      <c r="M338" s="27" t="n">
        <v>12099.25</v>
      </c>
      <c r="N338" s="28">
        <f>(K338-J338)*IF(F338="Long",1,-1)</f>
        <v/>
      </c>
      <c r="O338" s="18" t="n">
        <v>1123.8</v>
      </c>
      <c r="P338" s="18" t="n">
        <v>-349.2</v>
      </c>
      <c r="Q338" s="18" t="n">
        <v>1123.8</v>
      </c>
      <c r="R338" s="18">
        <f>R337+O338</f>
        <v/>
      </c>
      <c r="S338" s="18">
        <f>MAX(0,MAX($R$7:R338))-R338</f>
        <v/>
      </c>
      <c r="T338" s="9" t="inlineStr">
        <is>
          <t>Target</t>
        </is>
      </c>
      <c r="U338" s="29" t="n">
        <v>230.7</v>
      </c>
    </row>
    <row r="339">
      <c r="A339" s="11" t="n">
        <v>333</v>
      </c>
      <c r="B339" s="25" t="n">
        <v>44749</v>
      </c>
      <c r="C339" s="9" t="inlineStr">
        <is>
          <t>14:05</t>
        </is>
      </c>
      <c r="D339" s="25" t="n">
        <v>44749</v>
      </c>
      <c r="E339" s="9" t="inlineStr">
        <is>
          <t>16:05</t>
        </is>
      </c>
      <c r="F339" s="9" t="inlineStr">
        <is>
          <t>Long</t>
        </is>
      </c>
      <c r="G339" s="9" t="inlineStr">
        <is>
          <t>Sweep Retest</t>
        </is>
      </c>
      <c r="H339" s="9" t="inlineStr">
        <is>
          <t>B</t>
        </is>
      </c>
      <c r="I339" s="26" t="n">
        <v>8</v>
      </c>
      <c r="J339" s="27" t="n">
        <v>12097.8</v>
      </c>
      <c r="K339" s="27" t="n">
        <v>12100.8</v>
      </c>
      <c r="L339" s="27" t="n">
        <v>12017.5</v>
      </c>
      <c r="M339" s="27" t="n">
        <v>12185</v>
      </c>
      <c r="N339" s="28">
        <f>(K339-J339)*IF(F339="Long",1,-1)</f>
        <v/>
      </c>
      <c r="O339" s="18" t="n">
        <v>24</v>
      </c>
      <c r="P339" s="18" t="n">
        <v>-92</v>
      </c>
      <c r="Q339" s="18" t="n">
        <v>326.4</v>
      </c>
      <c r="R339" s="18">
        <f>R338+O339</f>
        <v/>
      </c>
      <c r="S339" s="18">
        <f>MAX(0,MAX($R$7:R339))-R339</f>
        <v/>
      </c>
      <c r="T339" s="9" t="inlineStr">
        <is>
          <t>Session close</t>
        </is>
      </c>
      <c r="U339" s="29" t="n">
        <v>120</v>
      </c>
    </row>
    <row r="340">
      <c r="A340" s="11" t="n">
        <v>334</v>
      </c>
      <c r="B340" s="25" t="n">
        <v>44761</v>
      </c>
      <c r="C340" s="9" t="inlineStr">
        <is>
          <t>14:30</t>
        </is>
      </c>
      <c r="D340" s="25" t="n">
        <v>44761</v>
      </c>
      <c r="E340" s="9" t="inlineStr">
        <is>
          <t>16:05</t>
        </is>
      </c>
      <c r="F340" s="9" t="inlineStr">
        <is>
          <t>Short</t>
        </is>
      </c>
      <c r="G340" s="9" t="inlineStr">
        <is>
          <t>CISD Reversal</t>
        </is>
      </c>
      <c r="H340" s="9" t="inlineStr">
        <is>
          <t>B</t>
        </is>
      </c>
      <c r="I340" s="26" t="n">
        <v>4</v>
      </c>
      <c r="J340" s="27" t="n">
        <v>12205.3</v>
      </c>
      <c r="K340" s="27" t="n">
        <v>12256.9</v>
      </c>
      <c r="L340" s="27" t="n">
        <v>12285</v>
      </c>
      <c r="M340" s="27" t="n">
        <v>12108.5</v>
      </c>
      <c r="N340" s="28">
        <f>(K340-J340)*IF(F340="Long",1,-1)</f>
        <v/>
      </c>
      <c r="O340" s="18" t="n">
        <v>-206.4</v>
      </c>
      <c r="P340" s="18" t="n">
        <v>-230</v>
      </c>
      <c r="Q340" s="18" t="n">
        <v>44.4</v>
      </c>
      <c r="R340" s="18">
        <f>R339+O340</f>
        <v/>
      </c>
      <c r="S340" s="18">
        <f>MAX(0,MAX($R$7:R340))-R340</f>
        <v/>
      </c>
      <c r="T340" s="9" t="inlineStr">
        <is>
          <t>Session close</t>
        </is>
      </c>
      <c r="U340" s="29" t="n">
        <v>95</v>
      </c>
    </row>
    <row r="341">
      <c r="A341" s="11" t="n">
        <v>335</v>
      </c>
      <c r="B341" s="25" t="n">
        <v>44762</v>
      </c>
      <c r="C341" s="9" t="inlineStr">
        <is>
          <t>10:30</t>
        </is>
      </c>
      <c r="D341" s="25" t="n">
        <v>44762</v>
      </c>
      <c r="E341" s="9" t="inlineStr">
        <is>
          <t>10:50</t>
        </is>
      </c>
      <c r="F341" s="9" t="inlineStr">
        <is>
          <t>Long</t>
        </is>
      </c>
      <c r="G341" s="9" t="inlineStr">
        <is>
          <t>CISD Continuation</t>
        </is>
      </c>
      <c r="H341" s="9" t="inlineStr">
        <is>
          <t>A</t>
        </is>
      </c>
      <c r="I341" s="26" t="n">
        <v>20</v>
      </c>
      <c r="J341" s="27" t="n">
        <v>12360.3</v>
      </c>
      <c r="K341" s="27" t="n">
        <v>12435</v>
      </c>
      <c r="L341" s="27" t="n">
        <v>12280</v>
      </c>
      <c r="M341" s="27" t="n">
        <v>12435</v>
      </c>
      <c r="N341" s="28">
        <f>(K341-J341)*IF(F341="Long",1,-1)</f>
        <v/>
      </c>
      <c r="O341" s="18" t="n">
        <v>1494</v>
      </c>
      <c r="P341" s="18" t="n">
        <v>-96</v>
      </c>
      <c r="Q341" s="18" t="n">
        <v>1494</v>
      </c>
      <c r="R341" s="18">
        <f>R340+O341</f>
        <v/>
      </c>
      <c r="S341" s="18">
        <f>MAX(0,MAX($R$7:R341))-R341</f>
        <v/>
      </c>
      <c r="T341" s="9" t="inlineStr">
        <is>
          <t>Target</t>
        </is>
      </c>
      <c r="U341" s="29" t="n">
        <v>20.7</v>
      </c>
    </row>
    <row r="342">
      <c r="A342" s="11" t="n">
        <v>336</v>
      </c>
      <c r="B342" s="25" t="n">
        <v>44767</v>
      </c>
      <c r="C342" s="9" t="inlineStr">
        <is>
          <t>10:20</t>
        </is>
      </c>
      <c r="D342" s="25" t="n">
        <v>44767</v>
      </c>
      <c r="E342" s="9" t="inlineStr">
        <is>
          <t>10:30</t>
        </is>
      </c>
      <c r="F342" s="9" t="inlineStr">
        <is>
          <t>Short</t>
        </is>
      </c>
      <c r="G342" s="9" t="inlineStr">
        <is>
          <t>CISD Continuation</t>
        </is>
      </c>
      <c r="H342" s="9" t="inlineStr">
        <is>
          <t>A</t>
        </is>
      </c>
      <c r="I342" s="26" t="n">
        <v>20</v>
      </c>
      <c r="J342" s="27" t="n">
        <v>12299</v>
      </c>
      <c r="K342" s="27" t="n">
        <v>12306.8</v>
      </c>
      <c r="L342" s="27" t="n">
        <v>12337.25</v>
      </c>
      <c r="M342" s="27" t="n">
        <v>12258.75</v>
      </c>
      <c r="N342" s="28">
        <f>(K342-J342)*IF(F342="Long",1,-1)</f>
        <v/>
      </c>
      <c r="O342" s="18" t="n">
        <v>-156</v>
      </c>
      <c r="P342" s="18" t="n">
        <v>-476</v>
      </c>
      <c r="Q342" s="18" t="n">
        <v>714</v>
      </c>
      <c r="R342" s="18">
        <f>R341+O342</f>
        <v/>
      </c>
      <c r="S342" s="18">
        <f>MAX(0,MAX($R$7:R342))-R342</f>
        <v/>
      </c>
      <c r="T342" s="9" t="inlineStr">
        <is>
          <t>Break-even stop</t>
        </is>
      </c>
      <c r="U342" s="29" t="n">
        <v>10</v>
      </c>
    </row>
    <row r="343">
      <c r="A343" s="11" t="n">
        <v>337</v>
      </c>
      <c r="B343" s="25" t="n">
        <v>44768</v>
      </c>
      <c r="C343" s="9" t="inlineStr">
        <is>
          <t>10:15</t>
        </is>
      </c>
      <c r="D343" s="25" t="n">
        <v>44768</v>
      </c>
      <c r="E343" s="9" t="inlineStr">
        <is>
          <t>11:53</t>
        </is>
      </c>
      <c r="F343" s="9" t="inlineStr">
        <is>
          <t>Short</t>
        </is>
      </c>
      <c r="G343" s="9" t="inlineStr">
        <is>
          <t>CISD Continuation</t>
        </is>
      </c>
      <c r="H343" s="9" t="inlineStr">
        <is>
          <t>A</t>
        </is>
      </c>
      <c r="I343" s="26" t="n">
        <v>20</v>
      </c>
      <c r="J343" s="27" t="n">
        <v>12191.5</v>
      </c>
      <c r="K343" s="27" t="n">
        <v>12085.75</v>
      </c>
      <c r="L343" s="27" t="n">
        <v>12271.5</v>
      </c>
      <c r="M343" s="27" t="n">
        <v>12085.75</v>
      </c>
      <c r="N343" s="28">
        <f>(K343-J343)*IF(F343="Long",1,-1)</f>
        <v/>
      </c>
      <c r="O343" s="18" t="n">
        <v>2115</v>
      </c>
      <c r="P343" s="18" t="n">
        <v>-180</v>
      </c>
      <c r="Q343" s="18" t="n">
        <v>2115</v>
      </c>
      <c r="R343" s="18">
        <f>R342+O343</f>
        <v/>
      </c>
      <c r="S343" s="18">
        <f>MAX(0,MAX($R$7:R343))-R343</f>
        <v/>
      </c>
      <c r="T343" s="9" t="inlineStr">
        <is>
          <t>Target</t>
        </is>
      </c>
      <c r="U343" s="29" t="n">
        <v>98.7</v>
      </c>
    </row>
    <row r="344">
      <c r="A344" s="11" t="n">
        <v>338</v>
      </c>
      <c r="B344" s="25" t="n">
        <v>44768</v>
      </c>
      <c r="C344" s="9" t="inlineStr">
        <is>
          <t>12:45</t>
        </is>
      </c>
      <c r="D344" s="25" t="n">
        <v>44768</v>
      </c>
      <c r="E344" s="9" t="inlineStr">
        <is>
          <t>16:05</t>
        </is>
      </c>
      <c r="F344" s="9" t="inlineStr">
        <is>
          <t>Short</t>
        </is>
      </c>
      <c r="G344" s="9" t="inlineStr">
        <is>
          <t>Sweep Retest</t>
        </is>
      </c>
      <c r="H344" s="9" t="inlineStr">
        <is>
          <t>C</t>
        </is>
      </c>
      <c r="I344" s="26" t="n">
        <v>8</v>
      </c>
      <c r="J344" s="27" t="n">
        <v>12093.7</v>
      </c>
      <c r="K344" s="27" t="n">
        <v>12081.5</v>
      </c>
      <c r="L344" s="27" t="n">
        <v>12174</v>
      </c>
      <c r="M344" s="27" t="n">
        <v>12015</v>
      </c>
      <c r="N344" s="28">
        <f>(K344-J344)*IF(F344="Long",1,-1)</f>
        <v/>
      </c>
      <c r="O344" s="18" t="n">
        <v>97.59999999999999</v>
      </c>
      <c r="P344" s="18" t="n">
        <v>-568.8</v>
      </c>
      <c r="Q344" s="18" t="n">
        <v>369.6</v>
      </c>
      <c r="R344" s="18">
        <f>R343+O344</f>
        <v/>
      </c>
      <c r="S344" s="18">
        <f>MAX(0,MAX($R$7:R344))-R344</f>
        <v/>
      </c>
      <c r="T344" s="9" t="inlineStr">
        <is>
          <t>Session close</t>
        </is>
      </c>
      <c r="U344" s="29" t="n">
        <v>200</v>
      </c>
    </row>
    <row r="345">
      <c r="A345" s="11" t="n">
        <v>339</v>
      </c>
      <c r="B345" s="25" t="n">
        <v>44776</v>
      </c>
      <c r="C345" s="9" t="inlineStr">
        <is>
          <t>10:00</t>
        </is>
      </c>
      <c r="D345" s="25" t="n">
        <v>44776</v>
      </c>
      <c r="E345" s="9" t="inlineStr">
        <is>
          <t>11:38</t>
        </is>
      </c>
      <c r="F345" s="9" t="inlineStr">
        <is>
          <t>Long</t>
        </is>
      </c>
      <c r="G345" s="9" t="inlineStr">
        <is>
          <t>ORB</t>
        </is>
      </c>
      <c r="H345" s="9" t="inlineStr">
        <is>
          <t>A</t>
        </is>
      </c>
      <c r="I345" s="26" t="n">
        <v>12</v>
      </c>
      <c r="J345" s="27" t="n">
        <v>13096.6</v>
      </c>
      <c r="K345" s="27" t="n">
        <v>13185</v>
      </c>
      <c r="L345" s="27" t="n">
        <v>13017</v>
      </c>
      <c r="M345" s="27" t="n">
        <v>13185</v>
      </c>
      <c r="N345" s="28">
        <f>(K345-J345)*IF(F345="Long",1,-1)</f>
        <v/>
      </c>
      <c r="O345" s="18" t="n">
        <v>1060.8</v>
      </c>
      <c r="P345" s="18" t="n">
        <v>-664.8</v>
      </c>
      <c r="Q345" s="18" t="n">
        <v>1060.8</v>
      </c>
      <c r="R345" s="18">
        <f>R344+O345</f>
        <v/>
      </c>
      <c r="S345" s="18">
        <f>MAX(0,MAX($R$7:R345))-R345</f>
        <v/>
      </c>
      <c r="T345" s="9" t="inlineStr">
        <is>
          <t>Target</t>
        </is>
      </c>
      <c r="U345" s="29" t="n">
        <v>98.7</v>
      </c>
    </row>
    <row r="346">
      <c r="A346" s="11" t="n">
        <v>340</v>
      </c>
      <c r="B346" s="25" t="n">
        <v>44781</v>
      </c>
      <c r="C346" s="9" t="inlineStr">
        <is>
          <t>09:55</t>
        </is>
      </c>
      <c r="D346" s="25" t="n">
        <v>44781</v>
      </c>
      <c r="E346" s="9" t="inlineStr">
        <is>
          <t>10:49</t>
        </is>
      </c>
      <c r="F346" s="9" t="inlineStr">
        <is>
          <t>Long</t>
        </is>
      </c>
      <c r="G346" s="9" t="inlineStr">
        <is>
          <t>ORB</t>
        </is>
      </c>
      <c r="H346" s="9" t="inlineStr">
        <is>
          <t>A</t>
        </is>
      </c>
      <c r="I346" s="26" t="n">
        <v>12</v>
      </c>
      <c r="J346" s="27" t="n">
        <v>13380.2</v>
      </c>
      <c r="K346" s="27" t="n">
        <v>13299</v>
      </c>
      <c r="L346" s="27" t="n">
        <v>13299</v>
      </c>
      <c r="M346" s="27" t="n">
        <v>13485</v>
      </c>
      <c r="N346" s="28">
        <f>(K346-J346)*IF(F346="Long",1,-1)</f>
        <v/>
      </c>
      <c r="O346" s="18" t="n">
        <v>-974.4</v>
      </c>
      <c r="P346" s="18" t="n">
        <v>-974.4</v>
      </c>
      <c r="Q346" s="18" t="n">
        <v>235.2</v>
      </c>
      <c r="R346" s="18">
        <f>R345+O346</f>
        <v/>
      </c>
      <c r="S346" s="18">
        <f>MAX(0,MAX($R$7:R346))-R346</f>
        <v/>
      </c>
      <c r="T346" s="9" t="inlineStr">
        <is>
          <t>Stop</t>
        </is>
      </c>
      <c r="U346" s="29" t="n">
        <v>54.3</v>
      </c>
    </row>
    <row r="347">
      <c r="A347" s="11" t="n">
        <v>341</v>
      </c>
      <c r="B347" s="25" t="n">
        <v>44782</v>
      </c>
      <c r="C347" s="9" t="inlineStr">
        <is>
          <t>10:00</t>
        </is>
      </c>
      <c r="D347" s="25" t="n">
        <v>44782</v>
      </c>
      <c r="E347" s="9" t="inlineStr">
        <is>
          <t>10:09</t>
        </is>
      </c>
      <c r="F347" s="9" t="inlineStr">
        <is>
          <t>Short</t>
        </is>
      </c>
      <c r="G347" s="9" t="inlineStr">
        <is>
          <t>CISD Continuation</t>
        </is>
      </c>
      <c r="H347" s="9" t="inlineStr">
        <is>
          <t>A</t>
        </is>
      </c>
      <c r="I347" s="26" t="n">
        <v>20</v>
      </c>
      <c r="J347" s="27" t="n">
        <v>12979</v>
      </c>
      <c r="K347" s="27" t="n">
        <v>12955.25</v>
      </c>
      <c r="L347" s="27" t="n">
        <v>13015.5</v>
      </c>
      <c r="M347" s="27" t="n">
        <v>12955.25</v>
      </c>
      <c r="N347" s="28">
        <f>(K347-J347)*IF(F347="Long",1,-1)</f>
        <v/>
      </c>
      <c r="O347" s="18" t="n">
        <v>475</v>
      </c>
      <c r="P347" s="18" t="n">
        <v>-178</v>
      </c>
      <c r="Q347" s="18" t="n">
        <v>475</v>
      </c>
      <c r="R347" s="18">
        <f>R346+O347</f>
        <v/>
      </c>
      <c r="S347" s="18">
        <f>MAX(0,MAX($R$7:R347))-R347</f>
        <v/>
      </c>
      <c r="T347" s="9" t="inlineStr">
        <is>
          <t>Target</t>
        </is>
      </c>
      <c r="U347" s="29" t="n">
        <v>9.699999999999999</v>
      </c>
    </row>
    <row r="348">
      <c r="A348" s="11" t="n">
        <v>342</v>
      </c>
      <c r="B348" s="25" t="n">
        <v>44782</v>
      </c>
      <c r="C348" s="9" t="inlineStr">
        <is>
          <t>10:10</t>
        </is>
      </c>
      <c r="D348" s="25" t="n">
        <v>44782</v>
      </c>
      <c r="E348" s="9" t="inlineStr">
        <is>
          <t>10:50</t>
        </is>
      </c>
      <c r="F348" s="9" t="inlineStr">
        <is>
          <t>Short</t>
        </is>
      </c>
      <c r="G348" s="9" t="inlineStr">
        <is>
          <t>Sweep Retest</t>
        </is>
      </c>
      <c r="H348" s="9" t="inlineStr">
        <is>
          <t>A</t>
        </is>
      </c>
      <c r="I348" s="26" t="n">
        <v>8</v>
      </c>
      <c r="J348" s="27" t="n">
        <v>12954</v>
      </c>
      <c r="K348" s="27" t="n">
        <v>13034.5</v>
      </c>
      <c r="L348" s="27" t="n">
        <v>13034.5</v>
      </c>
      <c r="M348" s="27" t="n">
        <v>12865</v>
      </c>
      <c r="N348" s="28">
        <f>(K348-J348)*IF(F348="Long",1,-1)</f>
        <v/>
      </c>
      <c r="O348" s="18" t="n">
        <v>-644</v>
      </c>
      <c r="P348" s="18" t="n">
        <v>-644</v>
      </c>
      <c r="Q348" s="18" t="n">
        <v>20.8</v>
      </c>
      <c r="R348" s="18">
        <f>R347+O348</f>
        <v/>
      </c>
      <c r="S348" s="18">
        <f>MAX(0,MAX($R$7:R348))-R348</f>
        <v/>
      </c>
      <c r="T348" s="9" t="inlineStr">
        <is>
          <t>Stop</t>
        </is>
      </c>
      <c r="U348" s="29" t="n">
        <v>40.7</v>
      </c>
    </row>
    <row r="349">
      <c r="A349" s="11" t="n">
        <v>343</v>
      </c>
      <c r="B349" s="25" t="n">
        <v>44788</v>
      </c>
      <c r="C349" s="9" t="inlineStr">
        <is>
          <t>10:00</t>
        </is>
      </c>
      <c r="D349" s="25" t="n">
        <v>44788</v>
      </c>
      <c r="E349" s="9" t="inlineStr">
        <is>
          <t>15:21</t>
        </is>
      </c>
      <c r="F349" s="9" t="inlineStr">
        <is>
          <t>Long</t>
        </is>
      </c>
      <c r="G349" s="9" t="inlineStr">
        <is>
          <t>ORB</t>
        </is>
      </c>
      <c r="H349" s="9" t="inlineStr">
        <is>
          <t>A+</t>
        </is>
      </c>
      <c r="I349" s="26" t="n">
        <v>12</v>
      </c>
      <c r="J349" s="27" t="n">
        <v>13597.4</v>
      </c>
      <c r="K349" s="27" t="n">
        <v>13685</v>
      </c>
      <c r="L349" s="27" t="n">
        <v>13516.25</v>
      </c>
      <c r="M349" s="27" t="n">
        <v>13685</v>
      </c>
      <c r="N349" s="28">
        <f>(K349-J349)*IF(F349="Long",1,-1)</f>
        <v/>
      </c>
      <c r="O349" s="18" t="n">
        <v>1051.2</v>
      </c>
      <c r="P349" s="18" t="n">
        <v>-955.2</v>
      </c>
      <c r="Q349" s="18" t="n">
        <v>1051.2</v>
      </c>
      <c r="R349" s="18">
        <f>R348+O349</f>
        <v/>
      </c>
      <c r="S349" s="18">
        <f>MAX(0,MAX($R$7:R349))-R349</f>
        <v/>
      </c>
      <c r="T349" s="9" t="inlineStr">
        <is>
          <t>Target</t>
        </is>
      </c>
      <c r="U349" s="29" t="n">
        <v>321.7</v>
      </c>
    </row>
    <row r="350">
      <c r="A350" s="11" t="n">
        <v>344</v>
      </c>
      <c r="B350" s="25" t="n">
        <v>44789</v>
      </c>
      <c r="C350" s="9" t="inlineStr">
        <is>
          <t>10:05</t>
        </is>
      </c>
      <c r="D350" s="25" t="n">
        <v>44789</v>
      </c>
      <c r="E350" s="9" t="inlineStr">
        <is>
          <t>10:33</t>
        </is>
      </c>
      <c r="F350" s="9" t="inlineStr">
        <is>
          <t>Short</t>
        </is>
      </c>
      <c r="G350" s="9" t="inlineStr">
        <is>
          <t>CISD Continuation</t>
        </is>
      </c>
      <c r="H350" s="9" t="inlineStr">
        <is>
          <t>A</t>
        </is>
      </c>
      <c r="I350" s="26" t="n">
        <v>20</v>
      </c>
      <c r="J350" s="27" t="n">
        <v>13564</v>
      </c>
      <c r="K350" s="27" t="n">
        <v>13521.25</v>
      </c>
      <c r="L350" s="27" t="n">
        <v>13601.75</v>
      </c>
      <c r="M350" s="27" t="n">
        <v>13521.25</v>
      </c>
      <c r="N350" s="28">
        <f>(K350-J350)*IF(F350="Long",1,-1)</f>
        <v/>
      </c>
      <c r="O350" s="18" t="n">
        <v>855</v>
      </c>
      <c r="P350" s="18" t="n">
        <v>-508</v>
      </c>
      <c r="Q350" s="18" t="n">
        <v>855</v>
      </c>
      <c r="R350" s="18">
        <f>R349+O350</f>
        <v/>
      </c>
      <c r="S350" s="18">
        <f>MAX(0,MAX($R$7:R350))-R350</f>
        <v/>
      </c>
      <c r="T350" s="9" t="inlineStr">
        <is>
          <t>Target</t>
        </is>
      </c>
      <c r="U350" s="29" t="n">
        <v>28.7</v>
      </c>
    </row>
    <row r="351">
      <c r="A351" s="11" t="n">
        <v>345</v>
      </c>
      <c r="B351" s="25" t="n">
        <v>44789</v>
      </c>
      <c r="C351" s="9" t="inlineStr">
        <is>
          <t>14:35</t>
        </is>
      </c>
      <c r="D351" s="25" t="n">
        <v>44789</v>
      </c>
      <c r="E351" s="9" t="inlineStr">
        <is>
          <t>14:37</t>
        </is>
      </c>
      <c r="F351" s="9" t="inlineStr">
        <is>
          <t>Short</t>
        </is>
      </c>
      <c r="G351" s="9" t="inlineStr">
        <is>
          <t>CISD Reversal</t>
        </is>
      </c>
      <c r="H351" s="9" t="inlineStr">
        <is>
          <t>A+</t>
        </is>
      </c>
      <c r="I351" s="26" t="n">
        <v>4</v>
      </c>
      <c r="J351" s="27" t="n">
        <v>13666.1</v>
      </c>
      <c r="K351" s="27" t="n">
        <v>13626</v>
      </c>
      <c r="L351" s="27" t="n">
        <v>13702.75</v>
      </c>
      <c r="M351" s="27" t="n">
        <v>13626</v>
      </c>
      <c r="N351" s="28">
        <f>(K351-J351)*IF(F351="Long",1,-1)</f>
        <v/>
      </c>
      <c r="O351" s="18" t="n">
        <v>160.4</v>
      </c>
      <c r="P351" s="18" t="n">
        <v>-12.4</v>
      </c>
      <c r="Q351" s="18" t="n">
        <v>160.4</v>
      </c>
      <c r="R351" s="18">
        <f>R350+O351</f>
        <v/>
      </c>
      <c r="S351" s="18">
        <f>MAX(0,MAX($R$7:R351))-R351</f>
        <v/>
      </c>
      <c r="T351" s="9" t="inlineStr">
        <is>
          <t>Target</t>
        </is>
      </c>
      <c r="U351" s="29" t="n">
        <v>2.7</v>
      </c>
    </row>
    <row r="352">
      <c r="A352" s="11" t="n">
        <v>346</v>
      </c>
      <c r="B352" s="25" t="n">
        <v>44792</v>
      </c>
      <c r="C352" s="9" t="inlineStr">
        <is>
          <t>09:55</t>
        </is>
      </c>
      <c r="D352" s="25" t="n">
        <v>44792</v>
      </c>
      <c r="E352" s="9" t="inlineStr">
        <is>
          <t>16:05</t>
        </is>
      </c>
      <c r="F352" s="9" t="inlineStr">
        <is>
          <t>Short</t>
        </is>
      </c>
      <c r="G352" s="9" t="inlineStr">
        <is>
          <t>CISD Continuation</t>
        </is>
      </c>
      <c r="H352" s="9" t="inlineStr">
        <is>
          <t>A</t>
        </is>
      </c>
      <c r="I352" s="26" t="n">
        <v>20</v>
      </c>
      <c r="J352" s="27" t="n">
        <v>13287.5</v>
      </c>
      <c r="K352" s="27" t="n">
        <v>13242.4</v>
      </c>
      <c r="L352" s="27" t="n">
        <v>13368</v>
      </c>
      <c r="M352" s="27" t="n">
        <v>13199.25</v>
      </c>
      <c r="N352" s="28">
        <f>(K352-J352)*IF(F352="Long",1,-1)</f>
        <v/>
      </c>
      <c r="O352" s="18" t="n">
        <v>902</v>
      </c>
      <c r="P352" s="18" t="n">
        <v>-388</v>
      </c>
      <c r="Q352" s="18" t="n">
        <v>1512</v>
      </c>
      <c r="R352" s="18">
        <f>R351+O352</f>
        <v/>
      </c>
      <c r="S352" s="18">
        <f>MAX(0,MAX($R$7:R352))-R352</f>
        <v/>
      </c>
      <c r="T352" s="9" t="inlineStr">
        <is>
          <t>Session close</t>
        </is>
      </c>
      <c r="U352" s="29" t="n">
        <v>370</v>
      </c>
    </row>
    <row r="353">
      <c r="A353" s="11" t="n">
        <v>347</v>
      </c>
      <c r="B353" s="25" t="n">
        <v>44795</v>
      </c>
      <c r="C353" s="9" t="inlineStr">
        <is>
          <t>10:15</t>
        </is>
      </c>
      <c r="D353" s="25" t="n">
        <v>44795</v>
      </c>
      <c r="E353" s="9" t="inlineStr">
        <is>
          <t>13:58</t>
        </is>
      </c>
      <c r="F353" s="9" t="inlineStr">
        <is>
          <t>Short</t>
        </is>
      </c>
      <c r="G353" s="9" t="inlineStr">
        <is>
          <t>CISD Continuation</t>
        </is>
      </c>
      <c r="H353" s="9" t="inlineStr">
        <is>
          <t>A</t>
        </is>
      </c>
      <c r="I353" s="26" t="n">
        <v>20</v>
      </c>
      <c r="J353" s="27" t="n">
        <v>12980.2</v>
      </c>
      <c r="K353" s="27" t="n">
        <v>12905</v>
      </c>
      <c r="L353" s="27" t="n">
        <v>13060</v>
      </c>
      <c r="M353" s="27" t="n">
        <v>12905</v>
      </c>
      <c r="N353" s="28">
        <f>(K353-J353)*IF(F353="Long",1,-1)</f>
        <v/>
      </c>
      <c r="O353" s="18" t="n">
        <v>1504</v>
      </c>
      <c r="P353" s="18" t="n">
        <v>-210</v>
      </c>
      <c r="Q353" s="18" t="n">
        <v>1504</v>
      </c>
      <c r="R353" s="18">
        <f>R352+O353</f>
        <v/>
      </c>
      <c r="S353" s="18">
        <f>MAX(0,MAX($R$7:R353))-R353</f>
        <v/>
      </c>
      <c r="T353" s="9" t="inlineStr">
        <is>
          <t>Target</t>
        </is>
      </c>
      <c r="U353" s="29" t="n">
        <v>223.7</v>
      </c>
    </row>
    <row r="354">
      <c r="A354" s="11" t="n">
        <v>348</v>
      </c>
      <c r="B354" s="25" t="n">
        <v>44803</v>
      </c>
      <c r="C354" s="9" t="inlineStr">
        <is>
          <t>10:00</t>
        </is>
      </c>
      <c r="D354" s="25" t="n">
        <v>44803</v>
      </c>
      <c r="E354" s="9" t="inlineStr">
        <is>
          <t>10:07</t>
        </is>
      </c>
      <c r="F354" s="9" t="inlineStr">
        <is>
          <t>Short</t>
        </is>
      </c>
      <c r="G354" s="9" t="inlineStr">
        <is>
          <t>ORB</t>
        </is>
      </c>
      <c r="H354" s="9" t="inlineStr">
        <is>
          <t>A</t>
        </is>
      </c>
      <c r="I354" s="26" t="n">
        <v>12</v>
      </c>
      <c r="J354" s="27" t="n">
        <v>12469.6</v>
      </c>
      <c r="K354" s="27" t="n">
        <v>12415</v>
      </c>
      <c r="L354" s="27" t="n">
        <v>12525.5</v>
      </c>
      <c r="M354" s="27" t="n">
        <v>12415</v>
      </c>
      <c r="N354" s="28">
        <f>(K354-J354)*IF(F354="Long",1,-1)</f>
        <v/>
      </c>
      <c r="O354" s="18" t="n">
        <v>655.2</v>
      </c>
      <c r="P354" s="18" t="n">
        <v>-194.4</v>
      </c>
      <c r="Q354" s="18" t="n">
        <v>655.2</v>
      </c>
      <c r="R354" s="18">
        <f>R353+O354</f>
        <v/>
      </c>
      <c r="S354" s="18">
        <f>MAX(0,MAX($R$7:R354))-R354</f>
        <v/>
      </c>
      <c r="T354" s="9" t="inlineStr">
        <is>
          <t>Target</t>
        </is>
      </c>
      <c r="U354" s="29" t="n">
        <v>7.7</v>
      </c>
    </row>
    <row r="355">
      <c r="A355" s="11" t="n">
        <v>349</v>
      </c>
      <c r="B355" s="25" t="n">
        <v>44805</v>
      </c>
      <c r="C355" s="9" t="inlineStr">
        <is>
          <t>10:25</t>
        </is>
      </c>
      <c r="D355" s="25" t="n">
        <v>44805</v>
      </c>
      <c r="E355" s="9" t="inlineStr">
        <is>
          <t>10:44</t>
        </is>
      </c>
      <c r="F355" s="9" t="inlineStr">
        <is>
          <t>Long</t>
        </is>
      </c>
      <c r="G355" s="9" t="inlineStr">
        <is>
          <t>CISD Reversal</t>
        </is>
      </c>
      <c r="H355" s="9" t="inlineStr">
        <is>
          <t>A+</t>
        </is>
      </c>
      <c r="I355" s="26" t="n">
        <v>4</v>
      </c>
      <c r="J355" s="27" t="n">
        <v>12144.9</v>
      </c>
      <c r="K355" s="27" t="n">
        <v>12064.5</v>
      </c>
      <c r="L355" s="27" t="n">
        <v>12064.5</v>
      </c>
      <c r="M355" s="27" t="n">
        <v>12235</v>
      </c>
      <c r="N355" s="28">
        <f>(K355-J355)*IF(F355="Long",1,-1)</f>
        <v/>
      </c>
      <c r="O355" s="18" t="n">
        <v>-321.6</v>
      </c>
      <c r="P355" s="18" t="n">
        <v>-321.6</v>
      </c>
      <c r="Q355" s="18" t="n">
        <v>66.8</v>
      </c>
      <c r="R355" s="18">
        <f>R354+O355</f>
        <v/>
      </c>
      <c r="S355" s="18">
        <f>MAX(0,MAX($R$7:R355))-R355</f>
        <v/>
      </c>
      <c r="T355" s="9" t="inlineStr">
        <is>
          <t>Stop</t>
        </is>
      </c>
      <c r="U355" s="29" t="n">
        <v>19.7</v>
      </c>
    </row>
    <row r="356">
      <c r="A356" s="11" t="n">
        <v>350</v>
      </c>
      <c r="B356" s="25" t="n">
        <v>44810</v>
      </c>
      <c r="C356" s="9" t="inlineStr">
        <is>
          <t>09:55</t>
        </is>
      </c>
      <c r="D356" s="25" t="n">
        <v>44810</v>
      </c>
      <c r="E356" s="9" t="inlineStr">
        <is>
          <t>10:12</t>
        </is>
      </c>
      <c r="F356" s="9" t="inlineStr">
        <is>
          <t>Short</t>
        </is>
      </c>
      <c r="G356" s="9" t="inlineStr">
        <is>
          <t>CISD Continuation</t>
        </is>
      </c>
      <c r="H356" s="9" t="inlineStr">
        <is>
          <t>A</t>
        </is>
      </c>
      <c r="I356" s="26" t="n">
        <v>20</v>
      </c>
      <c r="J356" s="27" t="n">
        <v>12026</v>
      </c>
      <c r="K356" s="27" t="n">
        <v>11940</v>
      </c>
      <c r="L356" s="27" t="n">
        <v>12105.75</v>
      </c>
      <c r="M356" s="27" t="n">
        <v>11940</v>
      </c>
      <c r="N356" s="28">
        <f>(K356-J356)*IF(F356="Long",1,-1)</f>
        <v/>
      </c>
      <c r="O356" s="18" t="n">
        <v>1720</v>
      </c>
      <c r="P356" s="18" t="n">
        <v>-328</v>
      </c>
      <c r="Q356" s="18" t="n">
        <v>1720</v>
      </c>
      <c r="R356" s="18">
        <f>R355+O356</f>
        <v/>
      </c>
      <c r="S356" s="18">
        <f>MAX(0,MAX($R$7:R356))-R356</f>
        <v/>
      </c>
      <c r="T356" s="9" t="inlineStr">
        <is>
          <t>Target</t>
        </is>
      </c>
      <c r="U356" s="29" t="n">
        <v>17.7</v>
      </c>
    </row>
    <row r="357">
      <c r="A357" s="11" t="n">
        <v>351</v>
      </c>
      <c r="B357" s="25" t="n">
        <v>44810</v>
      </c>
      <c r="C357" s="9" t="inlineStr">
        <is>
          <t>12:20</t>
        </is>
      </c>
      <c r="D357" s="25" t="n">
        <v>44810</v>
      </c>
      <c r="E357" s="9" t="inlineStr">
        <is>
          <t>13:51</t>
        </is>
      </c>
      <c r="F357" s="9" t="inlineStr">
        <is>
          <t>Short</t>
        </is>
      </c>
      <c r="G357" s="9" t="inlineStr">
        <is>
          <t>ORB</t>
        </is>
      </c>
      <c r="H357" s="9" t="inlineStr">
        <is>
          <t>A</t>
        </is>
      </c>
      <c r="I357" s="26" t="n">
        <v>12</v>
      </c>
      <c r="J357" s="27" t="n">
        <v>12044.5</v>
      </c>
      <c r="K357" s="27" t="n">
        <v>11965</v>
      </c>
      <c r="L357" s="27" t="n">
        <v>12124.75</v>
      </c>
      <c r="M357" s="27" t="n">
        <v>11965</v>
      </c>
      <c r="N357" s="28">
        <f>(K357-J357)*IF(F357="Long",1,-1)</f>
        <v/>
      </c>
      <c r="O357" s="18" t="n">
        <v>954</v>
      </c>
      <c r="P357" s="18" t="n">
        <v>-316.8</v>
      </c>
      <c r="Q357" s="18" t="n">
        <v>954</v>
      </c>
      <c r="R357" s="18">
        <f>R356+O357</f>
        <v/>
      </c>
      <c r="S357" s="18">
        <f>MAX(0,MAX($R$7:R357))-R357</f>
        <v/>
      </c>
      <c r="T357" s="9" t="inlineStr">
        <is>
          <t>Target</t>
        </is>
      </c>
      <c r="U357" s="29" t="n">
        <v>91.7</v>
      </c>
    </row>
    <row r="358">
      <c r="A358" s="11" t="n">
        <v>352</v>
      </c>
      <c r="B358" s="25" t="n">
        <v>44813</v>
      </c>
      <c r="C358" s="9" t="inlineStr">
        <is>
          <t>10:05</t>
        </is>
      </c>
      <c r="D358" s="25" t="n">
        <v>44813</v>
      </c>
      <c r="E358" s="9" t="inlineStr">
        <is>
          <t>16:05</t>
        </is>
      </c>
      <c r="F358" s="9" t="inlineStr">
        <is>
          <t>Long</t>
        </is>
      </c>
      <c r="G358" s="9" t="inlineStr">
        <is>
          <t>CISD Continuation</t>
        </is>
      </c>
      <c r="H358" s="9" t="inlineStr">
        <is>
          <t>A</t>
        </is>
      </c>
      <c r="I358" s="26" t="n">
        <v>20</v>
      </c>
      <c r="J358" s="27" t="n">
        <v>12521.2</v>
      </c>
      <c r="K358" s="27" t="n">
        <v>12578.1</v>
      </c>
      <c r="L358" s="27" t="n">
        <v>12441</v>
      </c>
      <c r="M358" s="27" t="n">
        <v>12635</v>
      </c>
      <c r="N358" s="28">
        <f>(K358-J358)*IF(F358="Long",1,-1)</f>
        <v/>
      </c>
      <c r="O358" s="18" t="n">
        <v>1138</v>
      </c>
      <c r="P358" s="18" t="n">
        <v>-730</v>
      </c>
      <c r="Q358" s="18" t="n">
        <v>1780</v>
      </c>
      <c r="R358" s="18">
        <f>R357+O358</f>
        <v/>
      </c>
      <c r="S358" s="18">
        <f>MAX(0,MAX($R$7:R358))-R358</f>
        <v/>
      </c>
      <c r="T358" s="9" t="inlineStr">
        <is>
          <t>Session close</t>
        </is>
      </c>
      <c r="U358" s="29" t="n">
        <v>360</v>
      </c>
    </row>
    <row r="359">
      <c r="A359" s="11" t="n">
        <v>353</v>
      </c>
      <c r="B359" s="25" t="n">
        <v>44816</v>
      </c>
      <c r="C359" s="9" t="inlineStr">
        <is>
          <t>10:00</t>
        </is>
      </c>
      <c r="D359" s="25" t="n">
        <v>44816</v>
      </c>
      <c r="E359" s="9" t="inlineStr">
        <is>
          <t>11:56</t>
        </is>
      </c>
      <c r="F359" s="9" t="inlineStr">
        <is>
          <t>Long</t>
        </is>
      </c>
      <c r="G359" s="9" t="inlineStr">
        <is>
          <t>CISD Continuation</t>
        </is>
      </c>
      <c r="H359" s="9" t="inlineStr">
        <is>
          <t>A</t>
        </is>
      </c>
      <c r="I359" s="26" t="n">
        <v>20</v>
      </c>
      <c r="J359" s="27" t="n">
        <v>12734.1</v>
      </c>
      <c r="K359" s="27" t="n">
        <v>12653.25</v>
      </c>
      <c r="L359" s="27" t="n">
        <v>12653.25</v>
      </c>
      <c r="M359" s="27" t="n">
        <v>12835</v>
      </c>
      <c r="N359" s="28">
        <f>(K359-J359)*IF(F359="Long",1,-1)</f>
        <v/>
      </c>
      <c r="O359" s="18" t="n">
        <v>-1617</v>
      </c>
      <c r="P359" s="18" t="n">
        <v>-1617</v>
      </c>
      <c r="Q359" s="18" t="n">
        <v>368</v>
      </c>
      <c r="R359" s="18">
        <f>R358+O359</f>
        <v/>
      </c>
      <c r="S359" s="18">
        <f>MAX(0,MAX($R$7:R359))-R359</f>
        <v/>
      </c>
      <c r="T359" s="9" t="inlineStr">
        <is>
          <t>Stop</t>
        </is>
      </c>
      <c r="U359" s="29" t="n">
        <v>116.7</v>
      </c>
    </row>
    <row r="360">
      <c r="A360" s="11" t="n">
        <v>354</v>
      </c>
      <c r="B360" s="25" t="n">
        <v>44819</v>
      </c>
      <c r="C360" s="9" t="inlineStr">
        <is>
          <t>09:45</t>
        </is>
      </c>
      <c r="D360" s="25" t="n">
        <v>44819</v>
      </c>
      <c r="E360" s="9" t="inlineStr">
        <is>
          <t>09:52</t>
        </is>
      </c>
      <c r="F360" s="9" t="inlineStr">
        <is>
          <t>Long</t>
        </is>
      </c>
      <c r="G360" s="9" t="inlineStr">
        <is>
          <t>Gap Fill</t>
        </is>
      </c>
      <c r="H360" s="9" t="inlineStr">
        <is>
          <t>-</t>
        </is>
      </c>
      <c r="I360" s="26" t="n">
        <v>12</v>
      </c>
      <c r="J360" s="27" t="n">
        <v>12087.7</v>
      </c>
      <c r="K360" s="27" t="n">
        <v>12135.5</v>
      </c>
      <c r="L360" s="27" t="n">
        <v>12029.75</v>
      </c>
      <c r="M360" s="27" t="n">
        <v>12135.5</v>
      </c>
      <c r="N360" s="28">
        <f>(K360-J360)*IF(F360="Long",1,-1)</f>
        <v/>
      </c>
      <c r="O360" s="18" t="n">
        <v>573.6</v>
      </c>
      <c r="P360" s="18" t="n">
        <v>-250.8</v>
      </c>
      <c r="Q360" s="18" t="n">
        <v>573.6</v>
      </c>
      <c r="R360" s="18">
        <f>R359+O360</f>
        <v/>
      </c>
      <c r="S360" s="18">
        <f>MAX(0,MAX($R$7:R360))-R360</f>
        <v/>
      </c>
      <c r="T360" s="9" t="inlineStr">
        <is>
          <t>Target</t>
        </is>
      </c>
      <c r="U360" s="29" t="n">
        <v>7.7</v>
      </c>
    </row>
    <row r="361">
      <c r="A361" s="11" t="n">
        <v>355</v>
      </c>
      <c r="B361" s="25" t="n">
        <v>44819</v>
      </c>
      <c r="C361" s="9" t="inlineStr">
        <is>
          <t>10:50</t>
        </is>
      </c>
      <c r="D361" s="25" t="n">
        <v>44819</v>
      </c>
      <c r="E361" s="9" t="inlineStr">
        <is>
          <t>11:10</t>
        </is>
      </c>
      <c r="F361" s="9" t="inlineStr">
        <is>
          <t>Short</t>
        </is>
      </c>
      <c r="G361" s="9" t="inlineStr">
        <is>
          <t>ORB</t>
        </is>
      </c>
      <c r="H361" s="9" t="inlineStr">
        <is>
          <t>A</t>
        </is>
      </c>
      <c r="I361" s="26" t="n">
        <v>12</v>
      </c>
      <c r="J361" s="27" t="n">
        <v>12011.5</v>
      </c>
      <c r="K361" s="27" t="n">
        <v>11915</v>
      </c>
      <c r="L361" s="27" t="n">
        <v>12091.25</v>
      </c>
      <c r="M361" s="27" t="n">
        <v>11915</v>
      </c>
      <c r="N361" s="28">
        <f>(K361-J361)*IF(F361="Long",1,-1)</f>
        <v/>
      </c>
      <c r="O361" s="18" t="n">
        <v>1158</v>
      </c>
      <c r="P361" s="18" t="n">
        <v>-7.2</v>
      </c>
      <c r="Q361" s="18" t="n">
        <v>1158</v>
      </c>
      <c r="R361" s="18">
        <f>R360+O361</f>
        <v/>
      </c>
      <c r="S361" s="18">
        <f>MAX(0,MAX($R$7:R361))-R361</f>
        <v/>
      </c>
      <c r="T361" s="9" t="inlineStr">
        <is>
          <t>Target</t>
        </is>
      </c>
      <c r="U361" s="29" t="n">
        <v>20.7</v>
      </c>
    </row>
    <row r="362">
      <c r="A362" s="11" t="n">
        <v>356</v>
      </c>
      <c r="B362" s="25" t="n">
        <v>44823</v>
      </c>
      <c r="C362" s="9" t="inlineStr">
        <is>
          <t>09:45</t>
        </is>
      </c>
      <c r="D362" s="25" t="n">
        <v>44823</v>
      </c>
      <c r="E362" s="9" t="inlineStr">
        <is>
          <t>09:53</t>
        </is>
      </c>
      <c r="F362" s="9" t="inlineStr">
        <is>
          <t>Long</t>
        </is>
      </c>
      <c r="G362" s="9" t="inlineStr">
        <is>
          <t>Gap Fill</t>
        </is>
      </c>
      <c r="H362" s="9" t="inlineStr">
        <is>
          <t>-</t>
        </is>
      </c>
      <c r="I362" s="26" t="n">
        <v>12</v>
      </c>
      <c r="J362" s="27" t="n">
        <v>11825.3</v>
      </c>
      <c r="K362" s="27" t="n">
        <v>11854.75</v>
      </c>
      <c r="L362" s="27" t="n">
        <v>11743.5</v>
      </c>
      <c r="M362" s="27" t="n">
        <v>11854.75</v>
      </c>
      <c r="N362" s="28">
        <f>(K362-J362)*IF(F362="Long",1,-1)</f>
        <v/>
      </c>
      <c r="O362" s="18" t="n">
        <v>353.4</v>
      </c>
      <c r="P362" s="18" t="n">
        <v>-229.2</v>
      </c>
      <c r="Q362" s="18" t="n">
        <v>353.4</v>
      </c>
      <c r="R362" s="18">
        <f>R361+O362</f>
        <v/>
      </c>
      <c r="S362" s="18">
        <f>MAX(0,MAX($R$7:R362))-R362</f>
        <v/>
      </c>
      <c r="T362" s="9" t="inlineStr">
        <is>
          <t>Target</t>
        </is>
      </c>
      <c r="U362" s="29" t="n">
        <v>8.300000000000001</v>
      </c>
    </row>
    <row r="363">
      <c r="A363" s="11" t="n">
        <v>357</v>
      </c>
      <c r="B363" s="25" t="n">
        <v>44827</v>
      </c>
      <c r="C363" s="9" t="inlineStr">
        <is>
          <t>10:00</t>
        </is>
      </c>
      <c r="D363" s="25" t="n">
        <v>44827</v>
      </c>
      <c r="E363" s="9" t="inlineStr">
        <is>
          <t>14:19</t>
        </is>
      </c>
      <c r="F363" s="9" t="inlineStr">
        <is>
          <t>Short</t>
        </is>
      </c>
      <c r="G363" s="9" t="inlineStr">
        <is>
          <t>CISD Continuation</t>
        </is>
      </c>
      <c r="H363" s="9" t="inlineStr">
        <is>
          <t>A</t>
        </is>
      </c>
      <c r="I363" s="26" t="n">
        <v>12</v>
      </c>
      <c r="J363" s="27" t="n">
        <v>11291</v>
      </c>
      <c r="K363" s="27" t="n">
        <v>11201.75</v>
      </c>
      <c r="L363" s="27" t="n">
        <v>11371.75</v>
      </c>
      <c r="M363" s="27" t="n">
        <v>11201.75</v>
      </c>
      <c r="N363" s="28">
        <f>(K363-J363)*IF(F363="Long",1,-1)</f>
        <v/>
      </c>
      <c r="O363" s="18" t="n">
        <v>1071</v>
      </c>
      <c r="P363" s="18" t="n">
        <v>-879.6</v>
      </c>
      <c r="Q363" s="18" t="n">
        <v>1071</v>
      </c>
      <c r="R363" s="18">
        <f>R362+O363</f>
        <v/>
      </c>
      <c r="S363" s="18">
        <f>MAX(0,MAX($R$7:R363))-R363</f>
        <v/>
      </c>
      <c r="T363" s="9" t="inlineStr">
        <is>
          <t>Target</t>
        </is>
      </c>
      <c r="U363" s="29" t="n">
        <v>259.7</v>
      </c>
    </row>
    <row r="364">
      <c r="A364" s="11" t="n">
        <v>358</v>
      </c>
      <c r="B364" s="25" t="n">
        <v>44830</v>
      </c>
      <c r="C364" s="9" t="inlineStr">
        <is>
          <t>14:05</t>
        </is>
      </c>
      <c r="D364" s="25" t="n">
        <v>44830</v>
      </c>
      <c r="E364" s="9" t="inlineStr">
        <is>
          <t>16:05</t>
        </is>
      </c>
      <c r="F364" s="9" t="inlineStr">
        <is>
          <t>Long</t>
        </is>
      </c>
      <c r="G364" s="9" t="inlineStr">
        <is>
          <t>CISD Reversal</t>
        </is>
      </c>
      <c r="H364" s="9" t="inlineStr">
        <is>
          <t>B</t>
        </is>
      </c>
      <c r="I364" s="26" t="n">
        <v>4</v>
      </c>
      <c r="J364" s="27" t="n">
        <v>11292.2</v>
      </c>
      <c r="K364" s="27" t="n">
        <v>11234.3</v>
      </c>
      <c r="L364" s="27" t="n">
        <v>11224</v>
      </c>
      <c r="M364" s="27" t="n">
        <v>11385</v>
      </c>
      <c r="N364" s="28">
        <f>(K364-J364)*IF(F364="Long",1,-1)</f>
        <v/>
      </c>
      <c r="O364" s="18" t="n">
        <v>-231.6</v>
      </c>
      <c r="P364" s="18" t="n">
        <v>-232.8</v>
      </c>
      <c r="Q364" s="18" t="n">
        <v>210</v>
      </c>
      <c r="R364" s="18">
        <f>R363+O364</f>
        <v/>
      </c>
      <c r="S364" s="18">
        <f>MAX(0,MAX($R$7:R364))-R364</f>
        <v/>
      </c>
      <c r="T364" s="9" t="inlineStr">
        <is>
          <t>Session close</t>
        </is>
      </c>
      <c r="U364" s="29" t="n">
        <v>120</v>
      </c>
    </row>
    <row r="365">
      <c r="A365" s="11" t="n">
        <v>359</v>
      </c>
      <c r="B365" s="25" t="n">
        <v>44831</v>
      </c>
      <c r="C365" s="9" t="inlineStr">
        <is>
          <t>14:40</t>
        </is>
      </c>
      <c r="D365" s="25" t="n">
        <v>44831</v>
      </c>
      <c r="E365" s="9" t="inlineStr">
        <is>
          <t>16:05</t>
        </is>
      </c>
      <c r="F365" s="9" t="inlineStr">
        <is>
          <t>Long</t>
        </is>
      </c>
      <c r="G365" s="9" t="inlineStr">
        <is>
          <t>CISD Reversal</t>
        </is>
      </c>
      <c r="H365" s="9" t="inlineStr">
        <is>
          <t>A+</t>
        </is>
      </c>
      <c r="I365" s="26" t="n">
        <v>4</v>
      </c>
      <c r="J365" s="27" t="n">
        <v>11258.6</v>
      </c>
      <c r="K365" s="27" t="n">
        <v>11260.6</v>
      </c>
      <c r="L365" s="27" t="n">
        <v>11203.5</v>
      </c>
      <c r="M365" s="27" t="n">
        <v>11335</v>
      </c>
      <c r="N365" s="28">
        <f>(K365-J365)*IF(F365="Long",1,-1)</f>
        <v/>
      </c>
      <c r="O365" s="18" t="n">
        <v>8</v>
      </c>
      <c r="P365" s="18" t="n">
        <v>-158.4</v>
      </c>
      <c r="Q365" s="18" t="n">
        <v>170.8</v>
      </c>
      <c r="R365" s="18">
        <f>R364+O365</f>
        <v/>
      </c>
      <c r="S365" s="18">
        <f>MAX(0,MAX($R$7:R365))-R365</f>
        <v/>
      </c>
      <c r="T365" s="9" t="inlineStr">
        <is>
          <t>Session close</t>
        </is>
      </c>
      <c r="U365" s="29" t="n">
        <v>85</v>
      </c>
    </row>
    <row r="366">
      <c r="A366" s="11" t="n">
        <v>360</v>
      </c>
      <c r="B366" s="25" t="n">
        <v>44837</v>
      </c>
      <c r="C366" s="9" t="inlineStr">
        <is>
          <t>09:45</t>
        </is>
      </c>
      <c r="D366" s="25" t="n">
        <v>44837</v>
      </c>
      <c r="E366" s="9" t="inlineStr">
        <is>
          <t>09:46</t>
        </is>
      </c>
      <c r="F366" s="9" t="inlineStr">
        <is>
          <t>Short</t>
        </is>
      </c>
      <c r="G366" s="9" t="inlineStr">
        <is>
          <t>Gap Fill</t>
        </is>
      </c>
      <c r="H366" s="9" t="inlineStr">
        <is>
          <t>-</t>
        </is>
      </c>
      <c r="I366" s="26" t="n">
        <v>12</v>
      </c>
      <c r="J366" s="27" t="n">
        <v>11024.6</v>
      </c>
      <c r="K366" s="27" t="n">
        <v>11067.75</v>
      </c>
      <c r="L366" s="27" t="n">
        <v>11067.75</v>
      </c>
      <c r="M366" s="27" t="n">
        <v>10970.25</v>
      </c>
      <c r="N366" s="28">
        <f>(K366-J366)*IF(F366="Long",1,-1)</f>
        <v/>
      </c>
      <c r="O366" s="18" t="n">
        <v>-517.8</v>
      </c>
      <c r="P366" s="18" t="n">
        <v>-517.8</v>
      </c>
      <c r="Q366" s="18" t="n">
        <v>57.6</v>
      </c>
      <c r="R366" s="18">
        <f>R365+O366</f>
        <v/>
      </c>
      <c r="S366" s="18">
        <f>MAX(0,MAX($R$7:R366))-R366</f>
        <v/>
      </c>
      <c r="T366" s="9" t="inlineStr">
        <is>
          <t>Stop</t>
        </is>
      </c>
      <c r="U366" s="29" t="n">
        <v>1.7</v>
      </c>
    </row>
    <row r="367">
      <c r="A367" s="11" t="n">
        <v>361</v>
      </c>
      <c r="B367" s="25" t="n">
        <v>44837</v>
      </c>
      <c r="C367" s="9" t="inlineStr">
        <is>
          <t>10:25</t>
        </is>
      </c>
      <c r="D367" s="25" t="n">
        <v>44837</v>
      </c>
      <c r="E367" s="9" t="inlineStr">
        <is>
          <t>11:01</t>
        </is>
      </c>
      <c r="F367" s="9" t="inlineStr">
        <is>
          <t>Long</t>
        </is>
      </c>
      <c r="G367" s="9" t="inlineStr">
        <is>
          <t>CISD Continuation</t>
        </is>
      </c>
      <c r="H367" s="9" t="inlineStr">
        <is>
          <t>A</t>
        </is>
      </c>
      <c r="I367" s="26" t="n">
        <v>12</v>
      </c>
      <c r="J367" s="27" t="n">
        <v>11132.2</v>
      </c>
      <c r="K367" s="27" t="n">
        <v>11133</v>
      </c>
      <c r="L367" s="27" t="n">
        <v>11080.25</v>
      </c>
      <c r="M367" s="27" t="n">
        <v>11193</v>
      </c>
      <c r="N367" s="28">
        <f>(K367-J367)*IF(F367="Long",1,-1)</f>
        <v/>
      </c>
      <c r="O367" s="18" t="n">
        <v>9.6</v>
      </c>
      <c r="P367" s="18" t="n">
        <v>-96</v>
      </c>
      <c r="Q367" s="18" t="n">
        <v>490.8</v>
      </c>
      <c r="R367" s="18">
        <f>R366+O367</f>
        <v/>
      </c>
      <c r="S367" s="18">
        <f>MAX(0,MAX($R$7:R367))-R367</f>
        <v/>
      </c>
      <c r="T367" s="9" t="inlineStr">
        <is>
          <t>Break-even stop</t>
        </is>
      </c>
      <c r="U367" s="29" t="n">
        <v>36.7</v>
      </c>
    </row>
    <row r="368">
      <c r="A368" s="11" t="n">
        <v>362</v>
      </c>
      <c r="B368" s="25" t="n">
        <v>44837</v>
      </c>
      <c r="C368" s="9" t="inlineStr">
        <is>
          <t>12:35</t>
        </is>
      </c>
      <c r="D368" s="25" t="n">
        <v>44837</v>
      </c>
      <c r="E368" s="9" t="inlineStr">
        <is>
          <t>13:22</t>
        </is>
      </c>
      <c r="F368" s="9" t="inlineStr">
        <is>
          <t>Long</t>
        </is>
      </c>
      <c r="G368" s="9" t="inlineStr">
        <is>
          <t>Sweep Retest</t>
        </is>
      </c>
      <c r="H368" s="9" t="inlineStr">
        <is>
          <t>C</t>
        </is>
      </c>
      <c r="I368" s="26" t="n">
        <v>8</v>
      </c>
      <c r="J368" s="27" t="n">
        <v>11145.7</v>
      </c>
      <c r="K368" s="27" t="n">
        <v>11185</v>
      </c>
      <c r="L368" s="27" t="n">
        <v>11114.25</v>
      </c>
      <c r="M368" s="27" t="n">
        <v>11185</v>
      </c>
      <c r="N368" s="28">
        <f>(K368-J368)*IF(F368="Long",1,-1)</f>
        <v/>
      </c>
      <c r="O368" s="18" t="n">
        <v>314.4</v>
      </c>
      <c r="P368" s="18" t="n">
        <v>-228</v>
      </c>
      <c r="Q368" s="18" t="n">
        <v>314.4</v>
      </c>
      <c r="R368" s="18">
        <f>R367+O368</f>
        <v/>
      </c>
      <c r="S368" s="18">
        <f>MAX(0,MAX($R$7:R368))-R368</f>
        <v/>
      </c>
      <c r="T368" s="9" t="inlineStr">
        <is>
          <t>Target</t>
        </is>
      </c>
      <c r="U368" s="29" t="n">
        <v>47.7</v>
      </c>
    </row>
    <row r="369">
      <c r="A369" s="11" t="n">
        <v>363</v>
      </c>
      <c r="B369" s="25" t="n">
        <v>44837</v>
      </c>
      <c r="C369" s="9" t="inlineStr">
        <is>
          <t>13:25</t>
        </is>
      </c>
      <c r="D369" s="25" t="n">
        <v>44837</v>
      </c>
      <c r="E369" s="9" t="inlineStr">
        <is>
          <t>14:47</t>
        </is>
      </c>
      <c r="F369" s="9" t="inlineStr">
        <is>
          <t>Long</t>
        </is>
      </c>
      <c r="G369" s="9" t="inlineStr">
        <is>
          <t>Sweep Retest</t>
        </is>
      </c>
      <c r="H369" s="9" t="inlineStr">
        <is>
          <t>C</t>
        </is>
      </c>
      <c r="I369" s="26" t="n">
        <v>8</v>
      </c>
      <c r="J369" s="27" t="n">
        <v>11192.9</v>
      </c>
      <c r="K369" s="27" t="n">
        <v>11285</v>
      </c>
      <c r="L369" s="27" t="n">
        <v>11114.25</v>
      </c>
      <c r="M369" s="27" t="n">
        <v>11285</v>
      </c>
      <c r="N369" s="28">
        <f>(K369-J369)*IF(F369="Long",1,-1)</f>
        <v/>
      </c>
      <c r="O369" s="18" t="n">
        <v>736.8</v>
      </c>
      <c r="P369" s="18" t="n">
        <v>-57.6</v>
      </c>
      <c r="Q369" s="18" t="n">
        <v>736.8</v>
      </c>
      <c r="R369" s="18">
        <f>R368+O369</f>
        <v/>
      </c>
      <c r="S369" s="18">
        <f>MAX(0,MAX($R$7:R369))-R369</f>
        <v/>
      </c>
      <c r="T369" s="9" t="inlineStr">
        <is>
          <t>Target</t>
        </is>
      </c>
      <c r="U369" s="29" t="n">
        <v>82.7</v>
      </c>
    </row>
    <row r="370">
      <c r="A370" s="11" t="n">
        <v>364</v>
      </c>
      <c r="B370" s="25" t="n">
        <v>44838</v>
      </c>
      <c r="C370" s="9" t="inlineStr">
        <is>
          <t>10:00</t>
        </is>
      </c>
      <c r="D370" s="25" t="n">
        <v>44838</v>
      </c>
      <c r="E370" s="9" t="inlineStr">
        <is>
          <t>13:17</t>
        </is>
      </c>
      <c r="F370" s="9" t="inlineStr">
        <is>
          <t>Long</t>
        </is>
      </c>
      <c r="G370" s="9" t="inlineStr">
        <is>
          <t>CISD Continuation</t>
        </is>
      </c>
      <c r="H370" s="9" t="inlineStr">
        <is>
          <t>A</t>
        </is>
      </c>
      <c r="I370" s="26" t="n">
        <v>12</v>
      </c>
      <c r="J370" s="27" t="n">
        <v>11557.3</v>
      </c>
      <c r="K370" s="27" t="n">
        <v>11475.5</v>
      </c>
      <c r="L370" s="27" t="n">
        <v>11475.5</v>
      </c>
      <c r="M370" s="27" t="n">
        <v>11635</v>
      </c>
      <c r="N370" s="28">
        <f>(K370-J370)*IF(F370="Long",1,-1)</f>
        <v/>
      </c>
      <c r="O370" s="18" t="n">
        <v>-981.6</v>
      </c>
      <c r="P370" s="18" t="n">
        <v>-981.6</v>
      </c>
      <c r="Q370" s="18" t="n">
        <v>630</v>
      </c>
      <c r="R370" s="18">
        <f>R369+O370</f>
        <v/>
      </c>
      <c r="S370" s="18">
        <f>MAX(0,MAX($R$7:R370))-R370</f>
        <v/>
      </c>
      <c r="T370" s="9" t="inlineStr">
        <is>
          <t>Stop</t>
        </is>
      </c>
      <c r="U370" s="29" t="n">
        <v>197.7</v>
      </c>
    </row>
    <row r="371">
      <c r="A371" s="11" t="n">
        <v>365</v>
      </c>
      <c r="B371" s="25" t="n">
        <v>44845</v>
      </c>
      <c r="C371" s="9" t="inlineStr">
        <is>
          <t>10:00</t>
        </is>
      </c>
      <c r="D371" s="25" t="n">
        <v>44845</v>
      </c>
      <c r="E371" s="9" t="inlineStr">
        <is>
          <t>10:41</t>
        </is>
      </c>
      <c r="F371" s="9" t="inlineStr">
        <is>
          <t>Short</t>
        </is>
      </c>
      <c r="G371" s="9" t="inlineStr">
        <is>
          <t>CISD Continuation</t>
        </is>
      </c>
      <c r="H371" s="9" t="inlineStr">
        <is>
          <t>A</t>
        </is>
      </c>
      <c r="I371" s="26" t="n">
        <v>12</v>
      </c>
      <c r="J371" s="27" t="n">
        <v>10766.7</v>
      </c>
      <c r="K371" s="27" t="n">
        <v>10847.25</v>
      </c>
      <c r="L371" s="27" t="n">
        <v>10847.25</v>
      </c>
      <c r="M371" s="27" t="n">
        <v>10680.5</v>
      </c>
      <c r="N371" s="28">
        <f>(K371-J371)*IF(F371="Long",1,-1)</f>
        <v/>
      </c>
      <c r="O371" s="18" t="n">
        <v>-966.6</v>
      </c>
      <c r="P371" s="18" t="n">
        <v>-966.6</v>
      </c>
      <c r="Q371" s="18" t="n">
        <v>405.6</v>
      </c>
      <c r="R371" s="18">
        <f>R370+O371</f>
        <v/>
      </c>
      <c r="S371" s="18">
        <f>MAX(0,MAX($R$7:R371))-R371</f>
        <v/>
      </c>
      <c r="T371" s="9" t="inlineStr">
        <is>
          <t>Stop</t>
        </is>
      </c>
      <c r="U371" s="29" t="n">
        <v>41.7</v>
      </c>
    </row>
    <row r="372">
      <c r="A372" s="11" t="n">
        <v>366</v>
      </c>
      <c r="B372" s="25" t="n">
        <v>44853</v>
      </c>
      <c r="C372" s="9" t="inlineStr">
        <is>
          <t>09:45</t>
        </is>
      </c>
      <c r="D372" s="25" t="n">
        <v>44853</v>
      </c>
      <c r="E372" s="9" t="inlineStr">
        <is>
          <t>10:14</t>
        </is>
      </c>
      <c r="F372" s="9" t="inlineStr">
        <is>
          <t>Long</t>
        </is>
      </c>
      <c r="G372" s="9" t="inlineStr">
        <is>
          <t>Gap Fill</t>
        </is>
      </c>
      <c r="H372" s="9" t="inlineStr">
        <is>
          <t>-</t>
        </is>
      </c>
      <c r="I372" s="26" t="n">
        <v>12</v>
      </c>
      <c r="J372" s="27" t="n">
        <v>11095.4</v>
      </c>
      <c r="K372" s="27" t="n">
        <v>11152.25</v>
      </c>
      <c r="L372" s="27" t="n">
        <v>11059.75</v>
      </c>
      <c r="M372" s="27" t="n">
        <v>11152.25</v>
      </c>
      <c r="N372" s="28">
        <f>(K372-J372)*IF(F372="Long",1,-1)</f>
        <v/>
      </c>
      <c r="O372" s="18" t="n">
        <v>682.2</v>
      </c>
      <c r="P372" s="18" t="n">
        <v>-406.8</v>
      </c>
      <c r="Q372" s="18" t="n">
        <v>682.2</v>
      </c>
      <c r="R372" s="18">
        <f>R371+O372</f>
        <v/>
      </c>
      <c r="S372" s="18">
        <f>MAX(0,MAX($R$7:R372))-R372</f>
        <v/>
      </c>
      <c r="T372" s="9" t="inlineStr">
        <is>
          <t>Target</t>
        </is>
      </c>
      <c r="U372" s="29" t="n">
        <v>29.7</v>
      </c>
    </row>
    <row r="373">
      <c r="A373" s="11" t="n">
        <v>367</v>
      </c>
      <c r="B373" s="25" t="n">
        <v>44853</v>
      </c>
      <c r="C373" s="9" t="inlineStr">
        <is>
          <t>15:00</t>
        </is>
      </c>
      <c r="D373" s="25" t="n">
        <v>44853</v>
      </c>
      <c r="E373" s="9" t="inlineStr">
        <is>
          <t>16:03</t>
        </is>
      </c>
      <c r="F373" s="9" t="inlineStr">
        <is>
          <t>Short</t>
        </is>
      </c>
      <c r="G373" s="9" t="inlineStr">
        <is>
          <t>ORB</t>
        </is>
      </c>
      <c r="H373" s="9" t="inlineStr">
        <is>
          <t>A+</t>
        </is>
      </c>
      <c r="I373" s="26" t="n">
        <v>12</v>
      </c>
      <c r="J373" s="27" t="n">
        <v>11053.7</v>
      </c>
      <c r="K373" s="27" t="n">
        <v>11133.5</v>
      </c>
      <c r="L373" s="27" t="n">
        <v>11133.5</v>
      </c>
      <c r="M373" s="27" t="n">
        <v>10846.25</v>
      </c>
      <c r="N373" s="28">
        <f>(K373-J373)*IF(F373="Long",1,-1)</f>
        <v/>
      </c>
      <c r="O373" s="18" t="n">
        <v>-957.6</v>
      </c>
      <c r="P373" s="18" t="n">
        <v>-957.6</v>
      </c>
      <c r="Q373" s="18" t="n">
        <v>178.8</v>
      </c>
      <c r="R373" s="18">
        <f>R372+O373</f>
        <v/>
      </c>
      <c r="S373" s="18">
        <f>MAX(0,MAX($R$7:R373))-R373</f>
        <v/>
      </c>
      <c r="T373" s="9" t="inlineStr">
        <is>
          <t>Stop</t>
        </is>
      </c>
      <c r="U373" s="29" t="n">
        <v>63.7</v>
      </c>
    </row>
    <row r="374">
      <c r="A374" s="11" t="n">
        <v>368</v>
      </c>
      <c r="B374" s="25" t="n">
        <v>44855</v>
      </c>
      <c r="C374" s="9" t="inlineStr">
        <is>
          <t>09:45</t>
        </is>
      </c>
      <c r="D374" s="25" t="n">
        <v>44855</v>
      </c>
      <c r="E374" s="9" t="inlineStr">
        <is>
          <t>09:45</t>
        </is>
      </c>
      <c r="F374" s="9" t="inlineStr">
        <is>
          <t>Long</t>
        </is>
      </c>
      <c r="G374" s="9" t="inlineStr">
        <is>
          <t>Gap Fill</t>
        </is>
      </c>
      <c r="H374" s="9" t="inlineStr">
        <is>
          <t>-</t>
        </is>
      </c>
      <c r="I374" s="26" t="n">
        <v>12</v>
      </c>
      <c r="J374" s="27" t="n">
        <v>11035.3</v>
      </c>
      <c r="K374" s="27" t="n">
        <v>11040.5</v>
      </c>
      <c r="L374" s="27" t="n">
        <v>10947.75</v>
      </c>
      <c r="M374" s="27" t="n">
        <v>11040.5</v>
      </c>
      <c r="N374" s="28">
        <f>(K374-J374)*IF(F374="Long",1,-1)</f>
        <v/>
      </c>
      <c r="O374" s="18" t="n">
        <v>62.4</v>
      </c>
      <c r="P374" s="18" t="n">
        <v>0</v>
      </c>
      <c r="Q374" s="18" t="n">
        <v>62.4</v>
      </c>
      <c r="R374" s="18">
        <f>R373+O374</f>
        <v/>
      </c>
      <c r="S374" s="18">
        <f>MAX(0,MAX($R$7:R374))-R374</f>
        <v/>
      </c>
      <c r="T374" s="9" t="inlineStr">
        <is>
          <t>Target</t>
        </is>
      </c>
      <c r="U374" s="29" t="n">
        <v>0.7</v>
      </c>
    </row>
    <row r="375">
      <c r="A375" s="11" t="n">
        <v>369</v>
      </c>
      <c r="B375" s="25" t="n">
        <v>44865</v>
      </c>
      <c r="C375" s="9" t="inlineStr">
        <is>
          <t>10:10</t>
        </is>
      </c>
      <c r="D375" s="25" t="n">
        <v>44865</v>
      </c>
      <c r="E375" s="9" t="inlineStr">
        <is>
          <t>11:50</t>
        </is>
      </c>
      <c r="F375" s="9" t="inlineStr">
        <is>
          <t>Short</t>
        </is>
      </c>
      <c r="G375" s="9" t="inlineStr">
        <is>
          <t>CISD Continuation</t>
        </is>
      </c>
      <c r="H375" s="9" t="inlineStr">
        <is>
          <t>A</t>
        </is>
      </c>
      <c r="I375" s="26" t="n">
        <v>12</v>
      </c>
      <c r="J375" s="27" t="n">
        <v>11370.7</v>
      </c>
      <c r="K375" s="27" t="n">
        <v>11450.5</v>
      </c>
      <c r="L375" s="27" t="n">
        <v>11450.5</v>
      </c>
      <c r="M375" s="27" t="n">
        <v>11265</v>
      </c>
      <c r="N375" s="28">
        <f>(K375-J375)*IF(F375="Long",1,-1)</f>
        <v/>
      </c>
      <c r="O375" s="18" t="n">
        <v>-957.6</v>
      </c>
      <c r="P375" s="18" t="n">
        <v>-957.6</v>
      </c>
      <c r="Q375" s="18" t="n">
        <v>535.2</v>
      </c>
      <c r="R375" s="18">
        <f>R374+O375</f>
        <v/>
      </c>
      <c r="S375" s="18">
        <f>MAX(0,MAX($R$7:R375))-R375</f>
        <v/>
      </c>
      <c r="T375" s="9" t="inlineStr">
        <is>
          <t>Stop</t>
        </is>
      </c>
      <c r="U375" s="29" t="n">
        <v>100.7</v>
      </c>
    </row>
    <row r="376">
      <c r="A376" s="11" t="n">
        <v>370</v>
      </c>
      <c r="B376" s="25" t="n">
        <v>44866</v>
      </c>
      <c r="C376" s="9" t="inlineStr">
        <is>
          <t>09:45</t>
        </is>
      </c>
      <c r="D376" s="25" t="n">
        <v>44866</v>
      </c>
      <c r="E376" s="9" t="inlineStr">
        <is>
          <t>10:04</t>
        </is>
      </c>
      <c r="F376" s="9" t="inlineStr">
        <is>
          <t>Short</t>
        </is>
      </c>
      <c r="G376" s="9" t="inlineStr">
        <is>
          <t>Gap Fill</t>
        </is>
      </c>
      <c r="H376" s="9" t="inlineStr">
        <is>
          <t>-</t>
        </is>
      </c>
      <c r="I376" s="26" t="n">
        <v>12</v>
      </c>
      <c r="J376" s="27" t="n">
        <v>11543.3</v>
      </c>
      <c r="K376" s="27" t="n">
        <v>11411.5</v>
      </c>
      <c r="L376" s="27" t="n">
        <v>11580</v>
      </c>
      <c r="M376" s="27" t="n">
        <v>11411.5</v>
      </c>
      <c r="N376" s="28">
        <f>(K376-J376)*IF(F376="Long",1,-1)</f>
        <v/>
      </c>
      <c r="O376" s="18" t="n">
        <v>1581.6</v>
      </c>
      <c r="P376" s="18" t="n">
        <v>-19.2</v>
      </c>
      <c r="Q376" s="18" t="n">
        <v>1581.6</v>
      </c>
      <c r="R376" s="18">
        <f>R375+O376</f>
        <v/>
      </c>
      <c r="S376" s="18">
        <f>MAX(0,MAX($R$7:R376))-R376</f>
        <v/>
      </c>
      <c r="T376" s="9" t="inlineStr">
        <is>
          <t>Target</t>
        </is>
      </c>
      <c r="U376" s="29" t="n">
        <v>19.7</v>
      </c>
    </row>
    <row r="377">
      <c r="A377" s="11" t="n">
        <v>371</v>
      </c>
      <c r="B377" s="25" t="n">
        <v>44868</v>
      </c>
      <c r="C377" s="9" t="inlineStr">
        <is>
          <t>09:55</t>
        </is>
      </c>
      <c r="D377" s="25" t="n">
        <v>44868</v>
      </c>
      <c r="E377" s="9" t="inlineStr">
        <is>
          <t>10:25</t>
        </is>
      </c>
      <c r="F377" s="9" t="inlineStr">
        <is>
          <t>Short</t>
        </is>
      </c>
      <c r="G377" s="9" t="inlineStr">
        <is>
          <t>CISD Continuation</t>
        </is>
      </c>
      <c r="H377" s="9" t="inlineStr">
        <is>
          <t>A</t>
        </is>
      </c>
      <c r="I377" s="26" t="n">
        <v>12</v>
      </c>
      <c r="J377" s="27" t="n">
        <v>10701.2</v>
      </c>
      <c r="K377" s="27" t="n">
        <v>10781.75</v>
      </c>
      <c r="L377" s="27" t="n">
        <v>10781.75</v>
      </c>
      <c r="M377" s="27" t="n">
        <v>10615</v>
      </c>
      <c r="N377" s="28">
        <f>(K377-J377)*IF(F377="Long",1,-1)</f>
        <v/>
      </c>
      <c r="O377" s="18" t="n">
        <v>-966.6</v>
      </c>
      <c r="P377" s="18" t="n">
        <v>-966.6</v>
      </c>
      <c r="Q377" s="18" t="n">
        <v>376.8</v>
      </c>
      <c r="R377" s="18">
        <f>R376+O377</f>
        <v/>
      </c>
      <c r="S377" s="18">
        <f>MAX(0,MAX($R$7:R377))-R377</f>
        <v/>
      </c>
      <c r="T377" s="9" t="inlineStr">
        <is>
          <t>Stop</t>
        </is>
      </c>
      <c r="U377" s="29" t="n">
        <v>30.7</v>
      </c>
    </row>
    <row r="378">
      <c r="A378" s="11" t="n">
        <v>372</v>
      </c>
      <c r="B378" s="25" t="n">
        <v>44873</v>
      </c>
      <c r="C378" s="9" t="inlineStr">
        <is>
          <t>09:45</t>
        </is>
      </c>
      <c r="D378" s="25" t="n">
        <v>44873</v>
      </c>
      <c r="E378" s="9" t="inlineStr">
        <is>
          <t>09:45</t>
        </is>
      </c>
      <c r="F378" s="9" t="inlineStr">
        <is>
          <t>Short</t>
        </is>
      </c>
      <c r="G378" s="9" t="inlineStr">
        <is>
          <t>Gap Fill</t>
        </is>
      </c>
      <c r="H378" s="9" t="inlineStr">
        <is>
          <t>-</t>
        </is>
      </c>
      <c r="I378" s="26" t="n">
        <v>12</v>
      </c>
      <c r="J378" s="27" t="n">
        <v>11000.9</v>
      </c>
      <c r="K378" s="27" t="n">
        <v>10980.5</v>
      </c>
      <c r="L378" s="27" t="n">
        <v>11047.75</v>
      </c>
      <c r="M378" s="27" t="n">
        <v>10980.5</v>
      </c>
      <c r="N378" s="28">
        <f>(K378-J378)*IF(F378="Long",1,-1)</f>
        <v/>
      </c>
      <c r="O378" s="18" t="n">
        <v>244.8</v>
      </c>
      <c r="P378" s="18" t="n">
        <v>0</v>
      </c>
      <c r="Q378" s="18" t="n">
        <v>244.8</v>
      </c>
      <c r="R378" s="18">
        <f>R377+O378</f>
        <v/>
      </c>
      <c r="S378" s="18">
        <f>MAX(0,MAX($R$7:R378))-R378</f>
        <v/>
      </c>
      <c r="T378" s="9" t="inlineStr">
        <is>
          <t>Target</t>
        </is>
      </c>
      <c r="U378" s="29" t="n">
        <v>0.7</v>
      </c>
    </row>
    <row r="379">
      <c r="A379" s="11" t="n">
        <v>373</v>
      </c>
      <c r="B379" s="25" t="n">
        <v>44873</v>
      </c>
      <c r="C379" s="9" t="inlineStr">
        <is>
          <t>13:20</t>
        </is>
      </c>
      <c r="D379" s="25" t="n">
        <v>44873</v>
      </c>
      <c r="E379" s="9" t="inlineStr">
        <is>
          <t>13:27</t>
        </is>
      </c>
      <c r="F379" s="9" t="inlineStr">
        <is>
          <t>Short</t>
        </is>
      </c>
      <c r="G379" s="9" t="inlineStr">
        <is>
          <t>CISD Reversal</t>
        </is>
      </c>
      <c r="H379" s="9" t="inlineStr">
        <is>
          <t>A</t>
        </is>
      </c>
      <c r="I379" s="26" t="n">
        <v>4</v>
      </c>
      <c r="J379" s="27" t="n">
        <v>11147.5</v>
      </c>
      <c r="K379" s="27" t="n">
        <v>11065</v>
      </c>
      <c r="L379" s="27" t="n">
        <v>11227.75</v>
      </c>
      <c r="M379" s="27" t="n">
        <v>11065</v>
      </c>
      <c r="N379" s="28">
        <f>(K379-J379)*IF(F379="Long",1,-1)</f>
        <v/>
      </c>
      <c r="O379" s="18" t="n">
        <v>330</v>
      </c>
      <c r="P379" s="18" t="n">
        <v>-6.4</v>
      </c>
      <c r="Q379" s="18" t="n">
        <v>330</v>
      </c>
      <c r="R379" s="18">
        <f>R378+O379</f>
        <v/>
      </c>
      <c r="S379" s="18">
        <f>MAX(0,MAX($R$7:R379))-R379</f>
        <v/>
      </c>
      <c r="T379" s="9" t="inlineStr">
        <is>
          <t>Target</t>
        </is>
      </c>
      <c r="U379" s="29" t="n">
        <v>7.7</v>
      </c>
    </row>
    <row r="380">
      <c r="A380" s="11" t="n">
        <v>374</v>
      </c>
      <c r="B380" s="25" t="n">
        <v>44873</v>
      </c>
      <c r="C380" s="9" t="inlineStr">
        <is>
          <t>13:40</t>
        </is>
      </c>
      <c r="D380" s="25" t="n">
        <v>44873</v>
      </c>
      <c r="E380" s="9" t="inlineStr">
        <is>
          <t>13:41</t>
        </is>
      </c>
      <c r="F380" s="9" t="inlineStr">
        <is>
          <t>Long</t>
        </is>
      </c>
      <c r="G380" s="9" t="inlineStr">
        <is>
          <t>Sweep Retest</t>
        </is>
      </c>
      <c r="H380" s="9" t="inlineStr">
        <is>
          <t>C</t>
        </is>
      </c>
      <c r="I380" s="26" t="n">
        <v>8</v>
      </c>
      <c r="J380" s="27" t="n">
        <v>11075</v>
      </c>
      <c r="K380" s="27" t="n">
        <v>11085</v>
      </c>
      <c r="L380" s="27" t="n">
        <v>11051.5</v>
      </c>
      <c r="M380" s="27" t="n">
        <v>11085</v>
      </c>
      <c r="N380" s="28">
        <f>(K380-J380)*IF(F380="Long",1,-1)</f>
        <v/>
      </c>
      <c r="O380" s="18" t="n">
        <v>80</v>
      </c>
      <c r="P380" s="18" t="n">
        <v>-32.8</v>
      </c>
      <c r="Q380" s="18" t="n">
        <v>80</v>
      </c>
      <c r="R380" s="18">
        <f>R379+O380</f>
        <v/>
      </c>
      <c r="S380" s="18">
        <f>MAX(0,MAX($R$7:R380))-R380</f>
        <v/>
      </c>
      <c r="T380" s="9" t="inlineStr">
        <is>
          <t>Target</t>
        </is>
      </c>
      <c r="U380" s="29" t="n">
        <v>1.7</v>
      </c>
    </row>
    <row r="381">
      <c r="A381" s="11" t="n">
        <v>375</v>
      </c>
      <c r="B381" s="25" t="n">
        <v>44873</v>
      </c>
      <c r="C381" s="9" t="inlineStr">
        <is>
          <t>13:45</t>
        </is>
      </c>
      <c r="D381" s="25" t="n">
        <v>44873</v>
      </c>
      <c r="E381" s="9" t="inlineStr">
        <is>
          <t>13:52</t>
        </is>
      </c>
      <c r="F381" s="9" t="inlineStr">
        <is>
          <t>Long</t>
        </is>
      </c>
      <c r="G381" s="9" t="inlineStr">
        <is>
          <t>Sweep Retest</t>
        </is>
      </c>
      <c r="H381" s="9" t="inlineStr">
        <is>
          <t>C</t>
        </is>
      </c>
      <c r="I381" s="26" t="n">
        <v>8</v>
      </c>
      <c r="J381" s="27" t="n">
        <v>11076.3</v>
      </c>
      <c r="K381" s="27" t="n">
        <v>11051.5</v>
      </c>
      <c r="L381" s="27" t="n">
        <v>11051.5</v>
      </c>
      <c r="M381" s="27" t="n">
        <v>11085</v>
      </c>
      <c r="N381" s="28">
        <f>(K381-J381)*IF(F381="Long",1,-1)</f>
        <v/>
      </c>
      <c r="O381" s="18" t="n">
        <v>-198.4</v>
      </c>
      <c r="P381" s="18" t="n">
        <v>-198.4</v>
      </c>
      <c r="Q381" s="18" t="n">
        <v>43.2</v>
      </c>
      <c r="R381" s="18">
        <f>R380+O381</f>
        <v/>
      </c>
      <c r="S381" s="18">
        <f>MAX(0,MAX($R$7:R381))-R381</f>
        <v/>
      </c>
      <c r="T381" s="9" t="inlineStr">
        <is>
          <t>Stop</t>
        </is>
      </c>
      <c r="U381" s="29" t="n">
        <v>7.7</v>
      </c>
    </row>
    <row r="382">
      <c r="A382" s="11" t="n">
        <v>376</v>
      </c>
      <c r="B382" s="25" t="n">
        <v>44874</v>
      </c>
      <c r="C382" s="9" t="inlineStr">
        <is>
          <t>10:55</t>
        </is>
      </c>
      <c r="D382" s="25" t="n">
        <v>44874</v>
      </c>
      <c r="E382" s="9" t="inlineStr">
        <is>
          <t>16:05</t>
        </is>
      </c>
      <c r="F382" s="9" t="inlineStr">
        <is>
          <t>Short</t>
        </is>
      </c>
      <c r="G382" s="9" t="inlineStr">
        <is>
          <t>ORB</t>
        </is>
      </c>
      <c r="H382" s="9" t="inlineStr">
        <is>
          <t>A</t>
        </is>
      </c>
      <c r="I382" s="26" t="n">
        <v>12</v>
      </c>
      <c r="J382" s="27" t="n">
        <v>10920</v>
      </c>
      <c r="K382" s="27" t="n">
        <v>10814.3</v>
      </c>
      <c r="L382" s="27" t="n">
        <v>11000.75</v>
      </c>
      <c r="M382" s="27" t="n">
        <v>10732.75</v>
      </c>
      <c r="N382" s="28">
        <f>(K382-J382)*IF(F382="Long",1,-1)</f>
        <v/>
      </c>
      <c r="O382" s="18" t="n">
        <v>1268.4</v>
      </c>
      <c r="P382" s="18" t="n">
        <v>-904.8</v>
      </c>
      <c r="Q382" s="18" t="n">
        <v>1563.6</v>
      </c>
      <c r="R382" s="18">
        <f>R381+O382</f>
        <v/>
      </c>
      <c r="S382" s="18">
        <f>MAX(0,MAX($R$7:R382))-R382</f>
        <v/>
      </c>
      <c r="T382" s="9" t="inlineStr">
        <is>
          <t>Session close</t>
        </is>
      </c>
      <c r="U382" s="29" t="n">
        <v>310</v>
      </c>
    </row>
    <row r="383">
      <c r="A383" s="11" t="n">
        <v>377</v>
      </c>
      <c r="B383" s="25" t="n">
        <v>44881</v>
      </c>
      <c r="C383" s="9" t="inlineStr">
        <is>
          <t>10:20</t>
        </is>
      </c>
      <c r="D383" s="25" t="n">
        <v>44881</v>
      </c>
      <c r="E383" s="9" t="inlineStr">
        <is>
          <t>10:33</t>
        </is>
      </c>
      <c r="F383" s="9" t="inlineStr">
        <is>
          <t>Short</t>
        </is>
      </c>
      <c r="G383" s="9" t="inlineStr">
        <is>
          <t>CISD Continuation</t>
        </is>
      </c>
      <c r="H383" s="9" t="inlineStr">
        <is>
          <t>A</t>
        </is>
      </c>
      <c r="I383" s="26" t="n">
        <v>12</v>
      </c>
      <c r="J383" s="27" t="n">
        <v>11693.7</v>
      </c>
      <c r="K383" s="27" t="n">
        <v>11730.25</v>
      </c>
      <c r="L383" s="27" t="n">
        <v>11730.25</v>
      </c>
      <c r="M383" s="27" t="n">
        <v>11665</v>
      </c>
      <c r="N383" s="28">
        <f>(K383-J383)*IF(F383="Long",1,-1)</f>
        <v/>
      </c>
      <c r="O383" s="18" t="n">
        <v>-438.6</v>
      </c>
      <c r="P383" s="18" t="n">
        <v>-438.6</v>
      </c>
      <c r="Q383" s="18" t="n">
        <v>28.8</v>
      </c>
      <c r="R383" s="18">
        <f>R382+O383</f>
        <v/>
      </c>
      <c r="S383" s="18">
        <f>MAX(0,MAX($R$7:R383))-R383</f>
        <v/>
      </c>
      <c r="T383" s="9" t="inlineStr">
        <is>
          <t>Stop</t>
        </is>
      </c>
      <c r="U383" s="29" t="n">
        <v>13.7</v>
      </c>
    </row>
    <row r="384">
      <c r="A384" s="11" t="n">
        <v>378</v>
      </c>
      <c r="B384" s="25" t="n">
        <v>44882</v>
      </c>
      <c r="C384" s="9" t="inlineStr">
        <is>
          <t>14:10</t>
        </is>
      </c>
      <c r="D384" s="25" t="n">
        <v>44882</v>
      </c>
      <c r="E384" s="9" t="inlineStr">
        <is>
          <t>15:12</t>
        </is>
      </c>
      <c r="F384" s="9" t="inlineStr">
        <is>
          <t>Short</t>
        </is>
      </c>
      <c r="G384" s="9" t="inlineStr">
        <is>
          <t>CISD Reversal</t>
        </is>
      </c>
      <c r="H384" s="9" t="inlineStr">
        <is>
          <t>A</t>
        </is>
      </c>
      <c r="I384" s="26" t="n">
        <v>4</v>
      </c>
      <c r="J384" s="27" t="n">
        <v>11678.1</v>
      </c>
      <c r="K384" s="27" t="n">
        <v>11615</v>
      </c>
      <c r="L384" s="27" t="n">
        <v>11730.25</v>
      </c>
      <c r="M384" s="27" t="n">
        <v>11615</v>
      </c>
      <c r="N384" s="28">
        <f>(K384-J384)*IF(F384="Long",1,-1)</f>
        <v/>
      </c>
      <c r="O384" s="18" t="n">
        <v>252.4</v>
      </c>
      <c r="P384" s="18" t="n">
        <v>-5.2</v>
      </c>
      <c r="Q384" s="18" t="n">
        <v>252.4</v>
      </c>
      <c r="R384" s="18">
        <f>R383+O384</f>
        <v/>
      </c>
      <c r="S384" s="18">
        <f>MAX(0,MAX($R$7:R384))-R384</f>
        <v/>
      </c>
      <c r="T384" s="9" t="inlineStr">
        <is>
          <t>Target</t>
        </is>
      </c>
      <c r="U384" s="29" t="n">
        <v>62.7</v>
      </c>
    </row>
    <row r="385">
      <c r="A385" s="11" t="n">
        <v>379</v>
      </c>
      <c r="B385" s="25" t="n">
        <v>44883</v>
      </c>
      <c r="C385" s="9" t="inlineStr">
        <is>
          <t>09:45</t>
        </is>
      </c>
      <c r="D385" s="25" t="n">
        <v>44883</v>
      </c>
      <c r="E385" s="9" t="inlineStr">
        <is>
          <t>10:02</t>
        </is>
      </c>
      <c r="F385" s="9" t="inlineStr">
        <is>
          <t>Short</t>
        </is>
      </c>
      <c r="G385" s="9" t="inlineStr">
        <is>
          <t>Gap Fill</t>
        </is>
      </c>
      <c r="H385" s="9" t="inlineStr">
        <is>
          <t>-</t>
        </is>
      </c>
      <c r="I385" s="26" t="n">
        <v>12</v>
      </c>
      <c r="J385" s="27" t="n">
        <v>11726.8</v>
      </c>
      <c r="K385" s="27" t="n">
        <v>11675.25</v>
      </c>
      <c r="L385" s="27" t="n">
        <v>11805.25</v>
      </c>
      <c r="M385" s="27" t="n">
        <v>11675.25</v>
      </c>
      <c r="N385" s="28">
        <f>(K385-J385)*IF(F385="Long",1,-1)</f>
        <v/>
      </c>
      <c r="O385" s="18" t="n">
        <v>618.6</v>
      </c>
      <c r="P385" s="18" t="n">
        <v>-258</v>
      </c>
      <c r="Q385" s="18" t="n">
        <v>618.6</v>
      </c>
      <c r="R385" s="18">
        <f>R384+O385</f>
        <v/>
      </c>
      <c r="S385" s="18">
        <f>MAX(0,MAX($R$7:R385))-R385</f>
        <v/>
      </c>
      <c r="T385" s="9" t="inlineStr">
        <is>
          <t>Target</t>
        </is>
      </c>
      <c r="U385" s="29" t="n">
        <v>17.7</v>
      </c>
    </row>
    <row r="386">
      <c r="A386" s="11" t="n">
        <v>380</v>
      </c>
      <c r="B386" s="25" t="n">
        <v>44886</v>
      </c>
      <c r="C386" s="9" t="inlineStr">
        <is>
          <t>09:45</t>
        </is>
      </c>
      <c r="D386" s="25" t="n">
        <v>44886</v>
      </c>
      <c r="E386" s="9" t="inlineStr">
        <is>
          <t>10:06</t>
        </is>
      </c>
      <c r="F386" s="9" t="inlineStr">
        <is>
          <t>Long</t>
        </is>
      </c>
      <c r="G386" s="9" t="inlineStr">
        <is>
          <t>Gap Fill</t>
        </is>
      </c>
      <c r="H386" s="9" t="inlineStr">
        <is>
          <t>-</t>
        </is>
      </c>
      <c r="I386" s="26" t="n">
        <v>12</v>
      </c>
      <c r="J386" s="27" t="n">
        <v>11621</v>
      </c>
      <c r="K386" s="27" t="n">
        <v>11597.25</v>
      </c>
      <c r="L386" s="27" t="n">
        <v>11597.25</v>
      </c>
      <c r="M386" s="27" t="n">
        <v>11677.75</v>
      </c>
      <c r="N386" s="28">
        <f>(K386-J386)*IF(F386="Long",1,-1)</f>
        <v/>
      </c>
      <c r="O386" s="18" t="n">
        <v>-285</v>
      </c>
      <c r="P386" s="18" t="n">
        <v>-285</v>
      </c>
      <c r="Q386" s="18" t="n">
        <v>566.4</v>
      </c>
      <c r="R386" s="18">
        <f>R385+O386</f>
        <v/>
      </c>
      <c r="S386" s="18">
        <f>MAX(0,MAX($R$7:R386))-R386</f>
        <v/>
      </c>
      <c r="T386" s="9" t="inlineStr">
        <is>
          <t>Stop</t>
        </is>
      </c>
      <c r="U386" s="29" t="n">
        <v>21.7</v>
      </c>
    </row>
    <row r="387">
      <c r="A387" s="11" t="n">
        <v>381</v>
      </c>
      <c r="B387" s="25" t="n">
        <v>44886</v>
      </c>
      <c r="C387" s="9" t="inlineStr">
        <is>
          <t>10:25</t>
        </is>
      </c>
      <c r="D387" s="25" t="n">
        <v>44886</v>
      </c>
      <c r="E387" s="9" t="inlineStr">
        <is>
          <t>16:05</t>
        </is>
      </c>
      <c r="F387" s="9" t="inlineStr">
        <is>
          <t>Short</t>
        </is>
      </c>
      <c r="G387" s="9" t="inlineStr">
        <is>
          <t>CISD Continuation</t>
        </is>
      </c>
      <c r="H387" s="9" t="inlineStr">
        <is>
          <t>A</t>
        </is>
      </c>
      <c r="I387" s="26" t="n">
        <v>12</v>
      </c>
      <c r="J387" s="27" t="n">
        <v>11575.4</v>
      </c>
      <c r="K387" s="27" t="n">
        <v>11557.1</v>
      </c>
      <c r="L387" s="27" t="n">
        <v>11655</v>
      </c>
      <c r="M387" s="27" t="n">
        <v>11507.25</v>
      </c>
      <c r="N387" s="28">
        <f>(K387-J387)*IF(F387="Long",1,-1)</f>
        <v/>
      </c>
      <c r="O387" s="18" t="n">
        <v>219.6</v>
      </c>
      <c r="P387" s="18" t="n">
        <v>-343.2</v>
      </c>
      <c r="Q387" s="18" t="n">
        <v>628.8</v>
      </c>
      <c r="R387" s="18">
        <f>R386+O387</f>
        <v/>
      </c>
      <c r="S387" s="18">
        <f>MAX(0,MAX($R$7:R387))-R387</f>
        <v/>
      </c>
      <c r="T387" s="9" t="inlineStr">
        <is>
          <t>Session close</t>
        </is>
      </c>
      <c r="U387" s="29" t="n">
        <v>340</v>
      </c>
    </row>
    <row r="388">
      <c r="A388" s="11" t="n">
        <v>382</v>
      </c>
      <c r="B388" s="25" t="n">
        <v>44887</v>
      </c>
      <c r="C388" s="9" t="inlineStr">
        <is>
          <t>11:55</t>
        </is>
      </c>
      <c r="D388" s="25" t="n">
        <v>44887</v>
      </c>
      <c r="E388" s="9" t="inlineStr">
        <is>
          <t>16:05</t>
        </is>
      </c>
      <c r="F388" s="9" t="inlineStr">
        <is>
          <t>Long</t>
        </is>
      </c>
      <c r="G388" s="9" t="inlineStr">
        <is>
          <t>ORB</t>
        </is>
      </c>
      <c r="H388" s="9" t="inlineStr">
        <is>
          <t>A</t>
        </is>
      </c>
      <c r="I388" s="26" t="n">
        <v>12</v>
      </c>
      <c r="J388" s="27" t="n">
        <v>11610.6</v>
      </c>
      <c r="K388" s="27" t="n">
        <v>11721</v>
      </c>
      <c r="L388" s="27" t="n">
        <v>11560.25</v>
      </c>
      <c r="M388" s="27" t="n">
        <v>11790.75</v>
      </c>
      <c r="N388" s="28">
        <f>(K388-J388)*IF(F388="Long",1,-1)</f>
        <v/>
      </c>
      <c r="O388" s="18" t="n">
        <v>1324.8</v>
      </c>
      <c r="P388" s="18" t="n">
        <v>-44.4</v>
      </c>
      <c r="Q388" s="18" t="n">
        <v>1464</v>
      </c>
      <c r="R388" s="18">
        <f>R387+O388</f>
        <v/>
      </c>
      <c r="S388" s="18">
        <f>MAX(0,MAX($R$7:R388))-R388</f>
        <v/>
      </c>
      <c r="T388" s="9" t="inlineStr">
        <is>
          <t>Session close</t>
        </is>
      </c>
      <c r="U388" s="29" t="n">
        <v>250</v>
      </c>
    </row>
    <row r="389">
      <c r="A389" s="11" t="n">
        <v>383</v>
      </c>
      <c r="B389" s="25" t="n">
        <v>44894</v>
      </c>
      <c r="C389" s="9" t="inlineStr">
        <is>
          <t>14:05</t>
        </is>
      </c>
      <c r="D389" s="25" t="n">
        <v>44894</v>
      </c>
      <c r="E389" s="9" t="inlineStr">
        <is>
          <t>16:05</t>
        </is>
      </c>
      <c r="F389" s="9" t="inlineStr">
        <is>
          <t>Long</t>
        </is>
      </c>
      <c r="G389" s="9" t="inlineStr">
        <is>
          <t>CISD Reversal</t>
        </is>
      </c>
      <c r="H389" s="9" t="inlineStr">
        <is>
          <t>B</t>
        </is>
      </c>
      <c r="I389" s="26" t="n">
        <v>4</v>
      </c>
      <c r="J389" s="27" t="n">
        <v>11527.2</v>
      </c>
      <c r="K389" s="27" t="n">
        <v>11509.2</v>
      </c>
      <c r="L389" s="27" t="n">
        <v>11446</v>
      </c>
      <c r="M389" s="27" t="n">
        <v>11635</v>
      </c>
      <c r="N389" s="28">
        <f>(K389-J389)*IF(F389="Long",1,-1)</f>
        <v/>
      </c>
      <c r="O389" s="18" t="n">
        <v>-72</v>
      </c>
      <c r="P389" s="18" t="n">
        <v>-224</v>
      </c>
      <c r="Q389" s="18" t="n">
        <v>4</v>
      </c>
      <c r="R389" s="18">
        <f>R388+O389</f>
        <v/>
      </c>
      <c r="S389" s="18">
        <f>MAX(0,MAX($R$7:R389))-R389</f>
        <v/>
      </c>
      <c r="T389" s="9" t="inlineStr">
        <is>
          <t>Session close</t>
        </is>
      </c>
      <c r="U389" s="29" t="n">
        <v>120</v>
      </c>
    </row>
    <row r="390">
      <c r="A390" s="11" t="n">
        <v>384</v>
      </c>
      <c r="B390" s="25" t="n">
        <v>44900</v>
      </c>
      <c r="C390" s="9" t="inlineStr">
        <is>
          <t>10:10</t>
        </is>
      </c>
      <c r="D390" s="25" t="n">
        <v>44900</v>
      </c>
      <c r="E390" s="9" t="inlineStr">
        <is>
          <t>10:30</t>
        </is>
      </c>
      <c r="F390" s="9" t="inlineStr">
        <is>
          <t>Short</t>
        </is>
      </c>
      <c r="G390" s="9" t="inlineStr">
        <is>
          <t>CISD Continuation</t>
        </is>
      </c>
      <c r="H390" s="9" t="inlineStr">
        <is>
          <t>A</t>
        </is>
      </c>
      <c r="I390" s="26" t="n">
        <v>20</v>
      </c>
      <c r="J390" s="27" t="n">
        <v>11872.8</v>
      </c>
      <c r="K390" s="27" t="n">
        <v>11852.75</v>
      </c>
      <c r="L390" s="27" t="n">
        <v>11906.5</v>
      </c>
      <c r="M390" s="27" t="n">
        <v>11852.75</v>
      </c>
      <c r="N390" s="28">
        <f>(K390-J390)*IF(F390="Long",1,-1)</f>
        <v/>
      </c>
      <c r="O390" s="18" t="n">
        <v>401</v>
      </c>
      <c r="P390" s="18" t="n">
        <v>-582</v>
      </c>
      <c r="Q390" s="18" t="n">
        <v>401</v>
      </c>
      <c r="R390" s="18">
        <f>R389+O390</f>
        <v/>
      </c>
      <c r="S390" s="18">
        <f>MAX(0,MAX($R$7:R390))-R390</f>
        <v/>
      </c>
      <c r="T390" s="9" t="inlineStr">
        <is>
          <t>Target</t>
        </is>
      </c>
      <c r="U390" s="29" t="n">
        <v>20.7</v>
      </c>
    </row>
    <row r="391">
      <c r="A391" s="11" t="n">
        <v>385</v>
      </c>
      <c r="B391" s="25" t="n">
        <v>44901</v>
      </c>
      <c r="C391" s="9" t="inlineStr">
        <is>
          <t>10:00</t>
        </is>
      </c>
      <c r="D391" s="25" t="n">
        <v>44901</v>
      </c>
      <c r="E391" s="9" t="inlineStr">
        <is>
          <t>14:27</t>
        </is>
      </c>
      <c r="F391" s="9" t="inlineStr">
        <is>
          <t>Short</t>
        </is>
      </c>
      <c r="G391" s="9" t="inlineStr">
        <is>
          <t>CISD Continuation</t>
        </is>
      </c>
      <c r="H391" s="9" t="inlineStr">
        <is>
          <t>A</t>
        </is>
      </c>
      <c r="I391" s="26" t="n">
        <v>20</v>
      </c>
      <c r="J391" s="27" t="n">
        <v>11649</v>
      </c>
      <c r="K391" s="27" t="n">
        <v>11510.25</v>
      </c>
      <c r="L391" s="27" t="n">
        <v>11729</v>
      </c>
      <c r="M391" s="27" t="n">
        <v>11510.25</v>
      </c>
      <c r="N391" s="28">
        <f>(K391-J391)*IF(F391="Long",1,-1)</f>
        <v/>
      </c>
      <c r="O391" s="18" t="n">
        <v>2775</v>
      </c>
      <c r="P391" s="18" t="n">
        <v>-206</v>
      </c>
      <c r="Q391" s="18" t="n">
        <v>2775</v>
      </c>
      <c r="R391" s="18">
        <f>R390+O391</f>
        <v/>
      </c>
      <c r="S391" s="18">
        <f>MAX(0,MAX($R$7:R391))-R391</f>
        <v/>
      </c>
      <c r="T391" s="9" t="inlineStr">
        <is>
          <t>Target</t>
        </is>
      </c>
      <c r="U391" s="29" t="n">
        <v>267.7</v>
      </c>
    </row>
    <row r="392">
      <c r="A392" s="11" t="n">
        <v>386</v>
      </c>
      <c r="B392" s="25" t="n">
        <v>44910</v>
      </c>
      <c r="C392" s="9" t="inlineStr">
        <is>
          <t>10:00</t>
        </is>
      </c>
      <c r="D392" s="25" t="n">
        <v>44910</v>
      </c>
      <c r="E392" s="9" t="inlineStr">
        <is>
          <t>11:15</t>
        </is>
      </c>
      <c r="F392" s="9" t="inlineStr">
        <is>
          <t>Short</t>
        </is>
      </c>
      <c r="G392" s="9" t="inlineStr">
        <is>
          <t>CISD Continuation</t>
        </is>
      </c>
      <c r="H392" s="9" t="inlineStr">
        <is>
          <t>A</t>
        </is>
      </c>
      <c r="I392" s="26" t="n">
        <v>20</v>
      </c>
      <c r="J392" s="27" t="n">
        <v>11446.6</v>
      </c>
      <c r="K392" s="27" t="n">
        <v>11353.5</v>
      </c>
      <c r="L392" s="27" t="n">
        <v>11527</v>
      </c>
      <c r="M392" s="27" t="n">
        <v>11353.5</v>
      </c>
      <c r="N392" s="28">
        <f>(K392-J392)*IF(F392="Long",1,-1)</f>
        <v/>
      </c>
      <c r="O392" s="18" t="n">
        <v>1862</v>
      </c>
      <c r="P392" s="18" t="n">
        <v>-190</v>
      </c>
      <c r="Q392" s="18" t="n">
        <v>1862</v>
      </c>
      <c r="R392" s="18">
        <f>R391+O392</f>
        <v/>
      </c>
      <c r="S392" s="18">
        <f>MAX(0,MAX($R$7:R392))-R392</f>
        <v/>
      </c>
      <c r="T392" s="9" t="inlineStr">
        <is>
          <t>Target</t>
        </is>
      </c>
      <c r="U392" s="29" t="n">
        <v>75.7</v>
      </c>
    </row>
    <row r="393">
      <c r="A393" s="11" t="n">
        <v>387</v>
      </c>
      <c r="B393" s="25" t="n">
        <v>44911</v>
      </c>
      <c r="C393" s="9" t="inlineStr">
        <is>
          <t>10:25</t>
        </is>
      </c>
      <c r="D393" s="25" t="n">
        <v>44911</v>
      </c>
      <c r="E393" s="9" t="inlineStr">
        <is>
          <t>15:14</t>
        </is>
      </c>
      <c r="F393" s="9" t="inlineStr">
        <is>
          <t>Short</t>
        </is>
      </c>
      <c r="G393" s="9" t="inlineStr">
        <is>
          <t>CISD Continuation</t>
        </is>
      </c>
      <c r="H393" s="9" t="inlineStr">
        <is>
          <t>A</t>
        </is>
      </c>
      <c r="I393" s="26" t="n">
        <v>20</v>
      </c>
      <c r="J393" s="27" t="n">
        <v>11242.2</v>
      </c>
      <c r="K393" s="27" t="n">
        <v>11240</v>
      </c>
      <c r="L393" s="27" t="n">
        <v>11322</v>
      </c>
      <c r="M393" s="27" t="n">
        <v>11165</v>
      </c>
      <c r="N393" s="28">
        <f>(K393-J393)*IF(F393="Long",1,-1)</f>
        <v/>
      </c>
      <c r="O393" s="18" t="n">
        <v>44</v>
      </c>
      <c r="P393" s="18" t="n">
        <v>-368</v>
      </c>
      <c r="Q393" s="18" t="n">
        <v>1428</v>
      </c>
      <c r="R393" s="18">
        <f>R392+O393</f>
        <v/>
      </c>
      <c r="S393" s="18">
        <f>MAX(0,MAX($R$7:R393))-R393</f>
        <v/>
      </c>
      <c r="T393" s="9" t="inlineStr">
        <is>
          <t>Break-even stop</t>
        </is>
      </c>
      <c r="U393" s="29" t="n">
        <v>289.7</v>
      </c>
    </row>
    <row r="394">
      <c r="A394" s="11" t="n">
        <v>388</v>
      </c>
      <c r="B394" s="25" t="n">
        <v>44916</v>
      </c>
      <c r="C394" s="9" t="inlineStr">
        <is>
          <t>10:10</t>
        </is>
      </c>
      <c r="D394" s="25" t="n">
        <v>44916</v>
      </c>
      <c r="E394" s="9" t="inlineStr">
        <is>
          <t>16:05</t>
        </is>
      </c>
      <c r="F394" s="9" t="inlineStr">
        <is>
          <t>Long</t>
        </is>
      </c>
      <c r="G394" s="9" t="inlineStr">
        <is>
          <t>CISD Continuation</t>
        </is>
      </c>
      <c r="H394" s="9" t="inlineStr">
        <is>
          <t>A</t>
        </is>
      </c>
      <c r="I394" s="26" t="n">
        <v>20</v>
      </c>
      <c r="J394" s="27" t="n">
        <v>11187.7</v>
      </c>
      <c r="K394" s="27" t="n">
        <v>11241.6</v>
      </c>
      <c r="L394" s="27" t="n">
        <v>11106.5</v>
      </c>
      <c r="M394" s="27" t="n">
        <v>11288.25</v>
      </c>
      <c r="N394" s="28">
        <f>(K394-J394)*IF(F394="Long",1,-1)</f>
        <v/>
      </c>
      <c r="O394" s="18" t="n">
        <v>1078</v>
      </c>
      <c r="P394" s="18" t="n">
        <v>-254</v>
      </c>
      <c r="Q394" s="18" t="n">
        <v>1996</v>
      </c>
      <c r="R394" s="18">
        <f>R393+O394</f>
        <v/>
      </c>
      <c r="S394" s="18">
        <f>MAX(0,MAX($R$7:R394))-R394</f>
        <v/>
      </c>
      <c r="T394" s="9" t="inlineStr">
        <is>
          <t>Session close</t>
        </is>
      </c>
      <c r="U394" s="29" t="n">
        <v>355</v>
      </c>
    </row>
    <row r="395">
      <c r="A395" s="11" t="n">
        <v>389</v>
      </c>
      <c r="B395" s="25" t="n">
        <v>44922</v>
      </c>
      <c r="C395" s="9" t="inlineStr">
        <is>
          <t>10:00</t>
        </is>
      </c>
      <c r="D395" s="25" t="n">
        <v>44922</v>
      </c>
      <c r="E395" s="9" t="inlineStr">
        <is>
          <t>10:46</t>
        </is>
      </c>
      <c r="F395" s="9" t="inlineStr">
        <is>
          <t>Short</t>
        </is>
      </c>
      <c r="G395" s="9" t="inlineStr">
        <is>
          <t>ORB</t>
        </is>
      </c>
      <c r="H395" s="9" t="inlineStr">
        <is>
          <t>A</t>
        </is>
      </c>
      <c r="I395" s="26" t="n">
        <v>12</v>
      </c>
      <c r="J395" s="27" t="n">
        <v>10836.3</v>
      </c>
      <c r="K395" s="27" t="n">
        <v>10917.25</v>
      </c>
      <c r="L395" s="27" t="n">
        <v>10917.25</v>
      </c>
      <c r="M395" s="27" t="n">
        <v>10765</v>
      </c>
      <c r="N395" s="28">
        <f>(K395-J395)*IF(F395="Long",1,-1)</f>
        <v/>
      </c>
      <c r="O395" s="18" t="n">
        <v>-971.4</v>
      </c>
      <c r="P395" s="18" t="n">
        <v>-971.4</v>
      </c>
      <c r="Q395" s="18" t="n">
        <v>382.8</v>
      </c>
      <c r="R395" s="18">
        <f>R394+O395</f>
        <v/>
      </c>
      <c r="S395" s="18">
        <f>MAX(0,MAX($R$7:R395))-R395</f>
        <v/>
      </c>
      <c r="T395" s="9" t="inlineStr">
        <is>
          <t>Stop</t>
        </is>
      </c>
      <c r="U395" s="29" t="n">
        <v>46.7</v>
      </c>
    </row>
    <row r="396">
      <c r="A396" s="11" t="n">
        <v>390</v>
      </c>
      <c r="B396" s="25" t="n">
        <v>44922</v>
      </c>
      <c r="C396" s="9" t="inlineStr">
        <is>
          <t>12:50</t>
        </is>
      </c>
      <c r="D396" s="25" t="n">
        <v>44922</v>
      </c>
      <c r="E396" s="9" t="inlineStr">
        <is>
          <t>16:05</t>
        </is>
      </c>
      <c r="F396" s="9" t="inlineStr">
        <is>
          <t>Short</t>
        </is>
      </c>
      <c r="G396" s="9" t="inlineStr">
        <is>
          <t>ORB</t>
        </is>
      </c>
      <c r="H396" s="9" t="inlineStr">
        <is>
          <t>A</t>
        </is>
      </c>
      <c r="I396" s="26" t="n">
        <v>12</v>
      </c>
      <c r="J396" s="27" t="n">
        <v>10839.3</v>
      </c>
      <c r="K396" s="27" t="n">
        <v>10827.1</v>
      </c>
      <c r="L396" s="27" t="n">
        <v>10919.75</v>
      </c>
      <c r="M396" s="27" t="n">
        <v>10765</v>
      </c>
      <c r="N396" s="28">
        <f>(K396-J396)*IF(F396="Long",1,-1)</f>
        <v/>
      </c>
      <c r="O396" s="18" t="n">
        <v>146.4</v>
      </c>
      <c r="P396" s="18" t="n">
        <v>-452.4</v>
      </c>
      <c r="Q396" s="18" t="n">
        <v>373.2</v>
      </c>
      <c r="R396" s="18">
        <f>R395+O396</f>
        <v/>
      </c>
      <c r="S396" s="18">
        <f>MAX(0,MAX($R$7:R396))-R396</f>
        <v/>
      </c>
      <c r="T396" s="9" t="inlineStr">
        <is>
          <t>Session close</t>
        </is>
      </c>
      <c r="U396" s="29" t="n">
        <v>195</v>
      </c>
    </row>
    <row r="397">
      <c r="A397" s="11" t="n">
        <v>391</v>
      </c>
      <c r="B397" s="25" t="n">
        <v>44923</v>
      </c>
      <c r="C397" s="9" t="inlineStr">
        <is>
          <t>12:55</t>
        </is>
      </c>
      <c r="D397" s="25" t="n">
        <v>44923</v>
      </c>
      <c r="E397" s="9" t="inlineStr">
        <is>
          <t>16:05</t>
        </is>
      </c>
      <c r="F397" s="9" t="inlineStr">
        <is>
          <t>Short</t>
        </is>
      </c>
      <c r="G397" s="9" t="inlineStr">
        <is>
          <t>ORB</t>
        </is>
      </c>
      <c r="H397" s="9" t="inlineStr">
        <is>
          <t>A</t>
        </is>
      </c>
      <c r="I397" s="26" t="n">
        <v>12</v>
      </c>
      <c r="J397" s="27" t="n">
        <v>10751.8</v>
      </c>
      <c r="K397" s="27" t="n">
        <v>10677.1</v>
      </c>
      <c r="L397" s="27" t="n">
        <v>10831.75</v>
      </c>
      <c r="M397" s="27" t="n">
        <v>10665</v>
      </c>
      <c r="N397" s="28">
        <f>(K397-J397)*IF(F397="Long",1,-1)</f>
        <v/>
      </c>
      <c r="O397" s="18" t="n">
        <v>896.4</v>
      </c>
      <c r="P397" s="18" t="n">
        <v>-586.8</v>
      </c>
      <c r="Q397" s="18" t="n">
        <v>991.2</v>
      </c>
      <c r="R397" s="18">
        <f>R396+O397</f>
        <v/>
      </c>
      <c r="S397" s="18">
        <f>MAX(0,MAX($R$7:R397))-R397</f>
        <v/>
      </c>
      <c r="T397" s="9" t="inlineStr">
        <is>
          <t>Session close</t>
        </is>
      </c>
      <c r="U397" s="29" t="n">
        <v>190</v>
      </c>
    </row>
    <row r="398">
      <c r="A398" s="11" t="n">
        <v>392</v>
      </c>
      <c r="B398" s="25" t="n">
        <v>44924</v>
      </c>
      <c r="C398" s="9" t="inlineStr">
        <is>
          <t>10:20</t>
        </is>
      </c>
      <c r="D398" s="25" t="n">
        <v>44924</v>
      </c>
      <c r="E398" s="9" t="inlineStr">
        <is>
          <t>11:09</t>
        </is>
      </c>
      <c r="F398" s="9" t="inlineStr">
        <is>
          <t>Long</t>
        </is>
      </c>
      <c r="G398" s="9" t="inlineStr">
        <is>
          <t>CISD Continuation</t>
        </is>
      </c>
      <c r="H398" s="9" t="inlineStr">
        <is>
          <t>A</t>
        </is>
      </c>
      <c r="I398" s="26" t="n">
        <v>20</v>
      </c>
      <c r="J398" s="27" t="n">
        <v>10924</v>
      </c>
      <c r="K398" s="27" t="n">
        <v>10925</v>
      </c>
      <c r="L398" s="27" t="n">
        <v>10891</v>
      </c>
      <c r="M398" s="27" t="n">
        <v>10974.5</v>
      </c>
      <c r="N398" s="28">
        <f>(K398-J398)*IF(F398="Long",1,-1)</f>
        <v/>
      </c>
      <c r="O398" s="18" t="n">
        <v>20</v>
      </c>
      <c r="P398" s="18" t="n">
        <v>-446</v>
      </c>
      <c r="Q398" s="18" t="n">
        <v>522</v>
      </c>
      <c r="R398" s="18">
        <f>R397+O398</f>
        <v/>
      </c>
      <c r="S398" s="18">
        <f>MAX(0,MAX($R$7:R398))-R398</f>
        <v/>
      </c>
      <c r="T398" s="9" t="inlineStr">
        <is>
          <t>Break-even stop</t>
        </is>
      </c>
      <c r="U398" s="29" t="n">
        <v>49.7</v>
      </c>
    </row>
    <row r="399">
      <c r="A399" s="11" t="n">
        <v>393</v>
      </c>
      <c r="B399" s="25" t="n">
        <v>44929</v>
      </c>
      <c r="C399" s="9" t="inlineStr">
        <is>
          <t>14:45</t>
        </is>
      </c>
      <c r="D399" s="25" t="n">
        <v>44929</v>
      </c>
      <c r="E399" s="9" t="inlineStr">
        <is>
          <t>16:05</t>
        </is>
      </c>
      <c r="F399" s="9" t="inlineStr">
        <is>
          <t>Long</t>
        </is>
      </c>
      <c r="G399" s="9" t="inlineStr">
        <is>
          <t>CISD Reversal</t>
        </is>
      </c>
      <c r="H399" s="9" t="inlineStr">
        <is>
          <t>A+</t>
        </is>
      </c>
      <c r="I399" s="26" t="n">
        <v>4</v>
      </c>
      <c r="J399" s="27" t="n">
        <v>10840.5</v>
      </c>
      <c r="K399" s="27" t="n">
        <v>10843.1</v>
      </c>
      <c r="L399" s="27" t="n">
        <v>10797.25</v>
      </c>
      <c r="M399" s="27" t="n">
        <v>10968</v>
      </c>
      <c r="N399" s="28">
        <f>(K399-J399)*IF(F399="Long",1,-1)</f>
        <v/>
      </c>
      <c r="O399" s="18" t="n">
        <v>10.4</v>
      </c>
      <c r="P399" s="18" t="n">
        <v>-15.6</v>
      </c>
      <c r="Q399" s="18" t="n">
        <v>206</v>
      </c>
      <c r="R399" s="18">
        <f>R398+O399</f>
        <v/>
      </c>
      <c r="S399" s="18">
        <f>MAX(0,MAX($R$7:R399))-R399</f>
        <v/>
      </c>
      <c r="T399" s="9" t="inlineStr">
        <is>
          <t>Session close</t>
        </is>
      </c>
      <c r="U399" s="29" t="n">
        <v>80</v>
      </c>
    </row>
    <row r="400">
      <c r="A400" s="11" t="n">
        <v>394</v>
      </c>
      <c r="B400" s="25" t="n">
        <v>44943</v>
      </c>
      <c r="C400" s="9" t="inlineStr">
        <is>
          <t>12:05</t>
        </is>
      </c>
      <c r="D400" s="25" t="n">
        <v>44943</v>
      </c>
      <c r="E400" s="9" t="inlineStr">
        <is>
          <t>16:05</t>
        </is>
      </c>
      <c r="F400" s="9" t="inlineStr">
        <is>
          <t>Long</t>
        </is>
      </c>
      <c r="G400" s="9" t="inlineStr">
        <is>
          <t>ORB</t>
        </is>
      </c>
      <c r="H400" s="9" t="inlineStr">
        <is>
          <t>A</t>
        </is>
      </c>
      <c r="I400" s="26" t="n">
        <v>12</v>
      </c>
      <c r="J400" s="27" t="n">
        <v>11558.1</v>
      </c>
      <c r="K400" s="27" t="n">
        <v>11565.3</v>
      </c>
      <c r="L400" s="27" t="n">
        <v>11507.75</v>
      </c>
      <c r="M400" s="27" t="n">
        <v>11635</v>
      </c>
      <c r="N400" s="28">
        <f>(K400-J400)*IF(F400="Long",1,-1)</f>
        <v/>
      </c>
      <c r="O400" s="18" t="n">
        <v>86.40000000000001</v>
      </c>
      <c r="P400" s="18" t="n">
        <v>-457.2</v>
      </c>
      <c r="Q400" s="18" t="n">
        <v>307.2</v>
      </c>
      <c r="R400" s="18">
        <f>R399+O400</f>
        <v/>
      </c>
      <c r="S400" s="18">
        <f>MAX(0,MAX($R$7:R400))-R400</f>
        <v/>
      </c>
      <c r="T400" s="9" t="inlineStr">
        <is>
          <t>Session close</t>
        </is>
      </c>
      <c r="U400" s="29" t="n">
        <v>240</v>
      </c>
    </row>
    <row r="401">
      <c r="A401" s="11" t="n">
        <v>395</v>
      </c>
      <c r="B401" s="25" t="n">
        <v>44945</v>
      </c>
      <c r="C401" s="9" t="inlineStr">
        <is>
          <t>10:15</t>
        </is>
      </c>
      <c r="D401" s="25" t="n">
        <v>44945</v>
      </c>
      <c r="E401" s="9" t="inlineStr">
        <is>
          <t>14:46</t>
        </is>
      </c>
      <c r="F401" s="9" t="inlineStr">
        <is>
          <t>Short</t>
        </is>
      </c>
      <c r="G401" s="9" t="inlineStr">
        <is>
          <t>CISD Continuation</t>
        </is>
      </c>
      <c r="H401" s="9" t="inlineStr">
        <is>
          <t>A</t>
        </is>
      </c>
      <c r="I401" s="26" t="n">
        <v>20</v>
      </c>
      <c r="J401" s="27" t="n">
        <v>11311.4</v>
      </c>
      <c r="K401" s="27" t="n">
        <v>11391.25</v>
      </c>
      <c r="L401" s="27" t="n">
        <v>11391.25</v>
      </c>
      <c r="M401" s="27" t="n">
        <v>11242.75</v>
      </c>
      <c r="N401" s="28">
        <f>(K401-J401)*IF(F401="Long",1,-1)</f>
        <v/>
      </c>
      <c r="O401" s="18" t="n">
        <v>-1597</v>
      </c>
      <c r="P401" s="18" t="n">
        <v>-1597</v>
      </c>
      <c r="Q401" s="18" t="n">
        <v>1244</v>
      </c>
      <c r="R401" s="18">
        <f>R400+O401</f>
        <v/>
      </c>
      <c r="S401" s="18">
        <f>MAX(0,MAX($R$7:R401))-R401</f>
        <v/>
      </c>
      <c r="T401" s="9" t="inlineStr">
        <is>
          <t>Stop</t>
        </is>
      </c>
      <c r="U401" s="29" t="n">
        <v>271.7</v>
      </c>
    </row>
    <row r="402">
      <c r="A402" s="11" t="n">
        <v>396</v>
      </c>
      <c r="B402" s="25" t="n">
        <v>44946</v>
      </c>
      <c r="C402" s="9" t="inlineStr">
        <is>
          <t>10:05</t>
        </is>
      </c>
      <c r="D402" s="25" t="n">
        <v>44946</v>
      </c>
      <c r="E402" s="9" t="inlineStr">
        <is>
          <t>10:30</t>
        </is>
      </c>
      <c r="F402" s="9" t="inlineStr">
        <is>
          <t>Long</t>
        </is>
      </c>
      <c r="G402" s="9" t="inlineStr">
        <is>
          <t>ORB</t>
        </is>
      </c>
      <c r="H402" s="9" t="inlineStr">
        <is>
          <t>A+</t>
        </is>
      </c>
      <c r="I402" s="26" t="n">
        <v>12</v>
      </c>
      <c r="J402" s="27" t="n">
        <v>11393.8</v>
      </c>
      <c r="K402" s="27" t="n">
        <v>11435</v>
      </c>
      <c r="L402" s="27" t="n">
        <v>11343</v>
      </c>
      <c r="M402" s="27" t="n">
        <v>11435</v>
      </c>
      <c r="N402" s="28">
        <f>(K402-J402)*IF(F402="Long",1,-1)</f>
        <v/>
      </c>
      <c r="O402" s="18" t="n">
        <v>494.4</v>
      </c>
      <c r="P402" s="18" t="n">
        <v>-16.8</v>
      </c>
      <c r="Q402" s="18" t="n">
        <v>494.4</v>
      </c>
      <c r="R402" s="18">
        <f>R401+O402</f>
        <v/>
      </c>
      <c r="S402" s="18">
        <f>MAX(0,MAX($R$7:R402))-R402</f>
        <v/>
      </c>
      <c r="T402" s="9" t="inlineStr">
        <is>
          <t>Target</t>
        </is>
      </c>
      <c r="U402" s="29" t="n">
        <v>25.7</v>
      </c>
    </row>
    <row r="403">
      <c r="A403" s="11" t="n">
        <v>397</v>
      </c>
      <c r="B403" s="25" t="n">
        <v>44951</v>
      </c>
      <c r="C403" s="9" t="inlineStr">
        <is>
          <t>10:00</t>
        </is>
      </c>
      <c r="D403" s="25" t="n">
        <v>44951</v>
      </c>
      <c r="E403" s="9" t="inlineStr">
        <is>
          <t>11:14</t>
        </is>
      </c>
      <c r="F403" s="9" t="inlineStr">
        <is>
          <t>Short</t>
        </is>
      </c>
      <c r="G403" s="9" t="inlineStr">
        <is>
          <t>CISD Continuation</t>
        </is>
      </c>
      <c r="H403" s="9" t="inlineStr">
        <is>
          <t>A</t>
        </is>
      </c>
      <c r="I403" s="26" t="n">
        <v>20</v>
      </c>
      <c r="J403" s="27" t="n">
        <v>11565.9</v>
      </c>
      <c r="K403" s="27" t="n">
        <v>11646.25</v>
      </c>
      <c r="L403" s="27" t="n">
        <v>11646.25</v>
      </c>
      <c r="M403" s="27" t="n">
        <v>11465</v>
      </c>
      <c r="N403" s="28">
        <f>(K403-J403)*IF(F403="Long",1,-1)</f>
        <v/>
      </c>
      <c r="O403" s="18" t="n">
        <v>-1607</v>
      </c>
      <c r="P403" s="18" t="n">
        <v>-1607</v>
      </c>
      <c r="Q403" s="18" t="n">
        <v>346</v>
      </c>
      <c r="R403" s="18">
        <f>R402+O403</f>
        <v/>
      </c>
      <c r="S403" s="18">
        <f>MAX(0,MAX($R$7:R403))-R403</f>
        <v/>
      </c>
      <c r="T403" s="9" t="inlineStr">
        <is>
          <t>Stop</t>
        </is>
      </c>
      <c r="U403" s="29" t="n">
        <v>74.7</v>
      </c>
    </row>
    <row r="404">
      <c r="A404" s="11" t="n">
        <v>398</v>
      </c>
      <c r="B404" s="25" t="n">
        <v>44957</v>
      </c>
      <c r="C404" s="9" t="inlineStr">
        <is>
          <t>10:20</t>
        </is>
      </c>
      <c r="D404" s="25" t="n">
        <v>44957</v>
      </c>
      <c r="E404" s="9" t="inlineStr">
        <is>
          <t>15:57</t>
        </is>
      </c>
      <c r="F404" s="9" t="inlineStr">
        <is>
          <t>Long</t>
        </is>
      </c>
      <c r="G404" s="9" t="inlineStr">
        <is>
          <t>ORB</t>
        </is>
      </c>
      <c r="H404" s="9" t="inlineStr">
        <is>
          <t>A+</t>
        </is>
      </c>
      <c r="I404" s="26" t="n">
        <v>12</v>
      </c>
      <c r="J404" s="27" t="n">
        <v>11987.1</v>
      </c>
      <c r="K404" s="27" t="n">
        <v>12085</v>
      </c>
      <c r="L404" s="27" t="n">
        <v>11905.5</v>
      </c>
      <c r="M404" s="27" t="n">
        <v>12085</v>
      </c>
      <c r="N404" s="28">
        <f>(K404-J404)*IF(F404="Long",1,-1)</f>
        <v/>
      </c>
      <c r="O404" s="18" t="n">
        <v>1174.8</v>
      </c>
      <c r="P404" s="18" t="n">
        <v>-194.4</v>
      </c>
      <c r="Q404" s="18" t="n">
        <v>1174.8</v>
      </c>
      <c r="R404" s="18">
        <f>R403+O404</f>
        <v/>
      </c>
      <c r="S404" s="18">
        <f>MAX(0,MAX($R$7:R404))-R404</f>
        <v/>
      </c>
      <c r="T404" s="9" t="inlineStr">
        <is>
          <t>Target</t>
        </is>
      </c>
      <c r="U404" s="29" t="n">
        <v>337.7</v>
      </c>
    </row>
    <row r="405">
      <c r="A405" s="11" t="n">
        <v>399</v>
      </c>
      <c r="B405" s="25" t="n">
        <v>44959</v>
      </c>
      <c r="C405" s="9" t="inlineStr">
        <is>
          <t>14:15</t>
        </is>
      </c>
      <c r="D405" s="25" t="n">
        <v>44959</v>
      </c>
      <c r="E405" s="9" t="inlineStr">
        <is>
          <t>14:31</t>
        </is>
      </c>
      <c r="F405" s="9" t="inlineStr">
        <is>
          <t>Short</t>
        </is>
      </c>
      <c r="G405" s="9" t="inlineStr">
        <is>
          <t>CISD Reversal</t>
        </is>
      </c>
      <c r="H405" s="9" t="inlineStr">
        <is>
          <t>B</t>
        </is>
      </c>
      <c r="I405" s="26" t="n">
        <v>4</v>
      </c>
      <c r="J405" s="27" t="n">
        <v>12801</v>
      </c>
      <c r="K405" s="27" t="n">
        <v>12759.5</v>
      </c>
      <c r="L405" s="27" t="n">
        <v>12845.5</v>
      </c>
      <c r="M405" s="27" t="n">
        <v>12759.5</v>
      </c>
      <c r="N405" s="28">
        <f>(K405-J405)*IF(F405="Long",1,-1)</f>
        <v/>
      </c>
      <c r="O405" s="18" t="n">
        <v>166</v>
      </c>
      <c r="P405" s="18" t="n">
        <v>-14.4</v>
      </c>
      <c r="Q405" s="18" t="n">
        <v>166</v>
      </c>
      <c r="R405" s="18">
        <f>R404+O405</f>
        <v/>
      </c>
      <c r="S405" s="18">
        <f>MAX(0,MAX($R$7:R405))-R405</f>
        <v/>
      </c>
      <c r="T405" s="9" t="inlineStr">
        <is>
          <t>Target</t>
        </is>
      </c>
      <c r="U405" s="29" t="n">
        <v>16.7</v>
      </c>
    </row>
    <row r="406">
      <c r="A406" s="11" t="n">
        <v>400</v>
      </c>
      <c r="B406" s="25" t="n">
        <v>44963</v>
      </c>
      <c r="C406" s="9" t="inlineStr">
        <is>
          <t>09:45</t>
        </is>
      </c>
      <c r="D406" s="25" t="n">
        <v>44963</v>
      </c>
      <c r="E406" s="9" t="inlineStr">
        <is>
          <t>10:20</t>
        </is>
      </c>
      <c r="F406" s="9" t="inlineStr">
        <is>
          <t>Long</t>
        </is>
      </c>
      <c r="G406" s="9" t="inlineStr">
        <is>
          <t>Gap Fill</t>
        </is>
      </c>
      <c r="H406" s="9" t="inlineStr">
        <is>
          <t>-</t>
        </is>
      </c>
      <c r="I406" s="26" t="n">
        <v>12</v>
      </c>
      <c r="J406" s="27" t="n">
        <v>12484</v>
      </c>
      <c r="K406" s="27" t="n">
        <v>12451.75</v>
      </c>
      <c r="L406" s="27" t="n">
        <v>12451.75</v>
      </c>
      <c r="M406" s="27" t="n">
        <v>12574</v>
      </c>
      <c r="N406" s="28">
        <f>(K406-J406)*IF(F406="Long",1,-1)</f>
        <v/>
      </c>
      <c r="O406" s="18" t="n">
        <v>-387</v>
      </c>
      <c r="P406" s="18" t="n">
        <v>-387</v>
      </c>
      <c r="Q406" s="18" t="n">
        <v>680.4</v>
      </c>
      <c r="R406" s="18">
        <f>R405+O406</f>
        <v/>
      </c>
      <c r="S406" s="18">
        <f>MAX(0,MAX($R$7:R406))-R406</f>
        <v/>
      </c>
      <c r="T406" s="9" t="inlineStr">
        <is>
          <t>Stop</t>
        </is>
      </c>
      <c r="U406" s="29" t="n">
        <v>35.7</v>
      </c>
    </row>
    <row r="407">
      <c r="A407" s="11" t="n">
        <v>401</v>
      </c>
      <c r="B407" s="25" t="n">
        <v>44965</v>
      </c>
      <c r="C407" s="9" t="inlineStr">
        <is>
          <t>09:45</t>
        </is>
      </c>
      <c r="D407" s="25" t="n">
        <v>44965</v>
      </c>
      <c r="E407" s="9" t="inlineStr">
        <is>
          <t>09:52</t>
        </is>
      </c>
      <c r="F407" s="9" t="inlineStr">
        <is>
          <t>Long</t>
        </is>
      </c>
      <c r="G407" s="9" t="inlineStr">
        <is>
          <t>Gap Fill</t>
        </is>
      </c>
      <c r="H407" s="9" t="inlineStr">
        <is>
          <t>-</t>
        </is>
      </c>
      <c r="I407" s="26" t="n">
        <v>12</v>
      </c>
      <c r="J407" s="27" t="n">
        <v>12701</v>
      </c>
      <c r="K407" s="27" t="n">
        <v>12640.75</v>
      </c>
      <c r="L407" s="27" t="n">
        <v>12640.75</v>
      </c>
      <c r="M407" s="27" t="n">
        <v>12726</v>
      </c>
      <c r="N407" s="28">
        <f>(K407-J407)*IF(F407="Long",1,-1)</f>
        <v/>
      </c>
      <c r="O407" s="18" t="n">
        <v>-723</v>
      </c>
      <c r="P407" s="18" t="n">
        <v>-723</v>
      </c>
      <c r="Q407" s="18" t="n">
        <v>33.6</v>
      </c>
      <c r="R407" s="18">
        <f>R406+O407</f>
        <v/>
      </c>
      <c r="S407" s="18">
        <f>MAX(0,MAX($R$7:R407))-R407</f>
        <v/>
      </c>
      <c r="T407" s="9" t="inlineStr">
        <is>
          <t>Stop</t>
        </is>
      </c>
      <c r="U407" s="29" t="n">
        <v>7.7</v>
      </c>
    </row>
    <row r="408">
      <c r="A408" s="11" t="n">
        <v>402</v>
      </c>
      <c r="B408" s="25" t="n">
        <v>44970</v>
      </c>
      <c r="C408" s="9" t="inlineStr">
        <is>
          <t>10:20</t>
        </is>
      </c>
      <c r="D408" s="25" t="n">
        <v>44970</v>
      </c>
      <c r="E408" s="9" t="inlineStr">
        <is>
          <t>11:14</t>
        </is>
      </c>
      <c r="F408" s="9" t="inlineStr">
        <is>
          <t>Long</t>
        </is>
      </c>
      <c r="G408" s="9" t="inlineStr">
        <is>
          <t>ORB</t>
        </is>
      </c>
      <c r="H408" s="9" t="inlineStr">
        <is>
          <t>A</t>
        </is>
      </c>
      <c r="I408" s="26" t="n">
        <v>12</v>
      </c>
      <c r="J408" s="27" t="n">
        <v>12403.3</v>
      </c>
      <c r="K408" s="27" t="n">
        <v>12485</v>
      </c>
      <c r="L408" s="27" t="n">
        <v>12321.75</v>
      </c>
      <c r="M408" s="27" t="n">
        <v>12485</v>
      </c>
      <c r="N408" s="28">
        <f>(K408-J408)*IF(F408="Long",1,-1)</f>
        <v/>
      </c>
      <c r="O408" s="18" t="n">
        <v>980.4</v>
      </c>
      <c r="P408" s="18" t="n">
        <v>-166.8</v>
      </c>
      <c r="Q408" s="18" t="n">
        <v>980.4</v>
      </c>
      <c r="R408" s="18">
        <f>R407+O408</f>
        <v/>
      </c>
      <c r="S408" s="18">
        <f>MAX(0,MAX($R$7:R408))-R408</f>
        <v/>
      </c>
      <c r="T408" s="9" t="inlineStr">
        <is>
          <t>Target</t>
        </is>
      </c>
      <c r="U408" s="29" t="n">
        <v>54.7</v>
      </c>
    </row>
    <row r="409">
      <c r="A409" s="11" t="n">
        <v>403</v>
      </c>
      <c r="B409" s="25" t="n">
        <v>44970</v>
      </c>
      <c r="C409" s="9" t="inlineStr">
        <is>
          <t>13:15</t>
        </is>
      </c>
      <c r="D409" s="25" t="n">
        <v>44970</v>
      </c>
      <c r="E409" s="9" t="inlineStr">
        <is>
          <t>16:05</t>
        </is>
      </c>
      <c r="F409" s="9" t="inlineStr">
        <is>
          <t>Long</t>
        </is>
      </c>
      <c r="G409" s="9" t="inlineStr">
        <is>
          <t>Sweep Retest</t>
        </is>
      </c>
      <c r="H409" s="9" t="inlineStr">
        <is>
          <t>C</t>
        </is>
      </c>
      <c r="I409" s="26" t="n">
        <v>8</v>
      </c>
      <c r="J409" s="27" t="n">
        <v>12479.6</v>
      </c>
      <c r="K409" s="27" t="n">
        <v>12497.5</v>
      </c>
      <c r="L409" s="27" t="n">
        <v>12399.5</v>
      </c>
      <c r="M409" s="27" t="n">
        <v>12667.5</v>
      </c>
      <c r="N409" s="28">
        <f>(K409-J409)*IF(F409="Long",1,-1)</f>
        <v/>
      </c>
      <c r="O409" s="18" t="n">
        <v>143.2</v>
      </c>
      <c r="P409" s="18" t="n">
        <v>-309.6</v>
      </c>
      <c r="Q409" s="18" t="n">
        <v>360</v>
      </c>
      <c r="R409" s="18">
        <f>R408+O409</f>
        <v/>
      </c>
      <c r="S409" s="18">
        <f>MAX(0,MAX($R$7:R409))-R409</f>
        <v/>
      </c>
      <c r="T409" s="9" t="inlineStr">
        <is>
          <t>Session close</t>
        </is>
      </c>
      <c r="U409" s="29" t="n">
        <v>170</v>
      </c>
    </row>
    <row r="410">
      <c r="A410" s="11" t="n">
        <v>404</v>
      </c>
      <c r="B410" s="25" t="n">
        <v>44972</v>
      </c>
      <c r="C410" s="9" t="inlineStr">
        <is>
          <t>09:45</t>
        </is>
      </c>
      <c r="D410" s="25" t="n">
        <v>44972</v>
      </c>
      <c r="E410" s="9" t="inlineStr">
        <is>
          <t>09:54</t>
        </is>
      </c>
      <c r="F410" s="9" t="inlineStr">
        <is>
          <t>Long</t>
        </is>
      </c>
      <c r="G410" s="9" t="inlineStr">
        <is>
          <t>Gap Fill</t>
        </is>
      </c>
      <c r="H410" s="9" t="inlineStr">
        <is>
          <t>-</t>
        </is>
      </c>
      <c r="I410" s="26" t="n">
        <v>12</v>
      </c>
      <c r="J410" s="27" t="n">
        <v>12554.1</v>
      </c>
      <c r="K410" s="27" t="n">
        <v>12509</v>
      </c>
      <c r="L410" s="27" t="n">
        <v>12509</v>
      </c>
      <c r="M410" s="27" t="n">
        <v>12593</v>
      </c>
      <c r="N410" s="28">
        <f>(K410-J410)*IF(F410="Long",1,-1)</f>
        <v/>
      </c>
      <c r="O410" s="18" t="n">
        <v>-541.2</v>
      </c>
      <c r="P410" s="18" t="n">
        <v>-541.2</v>
      </c>
      <c r="Q410" s="18" t="n">
        <v>396</v>
      </c>
      <c r="R410" s="18">
        <f>R409+O410</f>
        <v/>
      </c>
      <c r="S410" s="18">
        <f>MAX(0,MAX($R$7:R410))-R410</f>
        <v/>
      </c>
      <c r="T410" s="9" t="inlineStr">
        <is>
          <t>Stop</t>
        </is>
      </c>
      <c r="U410" s="29" t="n">
        <v>9.699999999999999</v>
      </c>
    </row>
    <row r="411">
      <c r="A411" s="11" t="n">
        <v>405</v>
      </c>
      <c r="B411" s="25" t="n">
        <v>44972</v>
      </c>
      <c r="C411" s="9" t="inlineStr">
        <is>
          <t>11:40</t>
        </is>
      </c>
      <c r="D411" s="25" t="n">
        <v>44972</v>
      </c>
      <c r="E411" s="9" t="inlineStr">
        <is>
          <t>15:59</t>
        </is>
      </c>
      <c r="F411" s="9" t="inlineStr">
        <is>
          <t>Long</t>
        </is>
      </c>
      <c r="G411" s="9" t="inlineStr">
        <is>
          <t>ORB</t>
        </is>
      </c>
      <c r="H411" s="9" t="inlineStr">
        <is>
          <t>A</t>
        </is>
      </c>
      <c r="I411" s="26" t="n">
        <v>12</v>
      </c>
      <c r="J411" s="27" t="n">
        <v>12588.9</v>
      </c>
      <c r="K411" s="27" t="n">
        <v>12685</v>
      </c>
      <c r="L411" s="27" t="n">
        <v>12507.5</v>
      </c>
      <c r="M411" s="27" t="n">
        <v>12685</v>
      </c>
      <c r="N411" s="28">
        <f>(K411-J411)*IF(F411="Long",1,-1)</f>
        <v/>
      </c>
      <c r="O411" s="18" t="n">
        <v>1153.2</v>
      </c>
      <c r="P411" s="18" t="n">
        <v>-282</v>
      </c>
      <c r="Q411" s="18" t="n">
        <v>1153.2</v>
      </c>
      <c r="R411" s="18">
        <f>R410+O411</f>
        <v/>
      </c>
      <c r="S411" s="18">
        <f>MAX(0,MAX($R$7:R411))-R411</f>
        <v/>
      </c>
      <c r="T411" s="9" t="inlineStr">
        <is>
          <t>Target</t>
        </is>
      </c>
      <c r="U411" s="29" t="n">
        <v>259.7</v>
      </c>
    </row>
    <row r="412">
      <c r="A412" s="11" t="n">
        <v>406</v>
      </c>
      <c r="B412" s="25" t="n">
        <v>44984</v>
      </c>
      <c r="C412" s="9" t="inlineStr">
        <is>
          <t>10:10</t>
        </is>
      </c>
      <c r="D412" s="25" t="n">
        <v>44984</v>
      </c>
      <c r="E412" s="9" t="inlineStr">
        <is>
          <t>10:38</t>
        </is>
      </c>
      <c r="F412" s="9" t="inlineStr">
        <is>
          <t>Long</t>
        </is>
      </c>
      <c r="G412" s="9" t="inlineStr">
        <is>
          <t>CISD Continuation</t>
        </is>
      </c>
      <c r="H412" s="9" t="inlineStr">
        <is>
          <t>A</t>
        </is>
      </c>
      <c r="I412" s="26" t="n">
        <v>20</v>
      </c>
      <c r="J412" s="27" t="n">
        <v>12156</v>
      </c>
      <c r="K412" s="27" t="n">
        <v>12074.5</v>
      </c>
      <c r="L412" s="27" t="n">
        <v>12074.5</v>
      </c>
      <c r="M412" s="27" t="n">
        <v>12235</v>
      </c>
      <c r="N412" s="28">
        <f>(K412-J412)*IF(F412="Long",1,-1)</f>
        <v/>
      </c>
      <c r="O412" s="18" t="n">
        <v>-1630</v>
      </c>
      <c r="P412" s="18" t="n">
        <v>-1630</v>
      </c>
      <c r="Q412" s="18" t="n">
        <v>4</v>
      </c>
      <c r="R412" s="18">
        <f>R411+O412</f>
        <v/>
      </c>
      <c r="S412" s="18">
        <f>MAX(0,MAX($R$7:R412))-R412</f>
        <v/>
      </c>
      <c r="T412" s="9" t="inlineStr">
        <is>
          <t>Stop</t>
        </is>
      </c>
      <c r="U412" s="29" t="n">
        <v>28.7</v>
      </c>
    </row>
    <row r="413">
      <c r="A413" s="11" t="n">
        <v>407</v>
      </c>
      <c r="B413" s="25" t="n">
        <v>44986</v>
      </c>
      <c r="C413" s="9" t="inlineStr">
        <is>
          <t>10:40</t>
        </is>
      </c>
      <c r="D413" s="25" t="n">
        <v>44986</v>
      </c>
      <c r="E413" s="9" t="inlineStr">
        <is>
          <t>16:05</t>
        </is>
      </c>
      <c r="F413" s="9" t="inlineStr">
        <is>
          <t>Long</t>
        </is>
      </c>
      <c r="G413" s="9" t="inlineStr">
        <is>
          <t>CISD Reversal</t>
        </is>
      </c>
      <c r="H413" s="9" t="inlineStr">
        <is>
          <t>A</t>
        </is>
      </c>
      <c r="I413" s="26" t="n">
        <v>4</v>
      </c>
      <c r="J413" s="27" t="n">
        <v>11983.7</v>
      </c>
      <c r="K413" s="27" t="n">
        <v>11935.6</v>
      </c>
      <c r="L413" s="27" t="n">
        <v>11902.75</v>
      </c>
      <c r="M413" s="27" t="n">
        <v>12149.25</v>
      </c>
      <c r="N413" s="28">
        <f>(K413-J413)*IF(F413="Long",1,-1)</f>
        <v/>
      </c>
      <c r="O413" s="18" t="n">
        <v>-192.4</v>
      </c>
      <c r="P413" s="18" t="n">
        <v>-319.2</v>
      </c>
      <c r="Q413" s="18" t="n">
        <v>123.2</v>
      </c>
      <c r="R413" s="18">
        <f>R412+O413</f>
        <v/>
      </c>
      <c r="S413" s="18">
        <f>MAX(0,MAX($R$7:R413))-R413</f>
        <v/>
      </c>
      <c r="T413" s="9" t="inlineStr">
        <is>
          <t>Session close</t>
        </is>
      </c>
      <c r="U413" s="29" t="n">
        <v>325</v>
      </c>
    </row>
    <row r="414">
      <c r="A414" s="11" t="n">
        <v>408</v>
      </c>
      <c r="B414" s="25" t="n">
        <v>44988</v>
      </c>
      <c r="C414" s="9" t="inlineStr">
        <is>
          <t>09:55</t>
        </is>
      </c>
      <c r="D414" s="25" t="n">
        <v>44988</v>
      </c>
      <c r="E414" s="9" t="inlineStr">
        <is>
          <t>12:55</t>
        </is>
      </c>
      <c r="F414" s="9" t="inlineStr">
        <is>
          <t>Long</t>
        </is>
      </c>
      <c r="G414" s="9" t="inlineStr">
        <is>
          <t>CISD Continuation</t>
        </is>
      </c>
      <c r="H414" s="9" t="inlineStr">
        <is>
          <t>A</t>
        </is>
      </c>
      <c r="I414" s="26" t="n">
        <v>20</v>
      </c>
      <c r="J414" s="27" t="n">
        <v>12170.4</v>
      </c>
      <c r="K414" s="27" t="n">
        <v>12235</v>
      </c>
      <c r="L414" s="27" t="n">
        <v>12089.5</v>
      </c>
      <c r="M414" s="27" t="n">
        <v>12235</v>
      </c>
      <c r="N414" s="28">
        <f>(K414-J414)*IF(F414="Long",1,-1)</f>
        <v/>
      </c>
      <c r="O414" s="18" t="n">
        <v>1292</v>
      </c>
      <c r="P414" s="18" t="n">
        <v>-1154</v>
      </c>
      <c r="Q414" s="18" t="n">
        <v>1292</v>
      </c>
      <c r="R414" s="18">
        <f>R413+O414</f>
        <v/>
      </c>
      <c r="S414" s="18">
        <f>MAX(0,MAX($R$7:R414))-R414</f>
        <v/>
      </c>
      <c r="T414" s="9" t="inlineStr">
        <is>
          <t>Target</t>
        </is>
      </c>
      <c r="U414" s="29" t="n">
        <v>180.7</v>
      </c>
    </row>
    <row r="415">
      <c r="A415" s="11" t="n">
        <v>409</v>
      </c>
      <c r="B415" s="25" t="n">
        <v>44988</v>
      </c>
      <c r="C415" s="9" t="inlineStr">
        <is>
          <t>13:00</t>
        </is>
      </c>
      <c r="D415" s="25" t="n">
        <v>44988</v>
      </c>
      <c r="E415" s="9" t="inlineStr">
        <is>
          <t>16:05</t>
        </is>
      </c>
      <c r="F415" s="9" t="inlineStr">
        <is>
          <t>Long</t>
        </is>
      </c>
      <c r="G415" s="9" t="inlineStr">
        <is>
          <t>Sweep Retest</t>
        </is>
      </c>
      <c r="H415" s="9" t="inlineStr">
        <is>
          <t>C</t>
        </is>
      </c>
      <c r="I415" s="26" t="n">
        <v>8</v>
      </c>
      <c r="J415" s="27" t="n">
        <v>12245.5</v>
      </c>
      <c r="K415" s="27" t="n">
        <v>12296.2</v>
      </c>
      <c r="L415" s="27" t="n">
        <v>12165</v>
      </c>
      <c r="M415" s="27" t="n">
        <v>12335</v>
      </c>
      <c r="N415" s="28">
        <f>(K415-J415)*IF(F415="Long",1,-1)</f>
        <v/>
      </c>
      <c r="O415" s="18" t="n">
        <v>405.6</v>
      </c>
      <c r="P415" s="18" t="n">
        <v>-100</v>
      </c>
      <c r="Q415" s="18" t="n">
        <v>436.8</v>
      </c>
      <c r="R415" s="18">
        <f>R414+O415</f>
        <v/>
      </c>
      <c r="S415" s="18">
        <f>MAX(0,MAX($R$7:R415))-R415</f>
        <v/>
      </c>
      <c r="T415" s="9" t="inlineStr">
        <is>
          <t>Session close</t>
        </is>
      </c>
      <c r="U415" s="29" t="n">
        <v>185</v>
      </c>
    </row>
    <row r="416">
      <c r="A416" s="11" t="n">
        <v>410</v>
      </c>
      <c r="B416" s="25" t="n">
        <v>44991</v>
      </c>
      <c r="C416" s="9" t="inlineStr">
        <is>
          <t>10:15</t>
        </is>
      </c>
      <c r="D416" s="25" t="n">
        <v>44991</v>
      </c>
      <c r="E416" s="9" t="inlineStr">
        <is>
          <t>10:42</t>
        </is>
      </c>
      <c r="F416" s="9" t="inlineStr">
        <is>
          <t>Long</t>
        </is>
      </c>
      <c r="G416" s="9" t="inlineStr">
        <is>
          <t>ORB</t>
        </is>
      </c>
      <c r="H416" s="9" t="inlineStr">
        <is>
          <t>A</t>
        </is>
      </c>
      <c r="I416" s="26" t="n">
        <v>20</v>
      </c>
      <c r="J416" s="27" t="n">
        <v>12390.6</v>
      </c>
      <c r="K416" s="27" t="n">
        <v>12435</v>
      </c>
      <c r="L416" s="27" t="n">
        <v>12339.5</v>
      </c>
      <c r="M416" s="27" t="n">
        <v>12435</v>
      </c>
      <c r="N416" s="28">
        <f>(K416-J416)*IF(F416="Long",1,-1)</f>
        <v/>
      </c>
      <c r="O416" s="18" t="n">
        <v>888</v>
      </c>
      <c r="P416" s="18" t="n">
        <v>-100</v>
      </c>
      <c r="Q416" s="18" t="n">
        <v>888</v>
      </c>
      <c r="R416" s="18">
        <f>R415+O416</f>
        <v/>
      </c>
      <c r="S416" s="18">
        <f>MAX(0,MAX($R$7:R416))-R416</f>
        <v/>
      </c>
      <c r="T416" s="9" t="inlineStr">
        <is>
          <t>Target</t>
        </is>
      </c>
      <c r="U416" s="29" t="n">
        <v>27.7</v>
      </c>
    </row>
    <row r="417">
      <c r="A417" s="11" t="n">
        <v>411</v>
      </c>
      <c r="B417" s="25" t="n">
        <v>44992</v>
      </c>
      <c r="C417" s="9" t="inlineStr">
        <is>
          <t>10:25</t>
        </is>
      </c>
      <c r="D417" s="25" t="n">
        <v>44992</v>
      </c>
      <c r="E417" s="9" t="inlineStr">
        <is>
          <t>10:35</t>
        </is>
      </c>
      <c r="F417" s="9" t="inlineStr">
        <is>
          <t>Long</t>
        </is>
      </c>
      <c r="G417" s="9" t="inlineStr">
        <is>
          <t>CISD Reversal</t>
        </is>
      </c>
      <c r="H417" s="9" t="inlineStr">
        <is>
          <t>A+</t>
        </is>
      </c>
      <c r="I417" s="26" t="n">
        <v>4</v>
      </c>
      <c r="J417" s="27" t="n">
        <v>12223.3</v>
      </c>
      <c r="K417" s="27" t="n">
        <v>12291.5</v>
      </c>
      <c r="L417" s="27" t="n">
        <v>12142</v>
      </c>
      <c r="M417" s="27" t="n">
        <v>12291.5</v>
      </c>
      <c r="N417" s="28">
        <f>(K417-J417)*IF(F417="Long",1,-1)</f>
        <v/>
      </c>
      <c r="O417" s="18" t="n">
        <v>272.8</v>
      </c>
      <c r="P417" s="18" t="n">
        <v>-50.4</v>
      </c>
      <c r="Q417" s="18" t="n">
        <v>272.8</v>
      </c>
      <c r="R417" s="18">
        <f>R416+O417</f>
        <v/>
      </c>
      <c r="S417" s="18">
        <f>MAX(0,MAX($R$7:R417))-R417</f>
        <v/>
      </c>
      <c r="T417" s="9" t="inlineStr">
        <is>
          <t>Target</t>
        </is>
      </c>
      <c r="U417" s="29" t="n">
        <v>10.7</v>
      </c>
    </row>
    <row r="418">
      <c r="A418" s="11" t="n">
        <v>412</v>
      </c>
      <c r="B418" s="25" t="n">
        <v>44993</v>
      </c>
      <c r="C418" s="9" t="inlineStr">
        <is>
          <t>11:45</t>
        </is>
      </c>
      <c r="D418" s="25" t="n">
        <v>44993</v>
      </c>
      <c r="E418" s="9" t="inlineStr">
        <is>
          <t>12:32</t>
        </is>
      </c>
      <c r="F418" s="9" t="inlineStr">
        <is>
          <t>Long</t>
        </is>
      </c>
      <c r="G418" s="9" t="inlineStr">
        <is>
          <t>ORB</t>
        </is>
      </c>
      <c r="H418" s="9" t="inlineStr">
        <is>
          <t>A</t>
        </is>
      </c>
      <c r="I418" s="26" t="n">
        <v>12</v>
      </c>
      <c r="J418" s="27" t="n">
        <v>12202.9</v>
      </c>
      <c r="K418" s="27" t="n">
        <v>12152.25</v>
      </c>
      <c r="L418" s="27" t="n">
        <v>12152.25</v>
      </c>
      <c r="M418" s="27" t="n">
        <v>12366.5</v>
      </c>
      <c r="N418" s="28">
        <f>(K418-J418)*IF(F418="Long",1,-1)</f>
        <v/>
      </c>
      <c r="O418" s="18" t="n">
        <v>-607.8</v>
      </c>
      <c r="P418" s="18" t="n">
        <v>-607.8</v>
      </c>
      <c r="Q418" s="18" t="n">
        <v>439.2</v>
      </c>
      <c r="R418" s="18">
        <f>R417+O418</f>
        <v/>
      </c>
      <c r="S418" s="18">
        <f>MAX(0,MAX($R$7:R418))-R418</f>
        <v/>
      </c>
      <c r="T418" s="9" t="inlineStr">
        <is>
          <t>Stop</t>
        </is>
      </c>
      <c r="U418" s="29" t="n">
        <v>47.7</v>
      </c>
    </row>
    <row r="419">
      <c r="A419" s="11" t="n">
        <v>413</v>
      </c>
      <c r="B419" s="25" t="n">
        <v>44994</v>
      </c>
      <c r="C419" s="9" t="inlineStr">
        <is>
          <t>10:30</t>
        </is>
      </c>
      <c r="D419" s="25" t="n">
        <v>44994</v>
      </c>
      <c r="E419" s="9" t="inlineStr">
        <is>
          <t>12:48</t>
        </is>
      </c>
      <c r="F419" s="9" t="inlineStr">
        <is>
          <t>Long</t>
        </is>
      </c>
      <c r="G419" s="9" t="inlineStr">
        <is>
          <t>ORB</t>
        </is>
      </c>
      <c r="H419" s="9" t="inlineStr">
        <is>
          <t>A+</t>
        </is>
      </c>
      <c r="I419" s="26" t="n">
        <v>12</v>
      </c>
      <c r="J419" s="27" t="n">
        <v>12299.4</v>
      </c>
      <c r="K419" s="27" t="n">
        <v>12218</v>
      </c>
      <c r="L419" s="27" t="n">
        <v>12218</v>
      </c>
      <c r="M419" s="27" t="n">
        <v>12366.5</v>
      </c>
      <c r="N419" s="28">
        <f>(K419-J419)*IF(F419="Long",1,-1)</f>
        <v/>
      </c>
      <c r="O419" s="18" t="n">
        <v>-976.8</v>
      </c>
      <c r="P419" s="18" t="n">
        <v>-976.8</v>
      </c>
      <c r="Q419" s="18" t="n">
        <v>414</v>
      </c>
      <c r="R419" s="18">
        <f>R418+O419</f>
        <v/>
      </c>
      <c r="S419" s="18">
        <f>MAX(0,MAX($R$7:R419))-R419</f>
        <v/>
      </c>
      <c r="T419" s="9" t="inlineStr">
        <is>
          <t>Stop</t>
        </is>
      </c>
      <c r="U419" s="29" t="n">
        <v>138.7</v>
      </c>
    </row>
    <row r="420">
      <c r="A420" s="11" t="n">
        <v>414</v>
      </c>
      <c r="B420" s="25" t="n">
        <v>45001</v>
      </c>
      <c r="C420" s="9" t="inlineStr">
        <is>
          <t>09:45</t>
        </is>
      </c>
      <c r="D420" s="25" t="n">
        <v>45001</v>
      </c>
      <c r="E420" s="9" t="inlineStr">
        <is>
          <t>09:56</t>
        </is>
      </c>
      <c r="F420" s="9" t="inlineStr">
        <is>
          <t>Long</t>
        </is>
      </c>
      <c r="G420" s="9" t="inlineStr">
        <is>
          <t>Gap Fill</t>
        </is>
      </c>
      <c r="H420" s="9" t="inlineStr">
        <is>
          <t>-</t>
        </is>
      </c>
      <c r="I420" s="26" t="n">
        <v>12</v>
      </c>
      <c r="J420" s="27" t="n">
        <v>12238.1</v>
      </c>
      <c r="K420" s="27" t="n">
        <v>12259.75</v>
      </c>
      <c r="L420" s="27" t="n">
        <v>12181.5</v>
      </c>
      <c r="M420" s="27" t="n">
        <v>12259.75</v>
      </c>
      <c r="N420" s="28">
        <f>(K420-J420)*IF(F420="Long",1,-1)</f>
        <v/>
      </c>
      <c r="O420" s="18" t="n">
        <v>259.8</v>
      </c>
      <c r="P420" s="18" t="n">
        <v>-434.4</v>
      </c>
      <c r="Q420" s="18" t="n">
        <v>259.8</v>
      </c>
      <c r="R420" s="18">
        <f>R419+O420</f>
        <v/>
      </c>
      <c r="S420" s="18">
        <f>MAX(0,MAX($R$7:R420))-R420</f>
        <v/>
      </c>
      <c r="T420" s="9" t="inlineStr">
        <is>
          <t>Target</t>
        </is>
      </c>
      <c r="U420" s="29" t="n">
        <v>11.7</v>
      </c>
    </row>
    <row r="421">
      <c r="A421" s="11" t="n">
        <v>415</v>
      </c>
      <c r="B421" s="25" t="n">
        <v>45006</v>
      </c>
      <c r="C421" s="9" t="inlineStr">
        <is>
          <t>14:35</t>
        </is>
      </c>
      <c r="D421" s="25" t="n">
        <v>45006</v>
      </c>
      <c r="E421" s="9" t="inlineStr">
        <is>
          <t>16:05</t>
        </is>
      </c>
      <c r="F421" s="9" t="inlineStr">
        <is>
          <t>Long</t>
        </is>
      </c>
      <c r="G421" s="9" t="inlineStr">
        <is>
          <t>ORB</t>
        </is>
      </c>
      <c r="H421" s="9" t="inlineStr">
        <is>
          <t>A+</t>
        </is>
      </c>
      <c r="I421" s="26" t="n">
        <v>20</v>
      </c>
      <c r="J421" s="27" t="n">
        <v>12685</v>
      </c>
      <c r="K421" s="27" t="n">
        <v>12741.2</v>
      </c>
      <c r="L421" s="27" t="n">
        <v>12604.25</v>
      </c>
      <c r="M421" s="27" t="n">
        <v>12785</v>
      </c>
      <c r="N421" s="28">
        <f>(K421-J421)*IF(F421="Long",1,-1)</f>
        <v/>
      </c>
      <c r="O421" s="18" t="n">
        <v>1124</v>
      </c>
      <c r="P421" s="18" t="n">
        <v>-152</v>
      </c>
      <c r="Q421" s="18" t="n">
        <v>1572</v>
      </c>
      <c r="R421" s="18">
        <f>R420+O421</f>
        <v/>
      </c>
      <c r="S421" s="18">
        <f>MAX(0,MAX($R$7:R421))-R421</f>
        <v/>
      </c>
      <c r="T421" s="9" t="inlineStr">
        <is>
          <t>Session close</t>
        </is>
      </c>
      <c r="U421" s="29" t="n">
        <v>90</v>
      </c>
    </row>
    <row r="422">
      <c r="A422" s="11" t="n">
        <v>416</v>
      </c>
      <c r="B422" s="25" t="n">
        <v>45008</v>
      </c>
      <c r="C422" s="9" t="inlineStr">
        <is>
          <t>10:05</t>
        </is>
      </c>
      <c r="D422" s="25" t="n">
        <v>45008</v>
      </c>
      <c r="E422" s="9" t="inlineStr">
        <is>
          <t>10:45</t>
        </is>
      </c>
      <c r="F422" s="9" t="inlineStr">
        <is>
          <t>Long</t>
        </is>
      </c>
      <c r="G422" s="9" t="inlineStr">
        <is>
          <t>ORB</t>
        </is>
      </c>
      <c r="H422" s="9" t="inlineStr">
        <is>
          <t>A</t>
        </is>
      </c>
      <c r="I422" s="26" t="n">
        <v>12</v>
      </c>
      <c r="J422" s="27" t="n">
        <v>12761.9</v>
      </c>
      <c r="K422" s="27" t="n">
        <v>12835</v>
      </c>
      <c r="L422" s="27" t="n">
        <v>12681</v>
      </c>
      <c r="M422" s="27" t="n">
        <v>12835</v>
      </c>
      <c r="N422" s="28">
        <f>(K422-J422)*IF(F422="Long",1,-1)</f>
        <v/>
      </c>
      <c r="O422" s="18" t="n">
        <v>877.2</v>
      </c>
      <c r="P422" s="18" t="n">
        <v>-78</v>
      </c>
      <c r="Q422" s="18" t="n">
        <v>877.2</v>
      </c>
      <c r="R422" s="18">
        <f>R421+O422</f>
        <v/>
      </c>
      <c r="S422" s="18">
        <f>MAX(0,MAX($R$7:R422))-R422</f>
        <v/>
      </c>
      <c r="T422" s="9" t="inlineStr">
        <is>
          <t>Target</t>
        </is>
      </c>
      <c r="U422" s="29" t="n">
        <v>40.7</v>
      </c>
    </row>
    <row r="423">
      <c r="A423" s="11" t="n">
        <v>417</v>
      </c>
      <c r="B423" s="25" t="n">
        <v>45008</v>
      </c>
      <c r="C423" s="9" t="inlineStr">
        <is>
          <t>12:45</t>
        </is>
      </c>
      <c r="D423" s="25" t="n">
        <v>45008</v>
      </c>
      <c r="E423" s="9" t="inlineStr">
        <is>
          <t>13:58</t>
        </is>
      </c>
      <c r="F423" s="9" t="inlineStr">
        <is>
          <t>Long</t>
        </is>
      </c>
      <c r="G423" s="9" t="inlineStr">
        <is>
          <t>Sweep Retest</t>
        </is>
      </c>
      <c r="H423" s="9" t="inlineStr">
        <is>
          <t>C</t>
        </is>
      </c>
      <c r="I423" s="26" t="n">
        <v>8</v>
      </c>
      <c r="J423" s="27" t="n">
        <v>12844.3</v>
      </c>
      <c r="K423" s="27" t="n">
        <v>12762.75</v>
      </c>
      <c r="L423" s="27" t="n">
        <v>12762.75</v>
      </c>
      <c r="M423" s="27" t="n">
        <v>12935</v>
      </c>
      <c r="N423" s="28">
        <f>(K423-J423)*IF(F423="Long",1,-1)</f>
        <v/>
      </c>
      <c r="O423" s="18" t="n">
        <v>-652.4</v>
      </c>
      <c r="P423" s="18" t="n">
        <v>-652.4</v>
      </c>
      <c r="Q423" s="18" t="n">
        <v>4.8</v>
      </c>
      <c r="R423" s="18">
        <f>R422+O423</f>
        <v/>
      </c>
      <c r="S423" s="18">
        <f>MAX(0,MAX($R$7:R423))-R423</f>
        <v/>
      </c>
      <c r="T423" s="9" t="inlineStr">
        <is>
          <t>Stop</t>
        </is>
      </c>
      <c r="U423" s="29" t="n">
        <v>73.7</v>
      </c>
    </row>
    <row r="424">
      <c r="A424" s="11" t="n">
        <v>418</v>
      </c>
      <c r="B424" s="25" t="n">
        <v>45008</v>
      </c>
      <c r="C424" s="9" t="inlineStr">
        <is>
          <t>15:00</t>
        </is>
      </c>
      <c r="D424" s="25" t="n">
        <v>45008</v>
      </c>
      <c r="E424" s="9" t="inlineStr">
        <is>
          <t>15:50</t>
        </is>
      </c>
      <c r="F424" s="9" t="inlineStr">
        <is>
          <t>Long</t>
        </is>
      </c>
      <c r="G424" s="9" t="inlineStr">
        <is>
          <t>CISD Reversal</t>
        </is>
      </c>
      <c r="H424" s="9" t="inlineStr">
        <is>
          <t>A+</t>
        </is>
      </c>
      <c r="I424" s="26" t="n">
        <v>4</v>
      </c>
      <c r="J424" s="27" t="n">
        <v>12674</v>
      </c>
      <c r="K424" s="27" t="n">
        <v>12781.25</v>
      </c>
      <c r="L424" s="27" t="n">
        <v>12594</v>
      </c>
      <c r="M424" s="27" t="n">
        <v>12781.25</v>
      </c>
      <c r="N424" s="28">
        <f>(K424-J424)*IF(F424="Long",1,-1)</f>
        <v/>
      </c>
      <c r="O424" s="18" t="n">
        <v>429</v>
      </c>
      <c r="P424" s="18" t="n">
        <v>-278</v>
      </c>
      <c r="Q424" s="18" t="n">
        <v>429</v>
      </c>
      <c r="R424" s="18">
        <f>R423+O424</f>
        <v/>
      </c>
      <c r="S424" s="18">
        <f>MAX(0,MAX($R$7:R424))-R424</f>
        <v/>
      </c>
      <c r="T424" s="9" t="inlineStr">
        <is>
          <t>Target</t>
        </is>
      </c>
      <c r="U424" s="29" t="n">
        <v>50.7</v>
      </c>
    </row>
    <row r="425">
      <c r="A425" s="11" t="n">
        <v>419</v>
      </c>
      <c r="B425" s="25" t="n">
        <v>45014</v>
      </c>
      <c r="C425" s="9" t="inlineStr">
        <is>
          <t>10:05</t>
        </is>
      </c>
      <c r="D425" s="25" t="n">
        <v>45014</v>
      </c>
      <c r="E425" s="9" t="inlineStr">
        <is>
          <t>16:05</t>
        </is>
      </c>
      <c r="F425" s="9" t="inlineStr">
        <is>
          <t>Long</t>
        </is>
      </c>
      <c r="G425" s="9" t="inlineStr">
        <is>
          <t>ORB</t>
        </is>
      </c>
      <c r="H425" s="9" t="inlineStr">
        <is>
          <t>A</t>
        </is>
      </c>
      <c r="I425" s="26" t="n">
        <v>20</v>
      </c>
      <c r="J425" s="27" t="n">
        <v>12809.3</v>
      </c>
      <c r="K425" s="27" t="n">
        <v>12836</v>
      </c>
      <c r="L425" s="27" t="n">
        <v>12728</v>
      </c>
      <c r="M425" s="27" t="n">
        <v>12885</v>
      </c>
      <c r="N425" s="28">
        <f>(K425-J425)*IF(F425="Long",1,-1)</f>
        <v/>
      </c>
      <c r="O425" s="18" t="n">
        <v>534</v>
      </c>
      <c r="P425" s="18" t="n">
        <v>-1498</v>
      </c>
      <c r="Q425" s="18" t="n">
        <v>1176</v>
      </c>
      <c r="R425" s="18">
        <f>R424+O425</f>
        <v/>
      </c>
      <c r="S425" s="18">
        <f>MAX(0,MAX($R$7:R425))-R425</f>
        <v/>
      </c>
      <c r="T425" s="9" t="inlineStr">
        <is>
          <t>Session close</t>
        </is>
      </c>
      <c r="U425" s="29" t="n">
        <v>360</v>
      </c>
    </row>
    <row r="426">
      <c r="A426" s="11" t="n">
        <v>420</v>
      </c>
      <c r="B426" s="25" t="n">
        <v>45019</v>
      </c>
      <c r="C426" s="9" t="inlineStr">
        <is>
          <t>10:25</t>
        </is>
      </c>
      <c r="D426" s="25" t="n">
        <v>45019</v>
      </c>
      <c r="E426" s="9" t="inlineStr">
        <is>
          <t>10:52</t>
        </is>
      </c>
      <c r="F426" s="9" t="inlineStr">
        <is>
          <t>Long</t>
        </is>
      </c>
      <c r="G426" s="9" t="inlineStr">
        <is>
          <t>ORB</t>
        </is>
      </c>
      <c r="H426" s="9" t="inlineStr">
        <is>
          <t>A</t>
        </is>
      </c>
      <c r="I426" s="26" t="n">
        <v>12</v>
      </c>
      <c r="J426" s="27" t="n">
        <v>13143.1</v>
      </c>
      <c r="K426" s="27" t="n">
        <v>13061.75</v>
      </c>
      <c r="L426" s="27" t="n">
        <v>13061.75</v>
      </c>
      <c r="M426" s="27" t="n">
        <v>13235</v>
      </c>
      <c r="N426" s="28">
        <f>(K426-J426)*IF(F426="Long",1,-1)</f>
        <v/>
      </c>
      <c r="O426" s="18" t="n">
        <v>-976.2</v>
      </c>
      <c r="P426" s="18" t="n">
        <v>-976.2</v>
      </c>
      <c r="Q426" s="18" t="n">
        <v>20.4</v>
      </c>
      <c r="R426" s="18">
        <f>R425+O426</f>
        <v/>
      </c>
      <c r="S426" s="18">
        <f>MAX(0,MAX($R$7:R426))-R426</f>
        <v/>
      </c>
      <c r="T426" s="9" t="inlineStr">
        <is>
          <t>Stop</t>
        </is>
      </c>
      <c r="U426" s="29" t="n">
        <v>27.7</v>
      </c>
    </row>
    <row r="427">
      <c r="A427" s="11" t="n">
        <v>421</v>
      </c>
      <c r="B427" s="25" t="n">
        <v>45020</v>
      </c>
      <c r="C427" s="9" t="inlineStr">
        <is>
          <t>10:20</t>
        </is>
      </c>
      <c r="D427" s="25" t="n">
        <v>45020</v>
      </c>
      <c r="E427" s="9" t="inlineStr">
        <is>
          <t>16:05</t>
        </is>
      </c>
      <c r="F427" s="9" t="inlineStr">
        <is>
          <t>Short</t>
        </is>
      </c>
      <c r="G427" s="9" t="inlineStr">
        <is>
          <t>CISD Reversal</t>
        </is>
      </c>
      <c r="H427" s="9" t="inlineStr">
        <is>
          <t>A+</t>
        </is>
      </c>
      <c r="I427" s="26" t="n">
        <v>4</v>
      </c>
      <c r="J427" s="27" t="n">
        <v>13168.8</v>
      </c>
      <c r="K427" s="27" t="n">
        <v>13113.4</v>
      </c>
      <c r="L427" s="27" t="n">
        <v>13208.5</v>
      </c>
      <c r="M427" s="27" t="n">
        <v>12954.25</v>
      </c>
      <c r="N427" s="28">
        <f>(K427-J427)*IF(F427="Long",1,-1)</f>
        <v/>
      </c>
      <c r="O427" s="18" t="n">
        <v>221.6</v>
      </c>
      <c r="P427" s="18" t="n">
        <v>-53.6</v>
      </c>
      <c r="Q427" s="18" t="n">
        <v>476.8</v>
      </c>
      <c r="R427" s="18">
        <f>R426+O427</f>
        <v/>
      </c>
      <c r="S427" s="18">
        <f>MAX(0,MAX($R$7:R427))-R427</f>
        <v/>
      </c>
      <c r="T427" s="9" t="inlineStr">
        <is>
          <t>Session close</t>
        </is>
      </c>
      <c r="U427" s="29" t="n">
        <v>345</v>
      </c>
    </row>
    <row r="428">
      <c r="A428" s="11" t="n">
        <v>422</v>
      </c>
      <c r="B428" s="25" t="n">
        <v>45021</v>
      </c>
      <c r="C428" s="9" t="inlineStr">
        <is>
          <t>10:05</t>
        </is>
      </c>
      <c r="D428" s="25" t="n">
        <v>45021</v>
      </c>
      <c r="E428" s="9" t="inlineStr">
        <is>
          <t>11:00</t>
        </is>
      </c>
      <c r="F428" s="9" t="inlineStr">
        <is>
          <t>Short</t>
        </is>
      </c>
      <c r="G428" s="9" t="inlineStr">
        <is>
          <t>CISD Continuation</t>
        </is>
      </c>
      <c r="H428" s="9" t="inlineStr">
        <is>
          <t>A</t>
        </is>
      </c>
      <c r="I428" s="26" t="n">
        <v>20</v>
      </c>
      <c r="J428" s="27" t="n">
        <v>13000.8</v>
      </c>
      <c r="K428" s="27" t="n">
        <v>12915</v>
      </c>
      <c r="L428" s="27" t="n">
        <v>13080.25</v>
      </c>
      <c r="M428" s="27" t="n">
        <v>12915</v>
      </c>
      <c r="N428" s="28">
        <f>(K428-J428)*IF(F428="Long",1,-1)</f>
        <v/>
      </c>
      <c r="O428" s="18" t="n">
        <v>1716</v>
      </c>
      <c r="P428" s="18" t="n">
        <v>-216</v>
      </c>
      <c r="Q428" s="18" t="n">
        <v>1716</v>
      </c>
      <c r="R428" s="18">
        <f>R427+O428</f>
        <v/>
      </c>
      <c r="S428" s="18">
        <f>MAX(0,MAX($R$7:R428))-R428</f>
        <v/>
      </c>
      <c r="T428" s="9" t="inlineStr">
        <is>
          <t>Target</t>
        </is>
      </c>
      <c r="U428" s="29" t="n">
        <v>55.7</v>
      </c>
    </row>
    <row r="429">
      <c r="A429" s="11" t="n">
        <v>423</v>
      </c>
      <c r="B429" s="25" t="n">
        <v>45021</v>
      </c>
      <c r="C429" s="9" t="inlineStr">
        <is>
          <t>12:45</t>
        </is>
      </c>
      <c r="D429" s="25" t="n">
        <v>45021</v>
      </c>
      <c r="E429" s="9" t="inlineStr">
        <is>
          <t>16:05</t>
        </is>
      </c>
      <c r="F429" s="9" t="inlineStr">
        <is>
          <t>Short</t>
        </is>
      </c>
      <c r="G429" s="9" t="inlineStr">
        <is>
          <t>Sweep Retest</t>
        </is>
      </c>
      <c r="H429" s="9" t="inlineStr">
        <is>
          <t>C</t>
        </is>
      </c>
      <c r="I429" s="26" t="n">
        <v>8</v>
      </c>
      <c r="J429" s="27" t="n">
        <v>12909.6</v>
      </c>
      <c r="K429" s="27" t="n">
        <v>12962</v>
      </c>
      <c r="L429" s="27" t="n">
        <v>12990</v>
      </c>
      <c r="M429" s="27" t="n">
        <v>12815</v>
      </c>
      <c r="N429" s="28">
        <f>(K429-J429)*IF(F429="Long",1,-1)</f>
        <v/>
      </c>
      <c r="O429" s="18" t="n">
        <v>-419.2</v>
      </c>
      <c r="P429" s="18" t="n">
        <v>-566.4</v>
      </c>
      <c r="Q429" s="18" t="n">
        <v>101.6</v>
      </c>
      <c r="R429" s="18">
        <f>R428+O429</f>
        <v/>
      </c>
      <c r="S429" s="18">
        <f>MAX(0,MAX($R$7:R429))-R429</f>
        <v/>
      </c>
      <c r="T429" s="9" t="inlineStr">
        <is>
          <t>Session close</t>
        </is>
      </c>
      <c r="U429" s="29" t="n">
        <v>200</v>
      </c>
    </row>
    <row r="430">
      <c r="A430" s="11" t="n">
        <v>424</v>
      </c>
      <c r="B430" s="25" t="n">
        <v>45036</v>
      </c>
      <c r="C430" s="9" t="inlineStr">
        <is>
          <t>14:00</t>
        </is>
      </c>
      <c r="D430" s="25" t="n">
        <v>45036</v>
      </c>
      <c r="E430" s="9" t="inlineStr">
        <is>
          <t>16:05</t>
        </is>
      </c>
      <c r="F430" s="9" t="inlineStr">
        <is>
          <t>Short</t>
        </is>
      </c>
      <c r="G430" s="9" t="inlineStr">
        <is>
          <t>CISD Reversal</t>
        </is>
      </c>
      <c r="H430" s="9" t="inlineStr">
        <is>
          <t>A</t>
        </is>
      </c>
      <c r="I430" s="26" t="n">
        <v>4</v>
      </c>
      <c r="J430" s="27" t="n">
        <v>13078.8</v>
      </c>
      <c r="K430" s="27" t="n">
        <v>13003.7</v>
      </c>
      <c r="L430" s="27" t="n">
        <v>13159.25</v>
      </c>
      <c r="M430" s="27" t="n">
        <v>12858.25</v>
      </c>
      <c r="N430" s="28">
        <f>(K430-J430)*IF(F430="Long",1,-1)</f>
        <v/>
      </c>
      <c r="O430" s="18" t="n">
        <v>300.4</v>
      </c>
      <c r="P430" s="18" t="n">
        <v>-9.6</v>
      </c>
      <c r="Q430" s="18" t="n">
        <v>581.6</v>
      </c>
      <c r="R430" s="18">
        <f>R429+O430</f>
        <v/>
      </c>
      <c r="S430" s="18">
        <f>MAX(0,MAX($R$7:R430))-R430</f>
        <v/>
      </c>
      <c r="T430" s="9" t="inlineStr">
        <is>
          <t>Session close</t>
        </is>
      </c>
      <c r="U430" s="29" t="n">
        <v>125</v>
      </c>
    </row>
    <row r="431">
      <c r="A431" s="11" t="n">
        <v>425</v>
      </c>
      <c r="B431" s="25" t="n">
        <v>45037</v>
      </c>
      <c r="C431" s="9" t="inlineStr">
        <is>
          <t>10:00</t>
        </is>
      </c>
      <c r="D431" s="25" t="n">
        <v>45037</v>
      </c>
      <c r="E431" s="9" t="inlineStr">
        <is>
          <t>10:26</t>
        </is>
      </c>
      <c r="F431" s="9" t="inlineStr">
        <is>
          <t>Short</t>
        </is>
      </c>
      <c r="G431" s="9" t="inlineStr">
        <is>
          <t>CISD Continuation</t>
        </is>
      </c>
      <c r="H431" s="9" t="inlineStr">
        <is>
          <t>A</t>
        </is>
      </c>
      <c r="I431" s="26" t="n">
        <v>20</v>
      </c>
      <c r="J431" s="27" t="n">
        <v>12909.2</v>
      </c>
      <c r="K431" s="27" t="n">
        <v>12989</v>
      </c>
      <c r="L431" s="27" t="n">
        <v>12989</v>
      </c>
      <c r="M431" s="27" t="n">
        <v>12815</v>
      </c>
      <c r="N431" s="28">
        <f>(K431-J431)*IF(F431="Long",1,-1)</f>
        <v/>
      </c>
      <c r="O431" s="18" t="n">
        <v>-1596</v>
      </c>
      <c r="P431" s="18" t="n">
        <v>-1596</v>
      </c>
      <c r="Q431" s="18" t="n">
        <v>256</v>
      </c>
      <c r="R431" s="18">
        <f>R430+O431</f>
        <v/>
      </c>
      <c r="S431" s="18">
        <f>MAX(0,MAX($R$7:R431))-R431</f>
        <v/>
      </c>
      <c r="T431" s="9" t="inlineStr">
        <is>
          <t>Stop</t>
        </is>
      </c>
      <c r="U431" s="29" t="n">
        <v>26.7</v>
      </c>
    </row>
    <row r="432">
      <c r="A432" s="11" t="n">
        <v>426</v>
      </c>
      <c r="B432" s="25" t="n">
        <v>45037</v>
      </c>
      <c r="C432" s="9" t="inlineStr">
        <is>
          <t>11:50</t>
        </is>
      </c>
      <c r="D432" s="25" t="n">
        <v>45037</v>
      </c>
      <c r="E432" s="9" t="inlineStr">
        <is>
          <t>16:05</t>
        </is>
      </c>
      <c r="F432" s="9" t="inlineStr">
        <is>
          <t>Short</t>
        </is>
      </c>
      <c r="G432" s="9" t="inlineStr">
        <is>
          <t>CISD Reversal</t>
        </is>
      </c>
      <c r="H432" s="9" t="inlineStr">
        <is>
          <t>A</t>
        </is>
      </c>
      <c r="I432" s="26" t="n">
        <v>4</v>
      </c>
      <c r="J432" s="27" t="n">
        <v>12963.9</v>
      </c>
      <c r="K432" s="27" t="n">
        <v>13002</v>
      </c>
      <c r="L432" s="27" t="n">
        <v>13043.75</v>
      </c>
      <c r="M432" s="27" t="n">
        <v>12858.25</v>
      </c>
      <c r="N432" s="28">
        <f>(K432-J432)*IF(F432="Long",1,-1)</f>
        <v/>
      </c>
      <c r="O432" s="18" t="n">
        <v>-152.4</v>
      </c>
      <c r="P432" s="18" t="n">
        <v>-275.2</v>
      </c>
      <c r="Q432" s="18" t="n">
        <v>5.6</v>
      </c>
      <c r="R432" s="18">
        <f>R431+O432</f>
        <v/>
      </c>
      <c r="S432" s="18">
        <f>MAX(0,MAX($R$7:R432))-R432</f>
        <v/>
      </c>
      <c r="T432" s="9" t="inlineStr">
        <is>
          <t>Session close</t>
        </is>
      </c>
      <c r="U432" s="29" t="n">
        <v>255</v>
      </c>
    </row>
    <row r="433">
      <c r="A433" s="11" t="n">
        <v>427</v>
      </c>
      <c r="B433" s="25" t="n">
        <v>45041</v>
      </c>
      <c r="C433" s="9" t="inlineStr">
        <is>
          <t>10:15</t>
        </is>
      </c>
      <c r="D433" s="25" t="n">
        <v>45041</v>
      </c>
      <c r="E433" s="9" t="inlineStr">
        <is>
          <t>14:12</t>
        </is>
      </c>
      <c r="F433" s="9" t="inlineStr">
        <is>
          <t>Short</t>
        </is>
      </c>
      <c r="G433" s="9" t="inlineStr">
        <is>
          <t>CISD Continuation</t>
        </is>
      </c>
      <c r="H433" s="9" t="inlineStr">
        <is>
          <t>A</t>
        </is>
      </c>
      <c r="I433" s="26" t="n">
        <v>20</v>
      </c>
      <c r="J433" s="27" t="n">
        <v>12868.2</v>
      </c>
      <c r="K433" s="27" t="n">
        <v>12765</v>
      </c>
      <c r="L433" s="27" t="n">
        <v>12948</v>
      </c>
      <c r="M433" s="27" t="n">
        <v>12765</v>
      </c>
      <c r="N433" s="28">
        <f>(K433-J433)*IF(F433="Long",1,-1)</f>
        <v/>
      </c>
      <c r="O433" s="18" t="n">
        <v>2064</v>
      </c>
      <c r="P433" s="18" t="n">
        <v>-484</v>
      </c>
      <c r="Q433" s="18" t="n">
        <v>2064</v>
      </c>
      <c r="R433" s="18">
        <f>R432+O433</f>
        <v/>
      </c>
      <c r="S433" s="18">
        <f>MAX(0,MAX($R$7:R433))-R433</f>
        <v/>
      </c>
      <c r="T433" s="9" t="inlineStr">
        <is>
          <t>Target</t>
        </is>
      </c>
      <c r="U433" s="29" t="n">
        <v>237.7</v>
      </c>
    </row>
    <row r="434">
      <c r="A434" s="11" t="n">
        <v>428</v>
      </c>
      <c r="B434" s="25" t="n">
        <v>45048</v>
      </c>
      <c r="C434" s="9" t="inlineStr">
        <is>
          <t>10:15</t>
        </is>
      </c>
      <c r="D434" s="25" t="n">
        <v>45048</v>
      </c>
      <c r="E434" s="9" t="inlineStr">
        <is>
          <t>10:24</t>
        </is>
      </c>
      <c r="F434" s="9" t="inlineStr">
        <is>
          <t>Short</t>
        </is>
      </c>
      <c r="G434" s="9" t="inlineStr">
        <is>
          <t>CISD Continuation</t>
        </is>
      </c>
      <c r="H434" s="9" t="inlineStr">
        <is>
          <t>A</t>
        </is>
      </c>
      <c r="I434" s="26" t="n">
        <v>20</v>
      </c>
      <c r="J434" s="27" t="n">
        <v>13166</v>
      </c>
      <c r="K434" s="27" t="n">
        <v>13129.5</v>
      </c>
      <c r="L434" s="27" t="n">
        <v>13201</v>
      </c>
      <c r="M434" s="27" t="n">
        <v>13129.5</v>
      </c>
      <c r="N434" s="28">
        <f>(K434-J434)*IF(F434="Long",1,-1)</f>
        <v/>
      </c>
      <c r="O434" s="18" t="n">
        <v>730</v>
      </c>
      <c r="P434" s="18" t="n">
        <v>-114</v>
      </c>
      <c r="Q434" s="18" t="n">
        <v>730</v>
      </c>
      <c r="R434" s="18">
        <f>R433+O434</f>
        <v/>
      </c>
      <c r="S434" s="18">
        <f>MAX(0,MAX($R$7:R434))-R434</f>
        <v/>
      </c>
      <c r="T434" s="9" t="inlineStr">
        <is>
          <t>Target</t>
        </is>
      </c>
      <c r="U434" s="29" t="n">
        <v>9.699999999999999</v>
      </c>
    </row>
    <row r="435">
      <c r="A435" s="11" t="n">
        <v>429</v>
      </c>
      <c r="B435" s="25" t="n">
        <v>45048</v>
      </c>
      <c r="C435" s="9" t="inlineStr">
        <is>
          <t>10:25</t>
        </is>
      </c>
      <c r="D435" s="25" t="n">
        <v>45048</v>
      </c>
      <c r="E435" s="9" t="inlineStr">
        <is>
          <t>16:05</t>
        </is>
      </c>
      <c r="F435" s="9" t="inlineStr">
        <is>
          <t>Short</t>
        </is>
      </c>
      <c r="G435" s="9" t="inlineStr">
        <is>
          <t>Sweep Retest</t>
        </is>
      </c>
      <c r="H435" s="9" t="inlineStr">
        <is>
          <t>A</t>
        </is>
      </c>
      <c r="I435" s="26" t="n">
        <v>8</v>
      </c>
      <c r="J435" s="27" t="n">
        <v>13128.8</v>
      </c>
      <c r="K435" s="27" t="n">
        <v>13117.9</v>
      </c>
      <c r="L435" s="27" t="n">
        <v>13171.75</v>
      </c>
      <c r="M435" s="27" t="n">
        <v>12910.5</v>
      </c>
      <c r="N435" s="28">
        <f>(K435-J435)*IF(F435="Long",1,-1)</f>
        <v/>
      </c>
      <c r="O435" s="18" t="n">
        <v>87.2</v>
      </c>
      <c r="P435" s="18" t="n">
        <v>-188.8</v>
      </c>
      <c r="Q435" s="18" t="n">
        <v>712.8</v>
      </c>
      <c r="R435" s="18">
        <f>R434+O435</f>
        <v/>
      </c>
      <c r="S435" s="18">
        <f>MAX(0,MAX($R$7:R435))-R435</f>
        <v/>
      </c>
      <c r="T435" s="9" t="inlineStr">
        <is>
          <t>Session close</t>
        </is>
      </c>
      <c r="U435" s="29" t="n">
        <v>340</v>
      </c>
    </row>
    <row r="436">
      <c r="A436" s="11" t="n">
        <v>430</v>
      </c>
      <c r="B436" s="25" t="n">
        <v>45054</v>
      </c>
      <c r="C436" s="9" t="inlineStr">
        <is>
          <t>10:30</t>
        </is>
      </c>
      <c r="D436" s="25" t="n">
        <v>45054</v>
      </c>
      <c r="E436" s="9" t="inlineStr">
        <is>
          <t>10:34</t>
        </is>
      </c>
      <c r="F436" s="9" t="inlineStr">
        <is>
          <t>Short</t>
        </is>
      </c>
      <c r="G436" s="9" t="inlineStr">
        <is>
          <t>CISD Continuation</t>
        </is>
      </c>
      <c r="H436" s="9" t="inlineStr">
        <is>
          <t>A</t>
        </is>
      </c>
      <c r="I436" s="26" t="n">
        <v>20</v>
      </c>
      <c r="J436" s="27" t="n">
        <v>13205</v>
      </c>
      <c r="K436" s="27" t="n">
        <v>13196</v>
      </c>
      <c r="L436" s="27" t="n">
        <v>13223.5</v>
      </c>
      <c r="M436" s="27" t="n">
        <v>13196</v>
      </c>
      <c r="N436" s="28">
        <f>(K436-J436)*IF(F436="Long",1,-1)</f>
        <v/>
      </c>
      <c r="O436" s="18" t="n">
        <v>180</v>
      </c>
      <c r="P436" s="18" t="n">
        <v>-262</v>
      </c>
      <c r="Q436" s="18" t="n">
        <v>180</v>
      </c>
      <c r="R436" s="18">
        <f>R435+O436</f>
        <v/>
      </c>
      <c r="S436" s="18">
        <f>MAX(0,MAX($R$7:R436))-R436</f>
        <v/>
      </c>
      <c r="T436" s="9" t="inlineStr">
        <is>
          <t>Target</t>
        </is>
      </c>
      <c r="U436" s="29" t="n">
        <v>4.7</v>
      </c>
    </row>
    <row r="437">
      <c r="A437" s="11" t="n">
        <v>431</v>
      </c>
      <c r="B437" s="25" t="n">
        <v>45061</v>
      </c>
      <c r="C437" s="9" t="inlineStr">
        <is>
          <t>12:00</t>
        </is>
      </c>
      <c r="D437" s="25" t="n">
        <v>45061</v>
      </c>
      <c r="E437" s="9" t="inlineStr">
        <is>
          <t>16:05</t>
        </is>
      </c>
      <c r="F437" s="9" t="inlineStr">
        <is>
          <t>Long</t>
        </is>
      </c>
      <c r="G437" s="9" t="inlineStr">
        <is>
          <t>ORB</t>
        </is>
      </c>
      <c r="H437" s="9" t="inlineStr">
        <is>
          <t>A</t>
        </is>
      </c>
      <c r="I437" s="26" t="n">
        <v>12</v>
      </c>
      <c r="J437" s="27" t="n">
        <v>13391.6</v>
      </c>
      <c r="K437" s="27" t="n">
        <v>13411.8</v>
      </c>
      <c r="L437" s="27" t="n">
        <v>13340</v>
      </c>
      <c r="M437" s="27" t="n">
        <v>13435</v>
      </c>
      <c r="N437" s="28">
        <f>(K437-J437)*IF(F437="Long",1,-1)</f>
        <v/>
      </c>
      <c r="O437" s="18" t="n">
        <v>242.4</v>
      </c>
      <c r="P437" s="18" t="n">
        <v>-357.6</v>
      </c>
      <c r="Q437" s="18" t="n">
        <v>366</v>
      </c>
      <c r="R437" s="18">
        <f>R436+O437</f>
        <v/>
      </c>
      <c r="S437" s="18">
        <f>MAX(0,MAX($R$7:R437))-R437</f>
        <v/>
      </c>
      <c r="T437" s="9" t="inlineStr">
        <is>
          <t>Session close</t>
        </is>
      </c>
      <c r="U437" s="29" t="n">
        <v>245</v>
      </c>
    </row>
    <row r="438">
      <c r="A438" s="11" t="n">
        <v>432</v>
      </c>
      <c r="B438" s="25" t="n">
        <v>45062</v>
      </c>
      <c r="C438" s="9" t="inlineStr">
        <is>
          <t>10:30</t>
        </is>
      </c>
      <c r="D438" s="25" t="n">
        <v>45062</v>
      </c>
      <c r="E438" s="9" t="inlineStr">
        <is>
          <t>16:05</t>
        </is>
      </c>
      <c r="F438" s="9" t="inlineStr">
        <is>
          <t>Long</t>
        </is>
      </c>
      <c r="G438" s="9" t="inlineStr">
        <is>
          <t>ORB</t>
        </is>
      </c>
      <c r="H438" s="9" t="inlineStr">
        <is>
          <t>A</t>
        </is>
      </c>
      <c r="I438" s="26" t="n">
        <v>12</v>
      </c>
      <c r="J438" s="27" t="n">
        <v>13450.4</v>
      </c>
      <c r="K438" s="27" t="n">
        <v>13430.1</v>
      </c>
      <c r="L438" s="27" t="n">
        <v>13369.5</v>
      </c>
      <c r="M438" s="27" t="n">
        <v>13535</v>
      </c>
      <c r="N438" s="28">
        <f>(K438-J438)*IF(F438="Long",1,-1)</f>
        <v/>
      </c>
      <c r="O438" s="18" t="n">
        <v>-243.6</v>
      </c>
      <c r="P438" s="18" t="n">
        <v>-328.8</v>
      </c>
      <c r="Q438" s="18" t="n">
        <v>592.8</v>
      </c>
      <c r="R438" s="18">
        <f>R437+O438</f>
        <v/>
      </c>
      <c r="S438" s="18">
        <f>MAX(0,MAX($R$7:R438))-R438</f>
        <v/>
      </c>
      <c r="T438" s="9" t="inlineStr">
        <is>
          <t>Session close</t>
        </is>
      </c>
      <c r="U438" s="29" t="n">
        <v>335</v>
      </c>
    </row>
    <row r="439">
      <c r="A439" s="11" t="n">
        <v>433</v>
      </c>
      <c r="B439" s="25" t="n">
        <v>45063</v>
      </c>
      <c r="C439" s="9" t="inlineStr">
        <is>
          <t>11:20</t>
        </is>
      </c>
      <c r="D439" s="25" t="n">
        <v>45063</v>
      </c>
      <c r="E439" s="9" t="inlineStr">
        <is>
          <t>13:26</t>
        </is>
      </c>
      <c r="F439" s="9" t="inlineStr">
        <is>
          <t>Long</t>
        </is>
      </c>
      <c r="G439" s="9" t="inlineStr">
        <is>
          <t>ORB</t>
        </is>
      </c>
      <c r="H439" s="9" t="inlineStr">
        <is>
          <t>A</t>
        </is>
      </c>
      <c r="I439" s="26" t="n">
        <v>12</v>
      </c>
      <c r="J439" s="27" t="n">
        <v>13481.9</v>
      </c>
      <c r="K439" s="27" t="n">
        <v>13585</v>
      </c>
      <c r="L439" s="27" t="n">
        <v>13401.5</v>
      </c>
      <c r="M439" s="27" t="n">
        <v>13585</v>
      </c>
      <c r="N439" s="28">
        <f>(K439-J439)*IF(F439="Long",1,-1)</f>
        <v/>
      </c>
      <c r="O439" s="18" t="n">
        <v>1237.2</v>
      </c>
      <c r="P439" s="18" t="n">
        <v>-403.2</v>
      </c>
      <c r="Q439" s="18" t="n">
        <v>1237.2</v>
      </c>
      <c r="R439" s="18">
        <f>R438+O439</f>
        <v/>
      </c>
      <c r="S439" s="18">
        <f>MAX(0,MAX($R$7:R439))-R439</f>
        <v/>
      </c>
      <c r="T439" s="9" t="inlineStr">
        <is>
          <t>Target</t>
        </is>
      </c>
      <c r="U439" s="29" t="n">
        <v>126.7</v>
      </c>
    </row>
    <row r="440">
      <c r="A440" s="11" t="n">
        <v>434</v>
      </c>
      <c r="B440" s="25" t="n">
        <v>45064</v>
      </c>
      <c r="C440" s="9" t="inlineStr">
        <is>
          <t>10:25</t>
        </is>
      </c>
      <c r="D440" s="25" t="n">
        <v>45064</v>
      </c>
      <c r="E440" s="9" t="inlineStr">
        <is>
          <t>11:46</t>
        </is>
      </c>
      <c r="F440" s="9" t="inlineStr">
        <is>
          <t>Long</t>
        </is>
      </c>
      <c r="G440" s="9" t="inlineStr">
        <is>
          <t>CISD Continuation</t>
        </is>
      </c>
      <c r="H440" s="9" t="inlineStr">
        <is>
          <t>A</t>
        </is>
      </c>
      <c r="I440" s="26" t="n">
        <v>20</v>
      </c>
      <c r="J440" s="27" t="n">
        <v>13713.3</v>
      </c>
      <c r="K440" s="27" t="n">
        <v>13785</v>
      </c>
      <c r="L440" s="27" t="n">
        <v>13632.5</v>
      </c>
      <c r="M440" s="27" t="n">
        <v>13785</v>
      </c>
      <c r="N440" s="28">
        <f>(K440-J440)*IF(F440="Long",1,-1)</f>
        <v/>
      </c>
      <c r="O440" s="18" t="n">
        <v>1434</v>
      </c>
      <c r="P440" s="18" t="n">
        <v>-150</v>
      </c>
      <c r="Q440" s="18" t="n">
        <v>1434</v>
      </c>
      <c r="R440" s="18">
        <f>R439+O440</f>
        <v/>
      </c>
      <c r="S440" s="18">
        <f>MAX(0,MAX($R$7:R440))-R440</f>
        <v/>
      </c>
      <c r="T440" s="9" t="inlineStr">
        <is>
          <t>Target</t>
        </is>
      </c>
      <c r="U440" s="29" t="n">
        <v>81.7</v>
      </c>
    </row>
    <row r="441">
      <c r="A441" s="11" t="n">
        <v>435</v>
      </c>
      <c r="B441" s="25" t="n">
        <v>45068</v>
      </c>
      <c r="C441" s="9" t="inlineStr">
        <is>
          <t>09:55</t>
        </is>
      </c>
      <c r="D441" s="25" t="n">
        <v>45068</v>
      </c>
      <c r="E441" s="9" t="inlineStr">
        <is>
          <t>16:05</t>
        </is>
      </c>
      <c r="F441" s="9" t="inlineStr">
        <is>
          <t>Long</t>
        </is>
      </c>
      <c r="G441" s="9" t="inlineStr">
        <is>
          <t>ORB</t>
        </is>
      </c>
      <c r="H441" s="9" t="inlineStr">
        <is>
          <t>A</t>
        </is>
      </c>
      <c r="I441" s="26" t="n">
        <v>12</v>
      </c>
      <c r="J441" s="27" t="n">
        <v>13882.4</v>
      </c>
      <c r="K441" s="27" t="n">
        <v>13863.2</v>
      </c>
      <c r="L441" s="27" t="n">
        <v>13802</v>
      </c>
      <c r="M441" s="27" t="n">
        <v>13985</v>
      </c>
      <c r="N441" s="28">
        <f>(K441-J441)*IF(F441="Long",1,-1)</f>
        <v/>
      </c>
      <c r="O441" s="18" t="n">
        <v>-230.4</v>
      </c>
      <c r="P441" s="18" t="n">
        <v>-891.6</v>
      </c>
      <c r="Q441" s="18" t="n">
        <v>92.40000000000001</v>
      </c>
      <c r="R441" s="18">
        <f>R440+O441</f>
        <v/>
      </c>
      <c r="S441" s="18">
        <f>MAX(0,MAX($R$7:R441))-R441</f>
        <v/>
      </c>
      <c r="T441" s="9" t="inlineStr">
        <is>
          <t>Session close</t>
        </is>
      </c>
      <c r="U441" s="29" t="n">
        <v>370</v>
      </c>
    </row>
    <row r="442">
      <c r="A442" s="11" t="n">
        <v>436</v>
      </c>
      <c r="B442" s="25" t="n">
        <v>45069</v>
      </c>
      <c r="C442" s="9" t="inlineStr">
        <is>
          <t>13:10</t>
        </is>
      </c>
      <c r="D442" s="25" t="n">
        <v>45069</v>
      </c>
      <c r="E442" s="9" t="inlineStr">
        <is>
          <t>14:23</t>
        </is>
      </c>
      <c r="F442" s="9" t="inlineStr">
        <is>
          <t>Long</t>
        </is>
      </c>
      <c r="G442" s="9" t="inlineStr">
        <is>
          <t>CISD Reversal</t>
        </is>
      </c>
      <c r="H442" s="9" t="inlineStr">
        <is>
          <t>A</t>
        </is>
      </c>
      <c r="I442" s="26" t="n">
        <v>4</v>
      </c>
      <c r="J442" s="27" t="n">
        <v>13762.4</v>
      </c>
      <c r="K442" s="27" t="n">
        <v>13681.5</v>
      </c>
      <c r="L442" s="27" t="n">
        <v>13681.5</v>
      </c>
      <c r="M442" s="27" t="n">
        <v>13891.25</v>
      </c>
      <c r="N442" s="28">
        <f>(K442-J442)*IF(F442="Long",1,-1)</f>
        <v/>
      </c>
      <c r="O442" s="18" t="n">
        <v>-323.6</v>
      </c>
      <c r="P442" s="18" t="n">
        <v>-323.6</v>
      </c>
      <c r="Q442" s="18" t="n">
        <v>29.6</v>
      </c>
      <c r="R442" s="18">
        <f>R441+O442</f>
        <v/>
      </c>
      <c r="S442" s="18">
        <f>MAX(0,MAX($R$7:R442))-R442</f>
        <v/>
      </c>
      <c r="T442" s="9" t="inlineStr">
        <is>
          <t>Stop</t>
        </is>
      </c>
      <c r="U442" s="29" t="n">
        <v>73.7</v>
      </c>
    </row>
    <row r="443">
      <c r="A443" s="11" t="n">
        <v>437</v>
      </c>
      <c r="B443" s="25" t="n">
        <v>45070</v>
      </c>
      <c r="C443" s="9" t="inlineStr">
        <is>
          <t>10:25</t>
        </is>
      </c>
      <c r="D443" s="25" t="n">
        <v>45070</v>
      </c>
      <c r="E443" s="9" t="inlineStr">
        <is>
          <t>11:12</t>
        </is>
      </c>
      <c r="F443" s="9" t="inlineStr">
        <is>
          <t>Short</t>
        </is>
      </c>
      <c r="G443" s="9" t="inlineStr">
        <is>
          <t>CISD Continuation</t>
        </is>
      </c>
      <c r="H443" s="9" t="inlineStr">
        <is>
          <t>A</t>
        </is>
      </c>
      <c r="I443" s="26" t="n">
        <v>20</v>
      </c>
      <c r="J443" s="27" t="n">
        <v>13550</v>
      </c>
      <c r="K443" s="27" t="n">
        <v>13548.25</v>
      </c>
      <c r="L443" s="27" t="n">
        <v>13585.75</v>
      </c>
      <c r="M443" s="27" t="n">
        <v>13499.75</v>
      </c>
      <c r="N443" s="28">
        <f>(K443-J443)*IF(F443="Long",1,-1)</f>
        <v/>
      </c>
      <c r="O443" s="18" t="n">
        <v>35</v>
      </c>
      <c r="P443" s="18" t="n">
        <v>-228</v>
      </c>
      <c r="Q443" s="18" t="n">
        <v>596</v>
      </c>
      <c r="R443" s="18">
        <f>R442+O443</f>
        <v/>
      </c>
      <c r="S443" s="18">
        <f>MAX(0,MAX($R$7:R443))-R443</f>
        <v/>
      </c>
      <c r="T443" s="9" t="inlineStr">
        <is>
          <t>Break-even stop</t>
        </is>
      </c>
      <c r="U443" s="29" t="n">
        <v>47.7</v>
      </c>
    </row>
    <row r="444">
      <c r="A444" s="11" t="n">
        <v>438</v>
      </c>
      <c r="B444" s="25" t="n">
        <v>45070</v>
      </c>
      <c r="C444" s="9" t="inlineStr">
        <is>
          <t>12:45</t>
        </is>
      </c>
      <c r="D444" s="25" t="n">
        <v>45070</v>
      </c>
      <c r="E444" s="9" t="inlineStr">
        <is>
          <t>13:21</t>
        </is>
      </c>
      <c r="F444" s="9" t="inlineStr">
        <is>
          <t>Short</t>
        </is>
      </c>
      <c r="G444" s="9" t="inlineStr">
        <is>
          <t>Sweep Retest</t>
        </is>
      </c>
      <c r="H444" s="9" t="inlineStr">
        <is>
          <t>C</t>
        </is>
      </c>
      <c r="I444" s="26" t="n">
        <v>8</v>
      </c>
      <c r="J444" s="27" t="n">
        <v>13545.1</v>
      </c>
      <c r="K444" s="27" t="n">
        <v>13566.25</v>
      </c>
      <c r="L444" s="27" t="n">
        <v>13566.25</v>
      </c>
      <c r="M444" s="27" t="n">
        <v>13515</v>
      </c>
      <c r="N444" s="28">
        <f>(K444-J444)*IF(F444="Long",1,-1)</f>
        <v/>
      </c>
      <c r="O444" s="18" t="n">
        <v>-169.2</v>
      </c>
      <c r="P444" s="18" t="n">
        <v>-169.2</v>
      </c>
      <c r="Q444" s="18" t="n">
        <v>107.2</v>
      </c>
      <c r="R444" s="18">
        <f>R443+O444</f>
        <v/>
      </c>
      <c r="S444" s="18">
        <f>MAX(0,MAX($R$7:R444))-R444</f>
        <v/>
      </c>
      <c r="T444" s="9" t="inlineStr">
        <is>
          <t>Stop</t>
        </is>
      </c>
      <c r="U444" s="29" t="n">
        <v>36.7</v>
      </c>
    </row>
    <row r="445">
      <c r="A445" s="11" t="n">
        <v>439</v>
      </c>
      <c r="B445" s="25" t="n">
        <v>45077</v>
      </c>
      <c r="C445" s="9" t="inlineStr">
        <is>
          <t>09:45</t>
        </is>
      </c>
      <c r="D445" s="25" t="n">
        <v>45077</v>
      </c>
      <c r="E445" s="9" t="inlineStr">
        <is>
          <t>09:45</t>
        </is>
      </c>
      <c r="F445" s="9" t="inlineStr">
        <is>
          <t>Long</t>
        </is>
      </c>
      <c r="G445" s="9" t="inlineStr">
        <is>
          <t>Gap Fill</t>
        </is>
      </c>
      <c r="H445" s="9" t="inlineStr">
        <is>
          <t>-</t>
        </is>
      </c>
      <c r="I445" s="26" t="n">
        <v>12</v>
      </c>
      <c r="J445" s="27" t="n">
        <v>14348.7</v>
      </c>
      <c r="K445" s="27" t="n">
        <v>14358.25</v>
      </c>
      <c r="L445" s="27" t="n">
        <v>14285.75</v>
      </c>
      <c r="M445" s="27" t="n">
        <v>14358.25</v>
      </c>
      <c r="N445" s="28">
        <f>(K445-J445)*IF(F445="Long",1,-1)</f>
        <v/>
      </c>
      <c r="O445" s="18" t="n">
        <v>114.6</v>
      </c>
      <c r="P445" s="18" t="n">
        <v>0</v>
      </c>
      <c r="Q445" s="18" t="n">
        <v>114.6</v>
      </c>
      <c r="R445" s="18">
        <f>R444+O445</f>
        <v/>
      </c>
      <c r="S445" s="18">
        <f>MAX(0,MAX($R$7:R445))-R445</f>
        <v/>
      </c>
      <c r="T445" s="9" t="inlineStr">
        <is>
          <t>Target</t>
        </is>
      </c>
      <c r="U445" s="29" t="n">
        <v>0.7</v>
      </c>
    </row>
    <row r="446">
      <c r="A446" s="11" t="n">
        <v>440</v>
      </c>
      <c r="B446" s="25" t="n">
        <v>45077</v>
      </c>
      <c r="C446" s="9" t="inlineStr">
        <is>
          <t>10:20</t>
        </is>
      </c>
      <c r="D446" s="25" t="n">
        <v>45077</v>
      </c>
      <c r="E446" s="9" t="inlineStr">
        <is>
          <t>10:31</t>
        </is>
      </c>
      <c r="F446" s="9" t="inlineStr">
        <is>
          <t>Short</t>
        </is>
      </c>
      <c r="G446" s="9" t="inlineStr">
        <is>
          <t>CISD Continuation</t>
        </is>
      </c>
      <c r="H446" s="9" t="inlineStr">
        <is>
          <t>A</t>
        </is>
      </c>
      <c r="I446" s="26" t="n">
        <v>12</v>
      </c>
      <c r="J446" s="27" t="n">
        <v>14269.2</v>
      </c>
      <c r="K446" s="27" t="n">
        <v>14267</v>
      </c>
      <c r="L446" s="27" t="n">
        <v>14305.25</v>
      </c>
      <c r="M446" s="27" t="n">
        <v>14232</v>
      </c>
      <c r="N446" s="28">
        <f>(K446-J446)*IF(F446="Long",1,-1)</f>
        <v/>
      </c>
      <c r="O446" s="18" t="n">
        <v>26.4</v>
      </c>
      <c r="P446" s="18" t="n">
        <v>-79.2</v>
      </c>
      <c r="Q446" s="18" t="n">
        <v>385.2</v>
      </c>
      <c r="R446" s="18">
        <f>R445+O446</f>
        <v/>
      </c>
      <c r="S446" s="18">
        <f>MAX(0,MAX($R$7:R446))-R446</f>
        <v/>
      </c>
      <c r="T446" s="9" t="inlineStr">
        <is>
          <t>Break-even stop</t>
        </is>
      </c>
      <c r="U446" s="29" t="n">
        <v>11.7</v>
      </c>
    </row>
    <row r="447">
      <c r="A447" s="11" t="n">
        <v>441</v>
      </c>
      <c r="B447" s="25" t="n">
        <v>45082</v>
      </c>
      <c r="C447" s="9" t="inlineStr">
        <is>
          <t>11:35</t>
        </is>
      </c>
      <c r="D447" s="25" t="n">
        <v>45082</v>
      </c>
      <c r="E447" s="9" t="inlineStr">
        <is>
          <t>14:14</t>
        </is>
      </c>
      <c r="F447" s="9" t="inlineStr">
        <is>
          <t>Long</t>
        </is>
      </c>
      <c r="G447" s="9" t="inlineStr">
        <is>
          <t>ORB</t>
        </is>
      </c>
      <c r="H447" s="9" t="inlineStr">
        <is>
          <t>A</t>
        </is>
      </c>
      <c r="I447" s="26" t="n">
        <v>12</v>
      </c>
      <c r="J447" s="27" t="n">
        <v>14652.4</v>
      </c>
      <c r="K447" s="27" t="n">
        <v>14571.5</v>
      </c>
      <c r="L447" s="27" t="n">
        <v>14571.5</v>
      </c>
      <c r="M447" s="27" t="n">
        <v>14735</v>
      </c>
      <c r="N447" s="28">
        <f>(K447-J447)*IF(F447="Long",1,-1)</f>
        <v/>
      </c>
      <c r="O447" s="18" t="n">
        <v>-970.8</v>
      </c>
      <c r="P447" s="18" t="n">
        <v>-970.8</v>
      </c>
      <c r="Q447" s="18" t="n">
        <v>136.8</v>
      </c>
      <c r="R447" s="18">
        <f>R446+O447</f>
        <v/>
      </c>
      <c r="S447" s="18">
        <f>MAX(0,MAX($R$7:R447))-R447</f>
        <v/>
      </c>
      <c r="T447" s="9" t="inlineStr">
        <is>
          <t>Stop</t>
        </is>
      </c>
      <c r="U447" s="29" t="n">
        <v>159.3</v>
      </c>
    </row>
    <row r="448">
      <c r="A448" s="11" t="n">
        <v>442</v>
      </c>
      <c r="B448" s="25" t="n">
        <v>45083</v>
      </c>
      <c r="C448" s="9" t="inlineStr">
        <is>
          <t>11:25</t>
        </is>
      </c>
      <c r="D448" s="25" t="n">
        <v>45083</v>
      </c>
      <c r="E448" s="9" t="inlineStr">
        <is>
          <t>11:52</t>
        </is>
      </c>
      <c r="F448" s="9" t="inlineStr">
        <is>
          <t>Short</t>
        </is>
      </c>
      <c r="G448" s="9" t="inlineStr">
        <is>
          <t>CISD Reversal</t>
        </is>
      </c>
      <c r="H448" s="9" t="inlineStr">
        <is>
          <t>A</t>
        </is>
      </c>
      <c r="I448" s="26" t="n">
        <v>4</v>
      </c>
      <c r="J448" s="27" t="n">
        <v>14538.3</v>
      </c>
      <c r="K448" s="27" t="n">
        <v>14576.25</v>
      </c>
      <c r="L448" s="27" t="n">
        <v>14576.25</v>
      </c>
      <c r="M448" s="27" t="n">
        <v>14452.75</v>
      </c>
      <c r="N448" s="28">
        <f>(K448-J448)*IF(F448="Long",1,-1)</f>
        <v/>
      </c>
      <c r="O448" s="18" t="n">
        <v>-151.8</v>
      </c>
      <c r="P448" s="18" t="n">
        <v>-151.8</v>
      </c>
      <c r="Q448" s="18" t="n">
        <v>99.2</v>
      </c>
      <c r="R448" s="18">
        <f>R447+O448</f>
        <v/>
      </c>
      <c r="S448" s="18">
        <f>MAX(0,MAX($R$7:R448))-R448</f>
        <v/>
      </c>
      <c r="T448" s="9" t="inlineStr">
        <is>
          <t>Stop</t>
        </is>
      </c>
      <c r="U448" s="29" t="n">
        <v>27.3</v>
      </c>
    </row>
    <row r="449">
      <c r="A449" s="11" t="n">
        <v>443</v>
      </c>
      <c r="B449" s="25" t="n">
        <v>45085</v>
      </c>
      <c r="C449" s="9" t="inlineStr">
        <is>
          <t>10:15</t>
        </is>
      </c>
      <c r="D449" s="25" t="n">
        <v>45085</v>
      </c>
      <c r="E449" s="9" t="inlineStr">
        <is>
          <t>16:05</t>
        </is>
      </c>
      <c r="F449" s="9" t="inlineStr">
        <is>
          <t>Long</t>
        </is>
      </c>
      <c r="G449" s="9" t="inlineStr">
        <is>
          <t>ORB</t>
        </is>
      </c>
      <c r="H449" s="9" t="inlineStr">
        <is>
          <t>A+</t>
        </is>
      </c>
      <c r="I449" s="26" t="n">
        <v>12</v>
      </c>
      <c r="J449" s="27" t="n">
        <v>14386.8</v>
      </c>
      <c r="K449" s="27" t="n">
        <v>14474.7</v>
      </c>
      <c r="L449" s="27" t="n">
        <v>14306</v>
      </c>
      <c r="M449" s="27" t="n">
        <v>14580.25</v>
      </c>
      <c r="N449" s="28">
        <f>(K449-J449)*IF(F449="Long",1,-1)</f>
        <v/>
      </c>
      <c r="O449" s="18" t="n">
        <v>1054.8</v>
      </c>
      <c r="P449" s="18" t="n">
        <v>-183.6</v>
      </c>
      <c r="Q449" s="18" t="n">
        <v>1302</v>
      </c>
      <c r="R449" s="18">
        <f>R448+O449</f>
        <v/>
      </c>
      <c r="S449" s="18">
        <f>MAX(0,MAX($R$7:R449))-R449</f>
        <v/>
      </c>
      <c r="T449" s="9" t="inlineStr">
        <is>
          <t>Session close</t>
        </is>
      </c>
      <c r="U449" s="29" t="n">
        <v>350</v>
      </c>
    </row>
    <row r="450">
      <c r="A450" s="11" t="n">
        <v>444</v>
      </c>
      <c r="B450" s="25" t="n">
        <v>45086</v>
      </c>
      <c r="C450" s="9" t="inlineStr">
        <is>
          <t>09:55</t>
        </is>
      </c>
      <c r="D450" s="25" t="n">
        <v>45086</v>
      </c>
      <c r="E450" s="9" t="inlineStr">
        <is>
          <t>10:49</t>
        </is>
      </c>
      <c r="F450" s="9" t="inlineStr">
        <is>
          <t>Long</t>
        </is>
      </c>
      <c r="G450" s="9" t="inlineStr">
        <is>
          <t>CISD Continuation</t>
        </is>
      </c>
      <c r="H450" s="9" t="inlineStr">
        <is>
          <t>A</t>
        </is>
      </c>
      <c r="I450" s="26" t="n">
        <v>12</v>
      </c>
      <c r="J450" s="27" t="n">
        <v>14652</v>
      </c>
      <c r="K450" s="27" t="n">
        <v>14570</v>
      </c>
      <c r="L450" s="27" t="n">
        <v>14570</v>
      </c>
      <c r="M450" s="27" t="n">
        <v>14735</v>
      </c>
      <c r="N450" s="28">
        <f>(K450-J450)*IF(F450="Long",1,-1)</f>
        <v/>
      </c>
      <c r="O450" s="18" t="n">
        <v>-984</v>
      </c>
      <c r="P450" s="18" t="n">
        <v>-984</v>
      </c>
      <c r="Q450" s="18" t="n">
        <v>241.2</v>
      </c>
      <c r="R450" s="18">
        <f>R449+O450</f>
        <v/>
      </c>
      <c r="S450" s="18">
        <f>MAX(0,MAX($R$7:R450))-R450</f>
        <v/>
      </c>
      <c r="T450" s="9" t="inlineStr">
        <is>
          <t>Stop</t>
        </is>
      </c>
      <c r="U450" s="29" t="n">
        <v>54.7</v>
      </c>
    </row>
    <row r="451">
      <c r="A451" s="11" t="n">
        <v>445</v>
      </c>
      <c r="B451" s="25" t="n">
        <v>45086</v>
      </c>
      <c r="C451" s="9" t="inlineStr">
        <is>
          <t>11:15</t>
        </is>
      </c>
      <c r="D451" s="25" t="n">
        <v>45086</v>
      </c>
      <c r="E451" s="9" t="inlineStr">
        <is>
          <t>11:26</t>
        </is>
      </c>
      <c r="F451" s="9" t="inlineStr">
        <is>
          <t>Long</t>
        </is>
      </c>
      <c r="G451" s="9" t="inlineStr">
        <is>
          <t>ORB</t>
        </is>
      </c>
      <c r="H451" s="9" t="inlineStr">
        <is>
          <t>A</t>
        </is>
      </c>
      <c r="I451" s="26" t="n">
        <v>20</v>
      </c>
      <c r="J451" s="27" t="n">
        <v>14630</v>
      </c>
      <c r="K451" s="27" t="n">
        <v>14549.25</v>
      </c>
      <c r="L451" s="27" t="n">
        <v>14549.25</v>
      </c>
      <c r="M451" s="27" t="n">
        <v>14735</v>
      </c>
      <c r="N451" s="28">
        <f>(K451-J451)*IF(F451="Long",1,-1)</f>
        <v/>
      </c>
      <c r="O451" s="18" t="n">
        <v>-1615</v>
      </c>
      <c r="P451" s="18" t="n">
        <v>-1615</v>
      </c>
      <c r="Q451" s="18" t="n">
        <v>0</v>
      </c>
      <c r="R451" s="18">
        <f>R450+O451</f>
        <v/>
      </c>
      <c r="S451" s="18">
        <f>MAX(0,MAX($R$7:R451))-R451</f>
        <v/>
      </c>
      <c r="T451" s="9" t="inlineStr">
        <is>
          <t>Stop</t>
        </is>
      </c>
      <c r="U451" s="29" t="n">
        <v>11.7</v>
      </c>
    </row>
    <row r="452">
      <c r="A452" s="11" t="n">
        <v>446</v>
      </c>
      <c r="B452" s="25" t="n">
        <v>45089</v>
      </c>
      <c r="C452" s="9" t="inlineStr">
        <is>
          <t>09:45</t>
        </is>
      </c>
      <c r="D452" s="25" t="n">
        <v>45089</v>
      </c>
      <c r="E452" s="9" t="inlineStr">
        <is>
          <t>10:46</t>
        </is>
      </c>
      <c r="F452" s="9" t="inlineStr">
        <is>
          <t>Short</t>
        </is>
      </c>
      <c r="G452" s="9" t="inlineStr">
        <is>
          <t>Gap Fill</t>
        </is>
      </c>
      <c r="H452" s="9" t="inlineStr">
        <is>
          <t>-</t>
        </is>
      </c>
      <c r="I452" s="26" t="n">
        <v>12</v>
      </c>
      <c r="J452" s="27" t="n">
        <v>14605.4</v>
      </c>
      <c r="K452" s="27" t="n">
        <v>14622</v>
      </c>
      <c r="L452" s="27" t="n">
        <v>14622</v>
      </c>
      <c r="M452" s="27" t="n">
        <v>14541.75</v>
      </c>
      <c r="N452" s="28">
        <f>(K452-J452)*IF(F452="Long",1,-1)</f>
        <v/>
      </c>
      <c r="O452" s="18" t="n">
        <v>-199.2</v>
      </c>
      <c r="P452" s="18" t="n">
        <v>-199.2</v>
      </c>
      <c r="Q452" s="18" t="n">
        <v>440.4</v>
      </c>
      <c r="R452" s="18">
        <f>R451+O452</f>
        <v/>
      </c>
      <c r="S452" s="18">
        <f>MAX(0,MAX($R$7:R452))-R452</f>
        <v/>
      </c>
      <c r="T452" s="9" t="inlineStr">
        <is>
          <t>Stop</t>
        </is>
      </c>
      <c r="U452" s="29" t="n">
        <v>61.7</v>
      </c>
    </row>
    <row r="453">
      <c r="A453" s="11" t="n">
        <v>447</v>
      </c>
      <c r="B453" s="25" t="n">
        <v>45089</v>
      </c>
      <c r="C453" s="9" t="inlineStr">
        <is>
          <t>11:35</t>
        </is>
      </c>
      <c r="D453" s="25" t="n">
        <v>45089</v>
      </c>
      <c r="E453" s="9" t="inlineStr">
        <is>
          <t>14:59</t>
        </is>
      </c>
      <c r="F453" s="9" t="inlineStr">
        <is>
          <t>Long</t>
        </is>
      </c>
      <c r="G453" s="9" t="inlineStr">
        <is>
          <t>ORB</t>
        </is>
      </c>
      <c r="H453" s="9" t="inlineStr">
        <is>
          <t>A</t>
        </is>
      </c>
      <c r="I453" s="26" t="n">
        <v>12</v>
      </c>
      <c r="J453" s="27" t="n">
        <v>14640.7</v>
      </c>
      <c r="K453" s="27" t="n">
        <v>14735</v>
      </c>
      <c r="L453" s="27" t="n">
        <v>14559.25</v>
      </c>
      <c r="M453" s="27" t="n">
        <v>14735</v>
      </c>
      <c r="N453" s="28">
        <f>(K453-J453)*IF(F453="Long",1,-1)</f>
        <v/>
      </c>
      <c r="O453" s="18" t="n">
        <v>1131.6</v>
      </c>
      <c r="P453" s="18" t="n">
        <v>-51.6</v>
      </c>
      <c r="Q453" s="18" t="n">
        <v>1131.6</v>
      </c>
      <c r="R453" s="18">
        <f>R452+O453</f>
        <v/>
      </c>
      <c r="S453" s="18">
        <f>MAX(0,MAX($R$7:R453))-R453</f>
        <v/>
      </c>
      <c r="T453" s="9" t="inlineStr">
        <is>
          <t>Target</t>
        </is>
      </c>
      <c r="U453" s="29" t="n">
        <v>204.7</v>
      </c>
    </row>
    <row r="454">
      <c r="A454" s="11" t="n">
        <v>448</v>
      </c>
      <c r="B454" s="25" t="n">
        <v>45089</v>
      </c>
      <c r="C454" s="9" t="inlineStr">
        <is>
          <t>15:00</t>
        </is>
      </c>
      <c r="D454" s="25" t="n">
        <v>45089</v>
      </c>
      <c r="E454" s="9" t="inlineStr">
        <is>
          <t>16:05</t>
        </is>
      </c>
      <c r="F454" s="9" t="inlineStr">
        <is>
          <t>Long</t>
        </is>
      </c>
      <c r="G454" s="9" t="inlineStr">
        <is>
          <t>Sweep Retest</t>
        </is>
      </c>
      <c r="H454" s="9" t="inlineStr">
        <is>
          <t>A+</t>
        </is>
      </c>
      <c r="I454" s="26" t="n">
        <v>8</v>
      </c>
      <c r="J454" s="27" t="n">
        <v>14737</v>
      </c>
      <c r="K454" s="27" t="n">
        <v>14787.8</v>
      </c>
      <c r="L454" s="27" t="n">
        <v>14655.5</v>
      </c>
      <c r="M454" s="27" t="n">
        <v>14835</v>
      </c>
      <c r="N454" s="28">
        <f>(K454-J454)*IF(F454="Long",1,-1)</f>
        <v/>
      </c>
      <c r="O454" s="18" t="n">
        <v>406.4</v>
      </c>
      <c r="P454" s="18" t="n">
        <v>-91.2</v>
      </c>
      <c r="Q454" s="18" t="n">
        <v>499.2</v>
      </c>
      <c r="R454" s="18">
        <f>R453+O454</f>
        <v/>
      </c>
      <c r="S454" s="18">
        <f>MAX(0,MAX($R$7:R454))-R454</f>
        <v/>
      </c>
      <c r="T454" s="9" t="inlineStr">
        <is>
          <t>Session close</t>
        </is>
      </c>
      <c r="U454" s="29" t="n">
        <v>65</v>
      </c>
    </row>
    <row r="455">
      <c r="A455" s="11" t="n">
        <v>449</v>
      </c>
      <c r="B455" s="25" t="n">
        <v>45092</v>
      </c>
      <c r="C455" s="9" t="inlineStr">
        <is>
          <t>09:45</t>
        </is>
      </c>
      <c r="D455" s="25" t="n">
        <v>45092</v>
      </c>
      <c r="E455" s="9" t="inlineStr">
        <is>
          <t>09:48</t>
        </is>
      </c>
      <c r="F455" s="9" t="inlineStr">
        <is>
          <t>Long</t>
        </is>
      </c>
      <c r="G455" s="9" t="inlineStr">
        <is>
          <t>Gap Fill</t>
        </is>
      </c>
      <c r="H455" s="9" t="inlineStr">
        <is>
          <t>-</t>
        </is>
      </c>
      <c r="I455" s="26" t="n">
        <v>12</v>
      </c>
      <c r="J455" s="27" t="n">
        <v>14992</v>
      </c>
      <c r="K455" s="27" t="n">
        <v>15007.75</v>
      </c>
      <c r="L455" s="27" t="n">
        <v>14922.75</v>
      </c>
      <c r="M455" s="27" t="n">
        <v>15007.75</v>
      </c>
      <c r="N455" s="28">
        <f>(K455-J455)*IF(F455="Long",1,-1)</f>
        <v/>
      </c>
      <c r="O455" s="18" t="n">
        <v>189</v>
      </c>
      <c r="P455" s="18" t="n">
        <v>-158.4</v>
      </c>
      <c r="Q455" s="18" t="n">
        <v>189</v>
      </c>
      <c r="R455" s="18">
        <f>R454+O455</f>
        <v/>
      </c>
      <c r="S455" s="18">
        <f>MAX(0,MAX($R$7:R455))-R455</f>
        <v/>
      </c>
      <c r="T455" s="9" t="inlineStr">
        <is>
          <t>Target</t>
        </is>
      </c>
      <c r="U455" s="29" t="n">
        <v>3.7</v>
      </c>
    </row>
    <row r="456">
      <c r="A456" s="11" t="n">
        <v>450</v>
      </c>
      <c r="B456" s="25" t="n">
        <v>45097</v>
      </c>
      <c r="C456" s="9" t="inlineStr">
        <is>
          <t>10:25</t>
        </is>
      </c>
      <c r="D456" s="25" t="n">
        <v>45097</v>
      </c>
      <c r="E456" s="9" t="inlineStr">
        <is>
          <t>10:30</t>
        </is>
      </c>
      <c r="F456" s="9" t="inlineStr">
        <is>
          <t>Short</t>
        </is>
      </c>
      <c r="G456" s="9" t="inlineStr">
        <is>
          <t>CISD Continuation</t>
        </is>
      </c>
      <c r="H456" s="9" t="inlineStr">
        <is>
          <t>A</t>
        </is>
      </c>
      <c r="I456" s="26" t="n">
        <v>12</v>
      </c>
      <c r="J456" s="27" t="n">
        <v>14975.3</v>
      </c>
      <c r="K456" s="27" t="n">
        <v>14948.5</v>
      </c>
      <c r="L456" s="27" t="n">
        <v>15014.25</v>
      </c>
      <c r="M456" s="27" t="n">
        <v>14948.5</v>
      </c>
      <c r="N456" s="28">
        <f>(K456-J456)*IF(F456="Long",1,-1)</f>
        <v/>
      </c>
      <c r="O456" s="18" t="n">
        <v>321.6</v>
      </c>
      <c r="P456" s="18" t="n">
        <v>-103.2</v>
      </c>
      <c r="Q456" s="18" t="n">
        <v>321.6</v>
      </c>
      <c r="R456" s="18">
        <f>R455+O456</f>
        <v/>
      </c>
      <c r="S456" s="18">
        <f>MAX(0,MAX($R$7:R456))-R456</f>
        <v/>
      </c>
      <c r="T456" s="9" t="inlineStr">
        <is>
          <t>Target</t>
        </is>
      </c>
      <c r="U456" s="29" t="n">
        <v>5.7</v>
      </c>
    </row>
    <row r="457">
      <c r="A457" s="11" t="n">
        <v>451</v>
      </c>
      <c r="B457" s="25" t="n">
        <v>45098</v>
      </c>
      <c r="C457" s="9" t="inlineStr">
        <is>
          <t>09:55</t>
        </is>
      </c>
      <c r="D457" s="25" t="n">
        <v>45098</v>
      </c>
      <c r="E457" s="9" t="inlineStr">
        <is>
          <t>10:15</t>
        </is>
      </c>
      <c r="F457" s="9" t="inlineStr">
        <is>
          <t>Short</t>
        </is>
      </c>
      <c r="G457" s="9" t="inlineStr">
        <is>
          <t>CISD Continuation</t>
        </is>
      </c>
      <c r="H457" s="9" t="inlineStr">
        <is>
          <t>A</t>
        </is>
      </c>
      <c r="I457" s="26" t="n">
        <v>12</v>
      </c>
      <c r="J457" s="27" t="n">
        <v>14956.1</v>
      </c>
      <c r="K457" s="27" t="n">
        <v>14954</v>
      </c>
      <c r="L457" s="27" t="n">
        <v>15014.25</v>
      </c>
      <c r="M457" s="27" t="n">
        <v>14865</v>
      </c>
      <c r="N457" s="28">
        <f>(K457-J457)*IF(F457="Long",1,-1)</f>
        <v/>
      </c>
      <c r="O457" s="18" t="n">
        <v>25.2</v>
      </c>
      <c r="P457" s="18" t="n">
        <v>-93.59999999999999</v>
      </c>
      <c r="Q457" s="18" t="n">
        <v>714</v>
      </c>
      <c r="R457" s="18">
        <f>R456+O457</f>
        <v/>
      </c>
      <c r="S457" s="18">
        <f>MAX(0,MAX($R$7:R457))-R457</f>
        <v/>
      </c>
      <c r="T457" s="9" t="inlineStr">
        <is>
          <t>Break-even stop</t>
        </is>
      </c>
      <c r="U457" s="29" t="n">
        <v>20.7</v>
      </c>
    </row>
    <row r="458">
      <c r="A458" s="11" t="n">
        <v>452</v>
      </c>
      <c r="B458" s="25" t="n">
        <v>45098</v>
      </c>
      <c r="C458" s="9" t="inlineStr">
        <is>
          <t>14:40</t>
        </is>
      </c>
      <c r="D458" s="25" t="n">
        <v>45098</v>
      </c>
      <c r="E458" s="9" t="inlineStr">
        <is>
          <t>15:05</t>
        </is>
      </c>
      <c r="F458" s="9" t="inlineStr">
        <is>
          <t>Short</t>
        </is>
      </c>
      <c r="G458" s="9" t="inlineStr">
        <is>
          <t>Sweep Retest</t>
        </is>
      </c>
      <c r="H458" s="9" t="inlineStr">
        <is>
          <t>A+</t>
        </is>
      </c>
      <c r="I458" s="26" t="n">
        <v>8</v>
      </c>
      <c r="J458" s="27" t="n">
        <v>14953.4</v>
      </c>
      <c r="K458" s="27" t="n">
        <v>14921.25</v>
      </c>
      <c r="L458" s="27" t="n">
        <v>14971.25</v>
      </c>
      <c r="M458" s="27" t="n">
        <v>14921.25</v>
      </c>
      <c r="N458" s="28">
        <f>(K458-J458)*IF(F458="Long",1,-1)</f>
        <v/>
      </c>
      <c r="O458" s="18" t="n">
        <v>257.2</v>
      </c>
      <c r="P458" s="18" t="n">
        <v>-34.4</v>
      </c>
      <c r="Q458" s="18" t="n">
        <v>257.2</v>
      </c>
      <c r="R458" s="18">
        <f>R457+O458</f>
        <v/>
      </c>
      <c r="S458" s="18">
        <f>MAX(0,MAX($R$7:R458))-R458</f>
        <v/>
      </c>
      <c r="T458" s="9" t="inlineStr">
        <is>
          <t>Target</t>
        </is>
      </c>
      <c r="U458" s="29" t="n">
        <v>25.7</v>
      </c>
    </row>
    <row r="459">
      <c r="A459" s="11" t="n">
        <v>453</v>
      </c>
      <c r="B459" s="25" t="n">
        <v>45099</v>
      </c>
      <c r="C459" s="9" t="inlineStr">
        <is>
          <t>09:55</t>
        </is>
      </c>
      <c r="D459" s="25" t="n">
        <v>45099</v>
      </c>
      <c r="E459" s="9" t="inlineStr">
        <is>
          <t>16:05</t>
        </is>
      </c>
      <c r="F459" s="9" t="inlineStr">
        <is>
          <t>Long</t>
        </is>
      </c>
      <c r="G459" s="9" t="inlineStr">
        <is>
          <t>ORB</t>
        </is>
      </c>
      <c r="H459" s="9" t="inlineStr">
        <is>
          <t>A</t>
        </is>
      </c>
      <c r="I459" s="26" t="n">
        <v>12</v>
      </c>
      <c r="J459" s="27" t="n">
        <v>14900</v>
      </c>
      <c r="K459" s="27" t="n">
        <v>15045</v>
      </c>
      <c r="L459" s="27" t="n">
        <v>14818.5</v>
      </c>
      <c r="M459" s="27" t="n">
        <v>15110.5</v>
      </c>
      <c r="N459" s="28">
        <f>(K459-J459)*IF(F459="Long",1,-1)</f>
        <v/>
      </c>
      <c r="O459" s="18" t="n">
        <v>1740</v>
      </c>
      <c r="P459" s="18" t="n">
        <v>-175.2</v>
      </c>
      <c r="Q459" s="18" t="n">
        <v>1740</v>
      </c>
      <c r="R459" s="18">
        <f>R458+O459</f>
        <v/>
      </c>
      <c r="S459" s="18">
        <f>MAX(0,MAX($R$7:R459))-R459</f>
        <v/>
      </c>
      <c r="T459" s="9" t="inlineStr">
        <is>
          <t>Session close</t>
        </is>
      </c>
      <c r="U459" s="29" t="n">
        <v>370</v>
      </c>
    </row>
    <row r="460">
      <c r="A460" s="11" t="n">
        <v>454</v>
      </c>
      <c r="B460" s="25" t="n">
        <v>45104</v>
      </c>
      <c r="C460" s="9" t="inlineStr">
        <is>
          <t>11:40</t>
        </is>
      </c>
      <c r="D460" s="25" t="n">
        <v>45104</v>
      </c>
      <c r="E460" s="9" t="inlineStr">
        <is>
          <t>16:05</t>
        </is>
      </c>
      <c r="F460" s="9" t="inlineStr">
        <is>
          <t>Long</t>
        </is>
      </c>
      <c r="G460" s="9" t="inlineStr">
        <is>
          <t>ORB</t>
        </is>
      </c>
      <c r="H460" s="9" t="inlineStr">
        <is>
          <t>A</t>
        </is>
      </c>
      <c r="I460" s="26" t="n">
        <v>12</v>
      </c>
      <c r="J460" s="27" t="n">
        <v>14829.7</v>
      </c>
      <c r="K460" s="27" t="n">
        <v>14930.3</v>
      </c>
      <c r="L460" s="27" t="n">
        <v>14749.5</v>
      </c>
      <c r="M460" s="27" t="n">
        <v>15044</v>
      </c>
      <c r="N460" s="28">
        <f>(K460-J460)*IF(F460="Long",1,-1)</f>
        <v/>
      </c>
      <c r="O460" s="18" t="n">
        <v>1207.2</v>
      </c>
      <c r="P460" s="18" t="n">
        <v>-117.6</v>
      </c>
      <c r="Q460" s="18" t="n">
        <v>1699.2</v>
      </c>
      <c r="R460" s="18">
        <f>R459+O460</f>
        <v/>
      </c>
      <c r="S460" s="18">
        <f>MAX(0,MAX($R$7:R460))-R460</f>
        <v/>
      </c>
      <c r="T460" s="9" t="inlineStr">
        <is>
          <t>Session close</t>
        </is>
      </c>
      <c r="U460" s="29" t="n">
        <v>265</v>
      </c>
    </row>
    <row r="461">
      <c r="A461" s="11" t="n">
        <v>455</v>
      </c>
      <c r="B461" s="25" t="n">
        <v>45105</v>
      </c>
      <c r="C461" s="9" t="inlineStr">
        <is>
          <t>09:45</t>
        </is>
      </c>
      <c r="D461" s="25" t="n">
        <v>45105</v>
      </c>
      <c r="E461" s="9" t="inlineStr">
        <is>
          <t>09:58</t>
        </is>
      </c>
      <c r="F461" s="9" t="inlineStr">
        <is>
          <t>Long</t>
        </is>
      </c>
      <c r="G461" s="9" t="inlineStr">
        <is>
          <t>Gap Fill</t>
        </is>
      </c>
      <c r="H461" s="9" t="inlineStr">
        <is>
          <t>-</t>
        </is>
      </c>
      <c r="I461" s="26" t="n">
        <v>12</v>
      </c>
      <c r="J461" s="27" t="n">
        <v>14900</v>
      </c>
      <c r="K461" s="27" t="n">
        <v>14943.25</v>
      </c>
      <c r="L461" s="27" t="n">
        <v>14861.75</v>
      </c>
      <c r="M461" s="27" t="n">
        <v>14943.25</v>
      </c>
      <c r="N461" s="28">
        <f>(K461-J461)*IF(F461="Long",1,-1)</f>
        <v/>
      </c>
      <c r="O461" s="18" t="n">
        <v>519</v>
      </c>
      <c r="P461" s="18" t="n">
        <v>-320.4</v>
      </c>
      <c r="Q461" s="18" t="n">
        <v>519</v>
      </c>
      <c r="R461" s="18">
        <f>R460+O461</f>
        <v/>
      </c>
      <c r="S461" s="18">
        <f>MAX(0,MAX($R$7:R461))-R461</f>
        <v/>
      </c>
      <c r="T461" s="9" t="inlineStr">
        <is>
          <t>Target</t>
        </is>
      </c>
      <c r="U461" s="29" t="n">
        <v>13.3</v>
      </c>
    </row>
    <row r="462">
      <c r="A462" s="11" t="n">
        <v>456</v>
      </c>
      <c r="B462" s="25" t="n">
        <v>45105</v>
      </c>
      <c r="C462" s="9" t="inlineStr">
        <is>
          <t>10:20</t>
        </is>
      </c>
      <c r="D462" s="25" t="n">
        <v>45105</v>
      </c>
      <c r="E462" s="9" t="inlineStr">
        <is>
          <t>10:49</t>
        </is>
      </c>
      <c r="F462" s="9" t="inlineStr">
        <is>
          <t>Long</t>
        </is>
      </c>
      <c r="G462" s="9" t="inlineStr">
        <is>
          <t>ORB</t>
        </is>
      </c>
      <c r="H462" s="9" t="inlineStr">
        <is>
          <t>A</t>
        </is>
      </c>
      <c r="I462" s="26" t="n">
        <v>12</v>
      </c>
      <c r="J462" s="27" t="n">
        <v>14950.9</v>
      </c>
      <c r="K462" s="27" t="n">
        <v>15035</v>
      </c>
      <c r="L462" s="27" t="n">
        <v>14870</v>
      </c>
      <c r="M462" s="27" t="n">
        <v>15035</v>
      </c>
      <c r="N462" s="28">
        <f>(K462-J462)*IF(F462="Long",1,-1)</f>
        <v/>
      </c>
      <c r="O462" s="18" t="n">
        <v>1009.2</v>
      </c>
      <c r="P462" s="18" t="n">
        <v>-165.6</v>
      </c>
      <c r="Q462" s="18" t="n">
        <v>1009.2</v>
      </c>
      <c r="R462" s="18">
        <f>R461+O462</f>
        <v/>
      </c>
      <c r="S462" s="18">
        <f>MAX(0,MAX($R$7:R462))-R462</f>
        <v/>
      </c>
      <c r="T462" s="9" t="inlineStr">
        <is>
          <t>Target</t>
        </is>
      </c>
      <c r="U462" s="29" t="n">
        <v>29.7</v>
      </c>
    </row>
    <row r="463">
      <c r="A463" s="11" t="n">
        <v>457</v>
      </c>
      <c r="B463" s="25" t="n">
        <v>45112</v>
      </c>
      <c r="C463" s="9" t="inlineStr">
        <is>
          <t>09:55</t>
        </is>
      </c>
      <c r="D463" s="25" t="n">
        <v>45112</v>
      </c>
      <c r="E463" s="9" t="inlineStr">
        <is>
          <t>16:05</t>
        </is>
      </c>
      <c r="F463" s="9" t="inlineStr">
        <is>
          <t>Long</t>
        </is>
      </c>
      <c r="G463" s="9" t="inlineStr">
        <is>
          <t>ORB</t>
        </is>
      </c>
      <c r="H463" s="9" t="inlineStr">
        <is>
          <t>A</t>
        </is>
      </c>
      <c r="I463" s="26" t="n">
        <v>12</v>
      </c>
      <c r="J463" s="27" t="n">
        <v>15233.6</v>
      </c>
      <c r="K463" s="27" t="n">
        <v>15203.5</v>
      </c>
      <c r="L463" s="27" t="n">
        <v>15153.25</v>
      </c>
      <c r="M463" s="27" t="n">
        <v>15335</v>
      </c>
      <c r="N463" s="28">
        <f>(K463-J463)*IF(F463="Long",1,-1)</f>
        <v/>
      </c>
      <c r="O463" s="18" t="n">
        <v>-361.2</v>
      </c>
      <c r="P463" s="18" t="n">
        <v>-769.2</v>
      </c>
      <c r="Q463" s="18" t="n">
        <v>522</v>
      </c>
      <c r="R463" s="18">
        <f>R462+O463</f>
        <v/>
      </c>
      <c r="S463" s="18">
        <f>MAX(0,MAX($R$7:R463))-R463</f>
        <v/>
      </c>
      <c r="T463" s="9" t="inlineStr">
        <is>
          <t>Session close</t>
        </is>
      </c>
      <c r="U463" s="29" t="n">
        <v>370</v>
      </c>
    </row>
    <row r="464">
      <c r="A464" s="11" t="n">
        <v>458</v>
      </c>
      <c r="B464" s="25" t="n">
        <v>45117</v>
      </c>
      <c r="C464" s="9" t="inlineStr">
        <is>
          <t>09:55</t>
        </is>
      </c>
      <c r="D464" s="25" t="n">
        <v>45117</v>
      </c>
      <c r="E464" s="9" t="inlineStr">
        <is>
          <t>10:00</t>
        </is>
      </c>
      <c r="F464" s="9" t="inlineStr">
        <is>
          <t>Short</t>
        </is>
      </c>
      <c r="G464" s="9" t="inlineStr">
        <is>
          <t>CISD Continuation</t>
        </is>
      </c>
      <c r="H464" s="9" t="inlineStr">
        <is>
          <t>A</t>
        </is>
      </c>
      <c r="I464" s="26" t="n">
        <v>12</v>
      </c>
      <c r="J464" s="27" t="n">
        <v>14977.3</v>
      </c>
      <c r="K464" s="27" t="n">
        <v>14975.25</v>
      </c>
      <c r="L464" s="27" t="n">
        <v>15018.75</v>
      </c>
      <c r="M464" s="27" t="n">
        <v>14915</v>
      </c>
      <c r="N464" s="28">
        <f>(K464-J464)*IF(F464="Long",1,-1)</f>
        <v/>
      </c>
      <c r="O464" s="18" t="n">
        <v>24.6</v>
      </c>
      <c r="P464" s="18" t="n">
        <v>-31.2</v>
      </c>
      <c r="Q464" s="18" t="n">
        <v>400.8</v>
      </c>
      <c r="R464" s="18">
        <f>R463+O464</f>
        <v/>
      </c>
      <c r="S464" s="18">
        <f>MAX(0,MAX($R$7:R464))-R464</f>
        <v/>
      </c>
      <c r="T464" s="9" t="inlineStr">
        <is>
          <t>Break-even stop</t>
        </is>
      </c>
      <c r="U464" s="29" t="n">
        <v>5.7</v>
      </c>
    </row>
    <row r="465">
      <c r="A465" s="11" t="n">
        <v>459</v>
      </c>
      <c r="B465" s="25" t="n">
        <v>45118</v>
      </c>
      <c r="C465" s="9" t="inlineStr">
        <is>
          <t>12:05</t>
        </is>
      </c>
      <c r="D465" s="25" t="n">
        <v>45118</v>
      </c>
      <c r="E465" s="9" t="inlineStr">
        <is>
          <t>14:35</t>
        </is>
      </c>
      <c r="F465" s="9" t="inlineStr">
        <is>
          <t>Long</t>
        </is>
      </c>
      <c r="G465" s="9" t="inlineStr">
        <is>
          <t>ORB</t>
        </is>
      </c>
      <c r="H465" s="9" t="inlineStr">
        <is>
          <t>A</t>
        </is>
      </c>
      <c r="I465" s="26" t="n">
        <v>12</v>
      </c>
      <c r="J465" s="27" t="n">
        <v>15103.4</v>
      </c>
      <c r="K465" s="27" t="n">
        <v>15022</v>
      </c>
      <c r="L465" s="27" t="n">
        <v>15022</v>
      </c>
      <c r="M465" s="27" t="n">
        <v>15197.25</v>
      </c>
      <c r="N465" s="28">
        <f>(K465-J465)*IF(F465="Long",1,-1)</f>
        <v/>
      </c>
      <c r="O465" s="18" t="n">
        <v>-976.8</v>
      </c>
      <c r="P465" s="18" t="n">
        <v>-976.8</v>
      </c>
      <c r="Q465" s="18" t="n">
        <v>12</v>
      </c>
      <c r="R465" s="18">
        <f>R464+O465</f>
        <v/>
      </c>
      <c r="S465" s="18">
        <f>MAX(0,MAX($R$7:R465))-R465</f>
        <v/>
      </c>
      <c r="T465" s="9" t="inlineStr">
        <is>
          <t>Stop</t>
        </is>
      </c>
      <c r="U465" s="29" t="n">
        <v>150.7</v>
      </c>
    </row>
    <row r="466">
      <c r="A466" s="11" t="n">
        <v>460</v>
      </c>
      <c r="B466" s="25" t="n">
        <v>45124</v>
      </c>
      <c r="C466" s="9" t="inlineStr">
        <is>
          <t>11:35</t>
        </is>
      </c>
      <c r="D466" s="25" t="n">
        <v>45124</v>
      </c>
      <c r="E466" s="9" t="inlineStr">
        <is>
          <t>15:19</t>
        </is>
      </c>
      <c r="F466" s="9" t="inlineStr">
        <is>
          <t>Long</t>
        </is>
      </c>
      <c r="G466" s="9" t="inlineStr">
        <is>
          <t>ORB</t>
        </is>
      </c>
      <c r="H466" s="9" t="inlineStr">
        <is>
          <t>A</t>
        </is>
      </c>
      <c r="I466" s="26" t="n">
        <v>12</v>
      </c>
      <c r="J466" s="27" t="n">
        <v>15651.5</v>
      </c>
      <c r="K466" s="27" t="n">
        <v>15735</v>
      </c>
      <c r="L466" s="27" t="n">
        <v>15570.5</v>
      </c>
      <c r="M466" s="27" t="n">
        <v>15735</v>
      </c>
      <c r="N466" s="28">
        <f>(K466-J466)*IF(F466="Long",1,-1)</f>
        <v/>
      </c>
      <c r="O466" s="18" t="n">
        <v>1002</v>
      </c>
      <c r="P466" s="18" t="n">
        <v>-294</v>
      </c>
      <c r="Q466" s="18" t="n">
        <v>1002</v>
      </c>
      <c r="R466" s="18">
        <f>R465+O466</f>
        <v/>
      </c>
      <c r="S466" s="18">
        <f>MAX(0,MAX($R$7:R466))-R466</f>
        <v/>
      </c>
      <c r="T466" s="9" t="inlineStr">
        <is>
          <t>Target</t>
        </is>
      </c>
      <c r="U466" s="29" t="n">
        <v>224.7</v>
      </c>
    </row>
    <row r="467">
      <c r="A467" s="11" t="n">
        <v>461</v>
      </c>
      <c r="B467" s="25" t="n">
        <v>45126</v>
      </c>
      <c r="C467" s="9" t="inlineStr">
        <is>
          <t>11:35</t>
        </is>
      </c>
      <c r="D467" s="25" t="n">
        <v>45126</v>
      </c>
      <c r="E467" s="9" t="inlineStr">
        <is>
          <t>12:25</t>
        </is>
      </c>
      <c r="F467" s="9" t="inlineStr">
        <is>
          <t>Long</t>
        </is>
      </c>
      <c r="G467" s="9" t="inlineStr">
        <is>
          <t>ORB</t>
        </is>
      </c>
      <c r="H467" s="9" t="inlineStr">
        <is>
          <t>A</t>
        </is>
      </c>
      <c r="I467" s="26" t="n">
        <v>12</v>
      </c>
      <c r="J467" s="27" t="n">
        <v>15919.4</v>
      </c>
      <c r="K467" s="27" t="n">
        <v>15838.75</v>
      </c>
      <c r="L467" s="27" t="n">
        <v>15838.75</v>
      </c>
      <c r="M467" s="27" t="n">
        <v>15985</v>
      </c>
      <c r="N467" s="28">
        <f>(K467-J467)*IF(F467="Long",1,-1)</f>
        <v/>
      </c>
      <c r="O467" s="18" t="n">
        <v>-967.8</v>
      </c>
      <c r="P467" s="18" t="n">
        <v>-967.8</v>
      </c>
      <c r="Q467" s="18" t="n">
        <v>145.2</v>
      </c>
      <c r="R467" s="18">
        <f>R466+O467</f>
        <v/>
      </c>
      <c r="S467" s="18">
        <f>MAX(0,MAX($R$7:R467))-R467</f>
        <v/>
      </c>
      <c r="T467" s="9" t="inlineStr">
        <is>
          <t>Stop</t>
        </is>
      </c>
      <c r="U467" s="29" t="n">
        <v>50.7</v>
      </c>
    </row>
    <row r="468">
      <c r="A468" s="11" t="n">
        <v>462</v>
      </c>
      <c r="B468" s="25" t="n">
        <v>45127</v>
      </c>
      <c r="C468" s="9" t="inlineStr">
        <is>
          <t>10:20</t>
        </is>
      </c>
      <c r="D468" s="25" t="n">
        <v>45127</v>
      </c>
      <c r="E468" s="9" t="inlineStr">
        <is>
          <t>10:31</t>
        </is>
      </c>
      <c r="F468" s="9" t="inlineStr">
        <is>
          <t>Short</t>
        </is>
      </c>
      <c r="G468" s="9" t="inlineStr">
        <is>
          <t>CISD Continuation</t>
        </is>
      </c>
      <c r="H468" s="9" t="inlineStr">
        <is>
          <t>A</t>
        </is>
      </c>
      <c r="I468" s="26" t="n">
        <v>12</v>
      </c>
      <c r="J468" s="27" t="n">
        <v>15662</v>
      </c>
      <c r="K468" s="27" t="n">
        <v>15619.5</v>
      </c>
      <c r="L468" s="27" t="n">
        <v>15704.5</v>
      </c>
      <c r="M468" s="27" t="n">
        <v>15619.5</v>
      </c>
      <c r="N468" s="28">
        <f>(K468-J468)*IF(F468="Long",1,-1)</f>
        <v/>
      </c>
      <c r="O468" s="18" t="n">
        <v>510</v>
      </c>
      <c r="P468" s="18" t="n">
        <v>-82.8</v>
      </c>
      <c r="Q468" s="18" t="n">
        <v>510</v>
      </c>
      <c r="R468" s="18">
        <f>R467+O468</f>
        <v/>
      </c>
      <c r="S468" s="18">
        <f>MAX(0,MAX($R$7:R468))-R468</f>
        <v/>
      </c>
      <c r="T468" s="9" t="inlineStr">
        <is>
          <t>Target</t>
        </is>
      </c>
      <c r="U468" s="29" t="n">
        <v>11.7</v>
      </c>
    </row>
    <row r="469">
      <c r="A469" s="11" t="n">
        <v>463</v>
      </c>
      <c r="B469" s="25" t="n">
        <v>45128</v>
      </c>
      <c r="C469" s="9" t="inlineStr">
        <is>
          <t>09:45</t>
        </is>
      </c>
      <c r="D469" s="25" t="n">
        <v>45128</v>
      </c>
      <c r="E469" s="9" t="inlineStr">
        <is>
          <t>10:04</t>
        </is>
      </c>
      <c r="F469" s="9" t="inlineStr">
        <is>
          <t>Short</t>
        </is>
      </c>
      <c r="G469" s="9" t="inlineStr">
        <is>
          <t>Gap Fill</t>
        </is>
      </c>
      <c r="H469" s="9" t="inlineStr">
        <is>
          <t>-</t>
        </is>
      </c>
      <c r="I469" s="26" t="n">
        <v>12</v>
      </c>
      <c r="J469" s="27" t="n">
        <v>15560.7</v>
      </c>
      <c r="K469" s="27" t="n">
        <v>15469</v>
      </c>
      <c r="L469" s="27" t="n">
        <v>15600.25</v>
      </c>
      <c r="M469" s="27" t="n">
        <v>15469</v>
      </c>
      <c r="N469" s="28">
        <f>(K469-J469)*IF(F469="Long",1,-1)</f>
        <v/>
      </c>
      <c r="O469" s="18" t="n">
        <v>1100.4</v>
      </c>
      <c r="P469" s="18" t="n">
        <v>-307.2</v>
      </c>
      <c r="Q469" s="18" t="n">
        <v>1100.4</v>
      </c>
      <c r="R469" s="18">
        <f>R468+O469</f>
        <v/>
      </c>
      <c r="S469" s="18">
        <f>MAX(0,MAX($R$7:R469))-R469</f>
        <v/>
      </c>
      <c r="T469" s="9" t="inlineStr">
        <is>
          <t>Target</t>
        </is>
      </c>
      <c r="U469" s="29" t="n">
        <v>19.3</v>
      </c>
    </row>
    <row r="470">
      <c r="A470" s="11" t="n">
        <v>464</v>
      </c>
      <c r="B470" s="25" t="n">
        <v>45132</v>
      </c>
      <c r="C470" s="9" t="inlineStr">
        <is>
          <t>10:00</t>
        </is>
      </c>
      <c r="D470" s="25" t="n">
        <v>45132</v>
      </c>
      <c r="E470" s="9" t="inlineStr">
        <is>
          <t>16:05</t>
        </is>
      </c>
      <c r="F470" s="9" t="inlineStr">
        <is>
          <t>Long</t>
        </is>
      </c>
      <c r="G470" s="9" t="inlineStr">
        <is>
          <t>ORB</t>
        </is>
      </c>
      <c r="H470" s="9" t="inlineStr">
        <is>
          <t>A</t>
        </is>
      </c>
      <c r="I470" s="26" t="n">
        <v>12</v>
      </c>
      <c r="J470" s="27" t="n">
        <v>15547.5</v>
      </c>
      <c r="K470" s="27" t="n">
        <v>15549.8</v>
      </c>
      <c r="L470" s="27" t="n">
        <v>15461.75</v>
      </c>
      <c r="M470" s="27" t="n">
        <v>15707</v>
      </c>
      <c r="N470" s="28">
        <f>(K470-J470)*IF(F470="Long",1,-1)</f>
        <v/>
      </c>
      <c r="O470" s="18" t="n">
        <v>27.6</v>
      </c>
      <c r="P470" s="18" t="n">
        <v>-640.8</v>
      </c>
      <c r="Q470" s="18" t="n">
        <v>922.8</v>
      </c>
      <c r="R470" s="18">
        <f>R469+O470</f>
        <v/>
      </c>
      <c r="S470" s="18">
        <f>MAX(0,MAX($R$7:R470))-R470</f>
        <v/>
      </c>
      <c r="T470" s="9" t="inlineStr">
        <is>
          <t>Session close</t>
        </is>
      </c>
      <c r="U470" s="29" t="n">
        <v>364.5</v>
      </c>
    </row>
    <row r="471">
      <c r="A471" s="11" t="n">
        <v>465</v>
      </c>
      <c r="B471" s="25" t="n">
        <v>45140</v>
      </c>
      <c r="C471" s="9" t="inlineStr">
        <is>
          <t>10:10</t>
        </is>
      </c>
      <c r="D471" s="25" t="n">
        <v>45140</v>
      </c>
      <c r="E471" s="9" t="inlineStr">
        <is>
          <t>11:49</t>
        </is>
      </c>
      <c r="F471" s="9" t="inlineStr">
        <is>
          <t>Short</t>
        </is>
      </c>
      <c r="G471" s="9" t="inlineStr">
        <is>
          <t>CISD Continuation</t>
        </is>
      </c>
      <c r="H471" s="9" t="inlineStr">
        <is>
          <t>A</t>
        </is>
      </c>
      <c r="I471" s="26" t="n">
        <v>12</v>
      </c>
      <c r="J471" s="27" t="n">
        <v>15462.3</v>
      </c>
      <c r="K471" s="27" t="n">
        <v>15378.5</v>
      </c>
      <c r="L471" s="27" t="n">
        <v>15542.5</v>
      </c>
      <c r="M471" s="27" t="n">
        <v>15378.5</v>
      </c>
      <c r="N471" s="28">
        <f>(K471-J471)*IF(F471="Long",1,-1)</f>
        <v/>
      </c>
      <c r="O471" s="18" t="n">
        <v>1005.6</v>
      </c>
      <c r="P471" s="18" t="n">
        <v>-145.2</v>
      </c>
      <c r="Q471" s="18" t="n">
        <v>1005.6</v>
      </c>
      <c r="R471" s="18">
        <f>R470+O471</f>
        <v/>
      </c>
      <c r="S471" s="18">
        <f>MAX(0,MAX($R$7:R471))-R471</f>
        <v/>
      </c>
      <c r="T471" s="9" t="inlineStr">
        <is>
          <t>Target</t>
        </is>
      </c>
      <c r="U471" s="29" t="n">
        <v>99.3</v>
      </c>
    </row>
    <row r="472">
      <c r="A472" s="11" t="n">
        <v>466</v>
      </c>
      <c r="B472" s="25" t="n">
        <v>45145</v>
      </c>
      <c r="C472" s="9" t="inlineStr">
        <is>
          <t>09:45</t>
        </is>
      </c>
      <c r="D472" s="25" t="n">
        <v>45145</v>
      </c>
      <c r="E472" s="9" t="inlineStr">
        <is>
          <t>11:18</t>
        </is>
      </c>
      <c r="F472" s="9" t="inlineStr">
        <is>
          <t>Short</t>
        </is>
      </c>
      <c r="G472" s="9" t="inlineStr">
        <is>
          <t>Gap Fill</t>
        </is>
      </c>
      <c r="H472" s="9" t="inlineStr">
        <is>
          <t>-</t>
        </is>
      </c>
      <c r="I472" s="26" t="n">
        <v>12</v>
      </c>
      <c r="J472" s="27" t="n">
        <v>15311.1</v>
      </c>
      <c r="K472" s="27" t="n">
        <v>15276</v>
      </c>
      <c r="L472" s="27" t="n">
        <v>15394.75</v>
      </c>
      <c r="M472" s="27" t="n">
        <v>15276</v>
      </c>
      <c r="N472" s="28">
        <f>(K472-J472)*IF(F472="Long",1,-1)</f>
        <v/>
      </c>
      <c r="O472" s="18" t="n">
        <v>421.2</v>
      </c>
      <c r="P472" s="18" t="n">
        <v>-658.8</v>
      </c>
      <c r="Q472" s="18" t="n">
        <v>421.2</v>
      </c>
      <c r="R472" s="18">
        <f>R471+O472</f>
        <v/>
      </c>
      <c r="S472" s="18">
        <f>MAX(0,MAX($R$7:R472))-R472</f>
        <v/>
      </c>
      <c r="T472" s="9" t="inlineStr">
        <is>
          <t>Target</t>
        </is>
      </c>
      <c r="U472" s="29" t="n">
        <v>93.7</v>
      </c>
    </row>
    <row r="473">
      <c r="A473" s="11" t="n">
        <v>467</v>
      </c>
      <c r="B473" s="25" t="n">
        <v>45146</v>
      </c>
      <c r="C473" s="9" t="inlineStr">
        <is>
          <t>10:15</t>
        </is>
      </c>
      <c r="D473" s="25" t="n">
        <v>45146</v>
      </c>
      <c r="E473" s="9" t="inlineStr">
        <is>
          <t>14:57</t>
        </is>
      </c>
      <c r="F473" s="9" t="inlineStr">
        <is>
          <t>Short</t>
        </is>
      </c>
      <c r="G473" s="9" t="inlineStr">
        <is>
          <t>CISD Continuation</t>
        </is>
      </c>
      <c r="H473" s="9" t="inlineStr">
        <is>
          <t>A</t>
        </is>
      </c>
      <c r="I473" s="26" t="n">
        <v>12</v>
      </c>
      <c r="J473" s="27" t="n">
        <v>15184.6</v>
      </c>
      <c r="K473" s="27" t="n">
        <v>15265.25</v>
      </c>
      <c r="L473" s="27" t="n">
        <v>15265.25</v>
      </c>
      <c r="M473" s="27" t="n">
        <v>15115</v>
      </c>
      <c r="N473" s="28">
        <f>(K473-J473)*IF(F473="Long",1,-1)</f>
        <v/>
      </c>
      <c r="O473" s="18" t="n">
        <v>-967.8</v>
      </c>
      <c r="P473" s="18" t="n">
        <v>-967.8</v>
      </c>
      <c r="Q473" s="18" t="n">
        <v>462</v>
      </c>
      <c r="R473" s="18">
        <f>R472+O473</f>
        <v/>
      </c>
      <c r="S473" s="18">
        <f>MAX(0,MAX($R$7:R473))-R473</f>
        <v/>
      </c>
      <c r="T473" s="9" t="inlineStr">
        <is>
          <t>Stop</t>
        </is>
      </c>
      <c r="U473" s="29" t="n">
        <v>282.7</v>
      </c>
    </row>
    <row r="474">
      <c r="A474" s="11" t="n">
        <v>468</v>
      </c>
      <c r="B474" s="25" t="n">
        <v>45147</v>
      </c>
      <c r="C474" s="9" t="inlineStr">
        <is>
          <t>10:25</t>
        </is>
      </c>
      <c r="D474" s="25" t="n">
        <v>45147</v>
      </c>
      <c r="E474" s="9" t="inlineStr">
        <is>
          <t>11:13</t>
        </is>
      </c>
      <c r="F474" s="9" t="inlineStr">
        <is>
          <t>Short</t>
        </is>
      </c>
      <c r="G474" s="9" t="inlineStr">
        <is>
          <t>ORB</t>
        </is>
      </c>
      <c r="H474" s="9" t="inlineStr">
        <is>
          <t>A+</t>
        </is>
      </c>
      <c r="I474" s="26" t="n">
        <v>12</v>
      </c>
      <c r="J474" s="27" t="n">
        <v>15190.7</v>
      </c>
      <c r="K474" s="27" t="n">
        <v>15115</v>
      </c>
      <c r="L474" s="27" t="n">
        <v>15240.5</v>
      </c>
      <c r="M474" s="27" t="n">
        <v>15115</v>
      </c>
      <c r="N474" s="28">
        <f>(K474-J474)*IF(F474="Long",1,-1)</f>
        <v/>
      </c>
      <c r="O474" s="18" t="n">
        <v>908.4</v>
      </c>
      <c r="P474" s="18" t="n">
        <v>-313.2</v>
      </c>
      <c r="Q474" s="18" t="n">
        <v>908.4</v>
      </c>
      <c r="R474" s="18">
        <f>R473+O474</f>
        <v/>
      </c>
      <c r="S474" s="18">
        <f>MAX(0,MAX($R$7:R474))-R474</f>
        <v/>
      </c>
      <c r="T474" s="9" t="inlineStr">
        <is>
          <t>Target</t>
        </is>
      </c>
      <c r="U474" s="29" t="n">
        <v>48.7</v>
      </c>
    </row>
    <row r="475">
      <c r="A475" s="11" t="n">
        <v>469</v>
      </c>
      <c r="B475" s="25" t="n">
        <v>45153</v>
      </c>
      <c r="C475" s="9" t="inlineStr">
        <is>
          <t>10:05</t>
        </is>
      </c>
      <c r="D475" s="25" t="n">
        <v>45153</v>
      </c>
      <c r="E475" s="9" t="inlineStr">
        <is>
          <t>16:05</t>
        </is>
      </c>
      <c r="F475" s="9" t="inlineStr">
        <is>
          <t>Short</t>
        </is>
      </c>
      <c r="G475" s="9" t="inlineStr">
        <is>
          <t>CISD Continuation</t>
        </is>
      </c>
      <c r="H475" s="9" t="inlineStr">
        <is>
          <t>A</t>
        </is>
      </c>
      <c r="I475" s="26" t="n">
        <v>12</v>
      </c>
      <c r="J475" s="27" t="n">
        <v>15093.1</v>
      </c>
      <c r="K475" s="27" t="n">
        <v>15041.3</v>
      </c>
      <c r="L475" s="27" t="n">
        <v>15173.75</v>
      </c>
      <c r="M475" s="27" t="n">
        <v>14983</v>
      </c>
      <c r="N475" s="28">
        <f>(K475-J475)*IF(F475="Long",1,-1)</f>
        <v/>
      </c>
      <c r="O475" s="18" t="n">
        <v>621.6</v>
      </c>
      <c r="P475" s="18" t="n">
        <v>-594</v>
      </c>
      <c r="Q475" s="18" t="n">
        <v>933.6</v>
      </c>
      <c r="R475" s="18">
        <f>R474+O475</f>
        <v/>
      </c>
      <c r="S475" s="18">
        <f>MAX(0,MAX($R$7:R475))-R475</f>
        <v/>
      </c>
      <c r="T475" s="9" t="inlineStr">
        <is>
          <t>Session close</t>
        </is>
      </c>
      <c r="U475" s="29" t="n">
        <v>360</v>
      </c>
    </row>
    <row r="476">
      <c r="A476" s="11" t="n">
        <v>470</v>
      </c>
      <c r="B476" s="25" t="n">
        <v>45154</v>
      </c>
      <c r="C476" s="9" t="inlineStr">
        <is>
          <t>09:45</t>
        </is>
      </c>
      <c r="D476" s="25" t="n">
        <v>45154</v>
      </c>
      <c r="E476" s="9" t="inlineStr">
        <is>
          <t>09:47</t>
        </is>
      </c>
      <c r="F476" s="9" t="inlineStr">
        <is>
          <t>Long</t>
        </is>
      </c>
      <c r="G476" s="9" t="inlineStr">
        <is>
          <t>Gap Fill</t>
        </is>
      </c>
      <c r="H476" s="9" t="inlineStr">
        <is>
          <t>-</t>
        </is>
      </c>
      <c r="I476" s="26" t="n">
        <v>12</v>
      </c>
      <c r="J476" s="27" t="n">
        <v>15030.7</v>
      </c>
      <c r="K476" s="27" t="n">
        <v>15041.5</v>
      </c>
      <c r="L476" s="27" t="n">
        <v>14985.5</v>
      </c>
      <c r="M476" s="27" t="n">
        <v>15041.5</v>
      </c>
      <c r="N476" s="28">
        <f>(K476-J476)*IF(F476="Long",1,-1)</f>
        <v/>
      </c>
      <c r="O476" s="18" t="n">
        <v>129.6</v>
      </c>
      <c r="P476" s="18" t="n">
        <v>-162</v>
      </c>
      <c r="Q476" s="18" t="n">
        <v>129.6</v>
      </c>
      <c r="R476" s="18">
        <f>R475+O476</f>
        <v/>
      </c>
      <c r="S476" s="18">
        <f>MAX(0,MAX($R$7:R476))-R476</f>
        <v/>
      </c>
      <c r="T476" s="9" t="inlineStr">
        <is>
          <t>Target</t>
        </is>
      </c>
      <c r="U476" s="29" t="n">
        <v>2.7</v>
      </c>
    </row>
    <row r="477">
      <c r="A477" s="11" t="n">
        <v>471</v>
      </c>
      <c r="B477" s="25" t="n">
        <v>45154</v>
      </c>
      <c r="C477" s="9" t="inlineStr">
        <is>
          <t>12:00</t>
        </is>
      </c>
      <c r="D477" s="25" t="n">
        <v>45154</v>
      </c>
      <c r="E477" s="9" t="inlineStr">
        <is>
          <t>16:05</t>
        </is>
      </c>
      <c r="F477" s="9" t="inlineStr">
        <is>
          <t>Short</t>
        </is>
      </c>
      <c r="G477" s="9" t="inlineStr">
        <is>
          <t>ORB</t>
        </is>
      </c>
      <c r="H477" s="9" t="inlineStr">
        <is>
          <t>A</t>
        </is>
      </c>
      <c r="I477" s="26" t="n">
        <v>12</v>
      </c>
      <c r="J477" s="27" t="n">
        <v>14979.1</v>
      </c>
      <c r="K477" s="27" t="n">
        <v>14880.8</v>
      </c>
      <c r="L477" s="27" t="n">
        <v>15059</v>
      </c>
      <c r="M477" s="27" t="n">
        <v>14865</v>
      </c>
      <c r="N477" s="28">
        <f>(K477-J477)*IF(F477="Long",1,-1)</f>
        <v/>
      </c>
      <c r="O477" s="18" t="n">
        <v>1179.6</v>
      </c>
      <c r="P477" s="18" t="n">
        <v>-507.6</v>
      </c>
      <c r="Q477" s="18" t="n">
        <v>1333.2</v>
      </c>
      <c r="R477" s="18">
        <f>R476+O477</f>
        <v/>
      </c>
      <c r="S477" s="18">
        <f>MAX(0,MAX($R$7:R477))-R477</f>
        <v/>
      </c>
      <c r="T477" s="9" t="inlineStr">
        <is>
          <t>Session close</t>
        </is>
      </c>
      <c r="U477" s="29" t="n">
        <v>245</v>
      </c>
    </row>
    <row r="478">
      <c r="A478" s="11" t="n">
        <v>472</v>
      </c>
      <c r="B478" s="25" t="n">
        <v>45155</v>
      </c>
      <c r="C478" s="9" t="inlineStr">
        <is>
          <t>09:45</t>
        </is>
      </c>
      <c r="D478" s="25" t="n">
        <v>45155</v>
      </c>
      <c r="E478" s="9" t="inlineStr">
        <is>
          <t>09:46</t>
        </is>
      </c>
      <c r="F478" s="9" t="inlineStr">
        <is>
          <t>Short</t>
        </is>
      </c>
      <c r="G478" s="9" t="inlineStr">
        <is>
          <t>Gap Fill</t>
        </is>
      </c>
      <c r="H478" s="9" t="inlineStr">
        <is>
          <t>-</t>
        </is>
      </c>
      <c r="I478" s="26" t="n">
        <v>12</v>
      </c>
      <c r="J478" s="27" t="n">
        <v>14883.8</v>
      </c>
      <c r="K478" s="27" t="n">
        <v>14874</v>
      </c>
      <c r="L478" s="27" t="n">
        <v>14943.75</v>
      </c>
      <c r="M478" s="27" t="n">
        <v>14874</v>
      </c>
      <c r="N478" s="28">
        <f>(K478-J478)*IF(F478="Long",1,-1)</f>
        <v/>
      </c>
      <c r="O478" s="18" t="n">
        <v>117.6</v>
      </c>
      <c r="P478" s="18" t="n">
        <v>-36</v>
      </c>
      <c r="Q478" s="18" t="n">
        <v>117.6</v>
      </c>
      <c r="R478" s="18">
        <f>R477+O478</f>
        <v/>
      </c>
      <c r="S478" s="18">
        <f>MAX(0,MAX($R$7:R478))-R478</f>
        <v/>
      </c>
      <c r="T478" s="9" t="inlineStr">
        <is>
          <t>Target</t>
        </is>
      </c>
      <c r="U478" s="29" t="n">
        <v>1.7</v>
      </c>
    </row>
    <row r="479">
      <c r="A479" s="11" t="n">
        <v>473</v>
      </c>
      <c r="B479" s="25" t="n">
        <v>45160</v>
      </c>
      <c r="C479" s="9" t="inlineStr">
        <is>
          <t>09:45</t>
        </is>
      </c>
      <c r="D479" s="25" t="n">
        <v>45160</v>
      </c>
      <c r="E479" s="9" t="inlineStr">
        <is>
          <t>10:33</t>
        </is>
      </c>
      <c r="F479" s="9" t="inlineStr">
        <is>
          <t>Short</t>
        </is>
      </c>
      <c r="G479" s="9" t="inlineStr">
        <is>
          <t>Gap Fill</t>
        </is>
      </c>
      <c r="H479" s="9" t="inlineStr">
        <is>
          <t>-</t>
        </is>
      </c>
      <c r="I479" s="26" t="n">
        <v>12</v>
      </c>
      <c r="J479" s="27" t="n">
        <v>14991.8</v>
      </c>
      <c r="K479" s="27" t="n">
        <v>14933.75</v>
      </c>
      <c r="L479" s="27" t="n">
        <v>15040.25</v>
      </c>
      <c r="M479" s="27" t="n">
        <v>14933.75</v>
      </c>
      <c r="N479" s="28">
        <f>(K479-J479)*IF(F479="Long",1,-1)</f>
        <v/>
      </c>
      <c r="O479" s="18" t="n">
        <v>696.6</v>
      </c>
      <c r="P479" s="18" t="n">
        <v>-195.6</v>
      </c>
      <c r="Q479" s="18" t="n">
        <v>696.6</v>
      </c>
      <c r="R479" s="18">
        <f>R478+O479</f>
        <v/>
      </c>
      <c r="S479" s="18">
        <f>MAX(0,MAX($R$7:R479))-R479</f>
        <v/>
      </c>
      <c r="T479" s="9" t="inlineStr">
        <is>
          <t>Target</t>
        </is>
      </c>
      <c r="U479" s="29" t="n">
        <v>48.7</v>
      </c>
    </row>
    <row r="480">
      <c r="A480" s="11" t="n">
        <v>474</v>
      </c>
      <c r="B480" s="25" t="n">
        <v>45161</v>
      </c>
      <c r="C480" s="9" t="inlineStr">
        <is>
          <t>10:00</t>
        </is>
      </c>
      <c r="D480" s="25" t="n">
        <v>45161</v>
      </c>
      <c r="E480" s="9" t="inlineStr">
        <is>
          <t>11:14</t>
        </is>
      </c>
      <c r="F480" s="9" t="inlineStr">
        <is>
          <t>Long</t>
        </is>
      </c>
      <c r="G480" s="9" t="inlineStr">
        <is>
          <t>CISD Continuation</t>
        </is>
      </c>
      <c r="H480" s="9" t="inlineStr">
        <is>
          <t>A</t>
        </is>
      </c>
      <c r="I480" s="26" t="n">
        <v>12</v>
      </c>
      <c r="J480" s="27" t="n">
        <v>15044.8</v>
      </c>
      <c r="K480" s="27" t="n">
        <v>15135</v>
      </c>
      <c r="L480" s="27" t="n">
        <v>14962.5</v>
      </c>
      <c r="M480" s="27" t="n">
        <v>15135</v>
      </c>
      <c r="N480" s="28">
        <f>(K480-J480)*IF(F480="Long",1,-1)</f>
        <v/>
      </c>
      <c r="O480" s="18" t="n">
        <v>1082.4</v>
      </c>
      <c r="P480" s="18" t="n">
        <v>-164.4</v>
      </c>
      <c r="Q480" s="18" t="n">
        <v>1082.4</v>
      </c>
      <c r="R480" s="18">
        <f>R479+O480</f>
        <v/>
      </c>
      <c r="S480" s="18">
        <f>MAX(0,MAX($R$7:R480))-R480</f>
        <v/>
      </c>
      <c r="T480" s="9" t="inlineStr">
        <is>
          <t>Target</t>
        </is>
      </c>
      <c r="U480" s="29" t="n">
        <v>74.7</v>
      </c>
    </row>
    <row r="481">
      <c r="A481" s="11" t="n">
        <v>475</v>
      </c>
      <c r="B481" s="25" t="n">
        <v>45161</v>
      </c>
      <c r="C481" s="9" t="inlineStr">
        <is>
          <t>12:35</t>
        </is>
      </c>
      <c r="D481" s="25" t="n">
        <v>45161</v>
      </c>
      <c r="E481" s="9" t="inlineStr">
        <is>
          <t>16:05</t>
        </is>
      </c>
      <c r="F481" s="9" t="inlineStr">
        <is>
          <t>Long</t>
        </is>
      </c>
      <c r="G481" s="9" t="inlineStr">
        <is>
          <t>Sweep Retest</t>
        </is>
      </c>
      <c r="H481" s="9" t="inlineStr">
        <is>
          <t>C</t>
        </is>
      </c>
      <c r="I481" s="26" t="n">
        <v>8</v>
      </c>
      <c r="J481" s="27" t="n">
        <v>15130.5</v>
      </c>
      <c r="K481" s="27" t="n">
        <v>15159.9</v>
      </c>
      <c r="L481" s="27" t="n">
        <v>15050</v>
      </c>
      <c r="M481" s="27" t="n">
        <v>15235</v>
      </c>
      <c r="N481" s="28">
        <f>(K481-J481)*IF(F481="Long",1,-1)</f>
        <v/>
      </c>
      <c r="O481" s="18" t="n">
        <v>235.2</v>
      </c>
      <c r="P481" s="18" t="n">
        <v>-80</v>
      </c>
      <c r="Q481" s="18" t="n">
        <v>475.2</v>
      </c>
      <c r="R481" s="18">
        <f>R480+O481</f>
        <v/>
      </c>
      <c r="S481" s="18">
        <f>MAX(0,MAX($R$7:R481))-R481</f>
        <v/>
      </c>
      <c r="T481" s="9" t="inlineStr">
        <is>
          <t>Session close</t>
        </is>
      </c>
      <c r="U481" s="29" t="n">
        <v>210</v>
      </c>
    </row>
    <row r="482">
      <c r="A482" s="11" t="n">
        <v>476</v>
      </c>
      <c r="B482" s="25" t="n">
        <v>45166</v>
      </c>
      <c r="C482" s="9" t="inlineStr">
        <is>
          <t>09:45</t>
        </is>
      </c>
      <c r="D482" s="25" t="n">
        <v>45166</v>
      </c>
      <c r="E482" s="9" t="inlineStr">
        <is>
          <t>16:00</t>
        </is>
      </c>
      <c r="F482" s="9" t="inlineStr">
        <is>
          <t>Short</t>
        </is>
      </c>
      <c r="G482" s="9" t="inlineStr">
        <is>
          <t>Gap Fill</t>
        </is>
      </c>
      <c r="H482" s="9" t="inlineStr">
        <is>
          <t>-</t>
        </is>
      </c>
      <c r="I482" s="26" t="n">
        <v>12</v>
      </c>
      <c r="J482" s="27" t="n">
        <v>15027.1</v>
      </c>
      <c r="K482" s="27" t="n">
        <v>15051.6</v>
      </c>
      <c r="L482" s="27" t="n">
        <v>15087.25</v>
      </c>
      <c r="M482" s="27" t="n">
        <v>14936.5</v>
      </c>
      <c r="N482" s="28">
        <f>(K482-J482)*IF(F482="Long",1,-1)</f>
        <v/>
      </c>
      <c r="O482" s="18" t="n">
        <v>-294</v>
      </c>
      <c r="P482" s="18" t="n">
        <v>-529.2</v>
      </c>
      <c r="Q482" s="18" t="n">
        <v>982.8</v>
      </c>
      <c r="R482" s="18">
        <f>R481+O482</f>
        <v/>
      </c>
      <c r="S482" s="18">
        <f>MAX(0,MAX($R$7:R482))-R482</f>
        <v/>
      </c>
      <c r="T482" s="9" t="inlineStr">
        <is>
          <t>Time exit</t>
        </is>
      </c>
      <c r="U482" s="29" t="n">
        <v>375</v>
      </c>
    </row>
    <row r="483">
      <c r="A483" s="11" t="n">
        <v>477</v>
      </c>
      <c r="B483" s="25" t="n">
        <v>45174</v>
      </c>
      <c r="C483" s="9" t="inlineStr">
        <is>
          <t>13:15</t>
        </is>
      </c>
      <c r="D483" s="25" t="n">
        <v>45174</v>
      </c>
      <c r="E483" s="9" t="inlineStr">
        <is>
          <t>16:05</t>
        </is>
      </c>
      <c r="F483" s="9" t="inlineStr">
        <is>
          <t>Long</t>
        </is>
      </c>
      <c r="G483" s="9" t="inlineStr">
        <is>
          <t>ORB</t>
        </is>
      </c>
      <c r="H483" s="9" t="inlineStr">
        <is>
          <t>A</t>
        </is>
      </c>
      <c r="I483" s="26" t="n">
        <v>12</v>
      </c>
      <c r="J483" s="27" t="n">
        <v>15511.35</v>
      </c>
      <c r="K483" s="27" t="n">
        <v>15500.89</v>
      </c>
      <c r="L483" s="27" t="n">
        <v>15431</v>
      </c>
      <c r="M483" s="27" t="n">
        <v>15585</v>
      </c>
      <c r="N483" s="28">
        <f>(K483-J483)*IF(F483="Long",1,-1)</f>
        <v/>
      </c>
      <c r="O483" s="18" t="n">
        <v>-125.52</v>
      </c>
      <c r="P483" s="18" t="n">
        <v>-171</v>
      </c>
      <c r="Q483" s="18" t="n">
        <v>566.28</v>
      </c>
      <c r="R483" s="18">
        <f>R482+O483</f>
        <v/>
      </c>
      <c r="S483" s="18">
        <f>MAX(0,MAX($R$7:R483))-R483</f>
        <v/>
      </c>
      <c r="T483" s="9" t="inlineStr">
        <is>
          <t>Session close</t>
        </is>
      </c>
      <c r="U483" s="29" t="n">
        <v>170</v>
      </c>
    </row>
    <row r="484">
      <c r="A484" s="11" t="n">
        <v>478</v>
      </c>
      <c r="B484" s="25" t="n">
        <v>45177</v>
      </c>
      <c r="C484" s="9" t="inlineStr">
        <is>
          <t>10:15</t>
        </is>
      </c>
      <c r="D484" s="25" t="n">
        <v>45177</v>
      </c>
      <c r="E484" s="9" t="inlineStr">
        <is>
          <t>10:59</t>
        </is>
      </c>
      <c r="F484" s="9" t="inlineStr">
        <is>
          <t>Long</t>
        </is>
      </c>
      <c r="G484" s="9" t="inlineStr">
        <is>
          <t>ORB</t>
        </is>
      </c>
      <c r="H484" s="9" t="inlineStr">
        <is>
          <t>A+</t>
        </is>
      </c>
      <c r="I484" s="26" t="n">
        <v>12</v>
      </c>
      <c r="J484" s="27" t="n">
        <v>15349.2</v>
      </c>
      <c r="K484" s="27" t="n">
        <v>15298.5</v>
      </c>
      <c r="L484" s="27" t="n">
        <v>15298.5</v>
      </c>
      <c r="M484" s="27" t="n">
        <v>15490.25</v>
      </c>
      <c r="N484" s="28">
        <f>(K484-J484)*IF(F484="Long",1,-1)</f>
        <v/>
      </c>
      <c r="O484" s="18" t="n">
        <v>-608.4</v>
      </c>
      <c r="P484" s="18" t="n">
        <v>-608.4</v>
      </c>
      <c r="Q484" s="18" t="n">
        <v>318.84</v>
      </c>
      <c r="R484" s="18">
        <f>R483+O484</f>
        <v/>
      </c>
      <c r="S484" s="18">
        <f>MAX(0,MAX($R$7:R484))-R484</f>
        <v/>
      </c>
      <c r="T484" s="9" t="inlineStr">
        <is>
          <t>Stop</t>
        </is>
      </c>
      <c r="U484" s="29" t="n">
        <v>44.7</v>
      </c>
    </row>
    <row r="485">
      <c r="A485" s="11" t="n">
        <v>479</v>
      </c>
      <c r="B485" s="25" t="n">
        <v>45177</v>
      </c>
      <c r="C485" s="9" t="inlineStr">
        <is>
          <t>11:35</t>
        </is>
      </c>
      <c r="D485" s="25" t="n">
        <v>45177</v>
      </c>
      <c r="E485" s="9" t="inlineStr">
        <is>
          <t>12:47</t>
        </is>
      </c>
      <c r="F485" s="9" t="inlineStr">
        <is>
          <t>Long</t>
        </is>
      </c>
      <c r="G485" s="9" t="inlineStr">
        <is>
          <t>ORB</t>
        </is>
      </c>
      <c r="H485" s="9" t="inlineStr">
        <is>
          <t>A</t>
        </is>
      </c>
      <c r="I485" s="26" t="n">
        <v>12</v>
      </c>
      <c r="J485" s="27" t="n">
        <v>15351.62</v>
      </c>
      <c r="K485" s="27" t="n">
        <v>15301</v>
      </c>
      <c r="L485" s="27" t="n">
        <v>15301</v>
      </c>
      <c r="M485" s="27" t="n">
        <v>15490.25</v>
      </c>
      <c r="N485" s="28">
        <f>(K485-J485)*IF(F485="Long",1,-1)</f>
        <v/>
      </c>
      <c r="O485" s="18" t="n">
        <v>-607.4400000000001</v>
      </c>
      <c r="P485" s="18" t="n">
        <v>-607.4400000000001</v>
      </c>
      <c r="Q485" s="18" t="n">
        <v>38.88</v>
      </c>
      <c r="R485" s="18">
        <f>R484+O485</f>
        <v/>
      </c>
      <c r="S485" s="18">
        <f>MAX(0,MAX($R$7:R485))-R485</f>
        <v/>
      </c>
      <c r="T485" s="9" t="inlineStr">
        <is>
          <t>Stop</t>
        </is>
      </c>
      <c r="U485" s="29" t="n">
        <v>72.7</v>
      </c>
    </row>
    <row r="486">
      <c r="A486" s="11" t="n">
        <v>480</v>
      </c>
      <c r="B486" s="25" t="n">
        <v>45180</v>
      </c>
      <c r="C486" s="9" t="inlineStr">
        <is>
          <t>13:50</t>
        </is>
      </c>
      <c r="D486" s="25" t="n">
        <v>45180</v>
      </c>
      <c r="E486" s="9" t="inlineStr">
        <is>
          <t>16:05</t>
        </is>
      </c>
      <c r="F486" s="9" t="inlineStr">
        <is>
          <t>Long</t>
        </is>
      </c>
      <c r="G486" s="9" t="inlineStr">
        <is>
          <t>ORB</t>
        </is>
      </c>
      <c r="H486" s="9" t="inlineStr">
        <is>
          <t>A</t>
        </is>
      </c>
      <c r="I486" s="26" t="n">
        <v>20</v>
      </c>
      <c r="J486" s="27" t="n">
        <v>15439.83</v>
      </c>
      <c r="K486" s="27" t="n">
        <v>15466.43</v>
      </c>
      <c r="L486" s="27" t="n">
        <v>15359</v>
      </c>
      <c r="M486" s="27" t="n">
        <v>15613.5</v>
      </c>
      <c r="N486" s="28">
        <f>(K486-J486)*IF(F486="Long",1,-1)</f>
        <v/>
      </c>
      <c r="O486" s="18" t="n">
        <v>532</v>
      </c>
      <c r="P486" s="18" t="n">
        <v>-30.6</v>
      </c>
      <c r="Q486" s="18" t="n">
        <v>850</v>
      </c>
      <c r="R486" s="18">
        <f>R485+O486</f>
        <v/>
      </c>
      <c r="S486" s="18">
        <f>MAX(0,MAX($R$7:R486))-R486</f>
        <v/>
      </c>
      <c r="T486" s="9" t="inlineStr">
        <is>
          <t>Session close</t>
        </is>
      </c>
      <c r="U486" s="29" t="n">
        <v>135</v>
      </c>
    </row>
    <row r="487">
      <c r="A487" s="11" t="n">
        <v>481</v>
      </c>
      <c r="B487" s="25" t="n">
        <v>45181</v>
      </c>
      <c r="C487" s="9" t="inlineStr">
        <is>
          <t>09:45</t>
        </is>
      </c>
      <c r="D487" s="25" t="n">
        <v>45181</v>
      </c>
      <c r="E487" s="9" t="inlineStr">
        <is>
          <t>10:27</t>
        </is>
      </c>
      <c r="F487" s="9" t="inlineStr">
        <is>
          <t>Long</t>
        </is>
      </c>
      <c r="G487" s="9" t="inlineStr">
        <is>
          <t>Gap Fill</t>
        </is>
      </c>
      <c r="H487" s="9" t="inlineStr">
        <is>
          <t>-</t>
        </is>
      </c>
      <c r="I487" s="26" t="n">
        <v>12</v>
      </c>
      <c r="J487" s="27" t="n">
        <v>15421.53</v>
      </c>
      <c r="K487" s="27" t="n">
        <v>15372.5</v>
      </c>
      <c r="L487" s="27" t="n">
        <v>15372.5</v>
      </c>
      <c r="M487" s="27" t="n">
        <v>15457.75</v>
      </c>
      <c r="N487" s="28">
        <f>(K487-J487)*IF(F487="Long",1,-1)</f>
        <v/>
      </c>
      <c r="O487" s="18" t="n">
        <v>-588.36</v>
      </c>
      <c r="P487" s="18" t="n">
        <v>-588.36</v>
      </c>
      <c r="Q487" s="18" t="n">
        <v>300.84</v>
      </c>
      <c r="R487" s="18">
        <f>R486+O487</f>
        <v/>
      </c>
      <c r="S487" s="18">
        <f>MAX(0,MAX($R$7:R487))-R487</f>
        <v/>
      </c>
      <c r="T487" s="9" t="inlineStr">
        <is>
          <t>Stop</t>
        </is>
      </c>
      <c r="U487" s="29" t="n">
        <v>42.7</v>
      </c>
    </row>
    <row r="488">
      <c r="A488" s="11" t="n">
        <v>482</v>
      </c>
      <c r="B488" s="25" t="n">
        <v>45187</v>
      </c>
      <c r="C488" s="9" t="inlineStr">
        <is>
          <t>09:45</t>
        </is>
      </c>
      <c r="D488" s="25" t="n">
        <v>45187</v>
      </c>
      <c r="E488" s="9" t="inlineStr">
        <is>
          <t>09:45</t>
        </is>
      </c>
      <c r="F488" s="9" t="inlineStr">
        <is>
          <t>Long</t>
        </is>
      </c>
      <c r="G488" s="9" t="inlineStr">
        <is>
          <t>Gap Fill</t>
        </is>
      </c>
      <c r="H488" s="9" t="inlineStr">
        <is>
          <t>-</t>
        </is>
      </c>
      <c r="I488" s="26" t="n">
        <v>12</v>
      </c>
      <c r="J488" s="27" t="n">
        <v>15206.4</v>
      </c>
      <c r="K488" s="27" t="n">
        <v>15206.5</v>
      </c>
      <c r="L488" s="27" t="n">
        <v>15158.25</v>
      </c>
      <c r="M488" s="27" t="n">
        <v>15206.5</v>
      </c>
      <c r="N488" s="28">
        <f>(K488-J488)*IF(F488="Long",1,-1)</f>
        <v/>
      </c>
      <c r="O488" s="18" t="n">
        <v>1.2</v>
      </c>
      <c r="P488" s="18" t="n">
        <v>0</v>
      </c>
      <c r="Q488" s="18" t="n">
        <v>1.2</v>
      </c>
      <c r="R488" s="18">
        <f>R487+O488</f>
        <v/>
      </c>
      <c r="S488" s="18">
        <f>MAX(0,MAX($R$7:R488))-R488</f>
        <v/>
      </c>
      <c r="T488" s="9" t="inlineStr">
        <is>
          <t>Target</t>
        </is>
      </c>
      <c r="U488" s="29" t="n">
        <v>0.3</v>
      </c>
    </row>
    <row r="489">
      <c r="A489" s="11" t="n">
        <v>483</v>
      </c>
      <c r="B489" s="25" t="n">
        <v>45188</v>
      </c>
      <c r="C489" s="9" t="inlineStr">
        <is>
          <t>10:00</t>
        </is>
      </c>
      <c r="D489" s="25" t="n">
        <v>45188</v>
      </c>
      <c r="E489" s="9" t="inlineStr">
        <is>
          <t>14:35</t>
        </is>
      </c>
      <c r="F489" s="9" t="inlineStr">
        <is>
          <t>Short</t>
        </is>
      </c>
      <c r="G489" s="9" t="inlineStr">
        <is>
          <t>ORB</t>
        </is>
      </c>
      <c r="H489" s="9" t="inlineStr">
        <is>
          <t>A</t>
        </is>
      </c>
      <c r="I489" s="26" t="n">
        <v>12</v>
      </c>
      <c r="J489" s="27" t="n">
        <v>15119.42</v>
      </c>
      <c r="K489" s="27" t="n">
        <v>15199.5</v>
      </c>
      <c r="L489" s="27" t="n">
        <v>15199.5</v>
      </c>
      <c r="M489" s="27" t="n">
        <v>15015</v>
      </c>
      <c r="N489" s="28">
        <f>(K489-J489)*IF(F489="Long",1,-1)</f>
        <v/>
      </c>
      <c r="O489" s="18" t="n">
        <v>-960.96</v>
      </c>
      <c r="P489" s="18" t="n">
        <v>-960.96</v>
      </c>
      <c r="Q489" s="18" t="n">
        <v>630.6</v>
      </c>
      <c r="R489" s="18">
        <f>R488+O489</f>
        <v/>
      </c>
      <c r="S489" s="18">
        <f>MAX(0,MAX($R$7:R489))-R489</f>
        <v/>
      </c>
      <c r="T489" s="9" t="inlineStr">
        <is>
          <t>Stop</t>
        </is>
      </c>
      <c r="U489" s="29" t="n">
        <v>275.7</v>
      </c>
    </row>
    <row r="490">
      <c r="A490" s="11" t="n">
        <v>484</v>
      </c>
      <c r="B490" s="25" t="n">
        <v>45191</v>
      </c>
      <c r="C490" s="9" t="inlineStr">
        <is>
          <t>09:45</t>
        </is>
      </c>
      <c r="D490" s="25" t="n">
        <v>45191</v>
      </c>
      <c r="E490" s="9" t="inlineStr">
        <is>
          <t>09:46</t>
        </is>
      </c>
      <c r="F490" s="9" t="inlineStr">
        <is>
          <t>Short</t>
        </is>
      </c>
      <c r="G490" s="9" t="inlineStr">
        <is>
          <t>Gap Fill</t>
        </is>
      </c>
      <c r="H490" s="9" t="inlineStr">
        <is>
          <t>-</t>
        </is>
      </c>
      <c r="I490" s="26" t="n">
        <v>12</v>
      </c>
      <c r="J490" s="27" t="n">
        <v>14736.97</v>
      </c>
      <c r="K490" s="27" t="n">
        <v>14773</v>
      </c>
      <c r="L490" s="27" t="n">
        <v>14773</v>
      </c>
      <c r="M490" s="27" t="n">
        <v>14692</v>
      </c>
      <c r="N490" s="28">
        <f>(K490-J490)*IF(F490="Long",1,-1)</f>
        <v/>
      </c>
      <c r="O490" s="18" t="n">
        <v>-432.36</v>
      </c>
      <c r="P490" s="18" t="n">
        <v>-432.36</v>
      </c>
      <c r="Q490" s="18" t="n">
        <v>64.44</v>
      </c>
      <c r="R490" s="18">
        <f>R489+O490</f>
        <v/>
      </c>
      <c r="S490" s="18">
        <f>MAX(0,MAX($R$7:R490))-R490</f>
        <v/>
      </c>
      <c r="T490" s="9" t="inlineStr">
        <is>
          <t>Stop</t>
        </is>
      </c>
      <c r="U490" s="29" t="n">
        <v>1.7</v>
      </c>
    </row>
    <row r="491">
      <c r="A491" s="11" t="n">
        <v>485</v>
      </c>
      <c r="B491" s="25" t="n">
        <v>45194</v>
      </c>
      <c r="C491" s="9" t="inlineStr">
        <is>
          <t>09:45</t>
        </is>
      </c>
      <c r="D491" s="25" t="n">
        <v>45194</v>
      </c>
      <c r="E491" s="9" t="inlineStr">
        <is>
          <t>09:47</t>
        </is>
      </c>
      <c r="F491" s="9" t="inlineStr">
        <is>
          <t>Long</t>
        </is>
      </c>
      <c r="G491" s="9" t="inlineStr">
        <is>
          <t>Gap Fill</t>
        </is>
      </c>
      <c r="H491" s="9" t="inlineStr">
        <is>
          <t>-</t>
        </is>
      </c>
      <c r="I491" s="26" t="n">
        <v>12</v>
      </c>
      <c r="J491" s="27" t="n">
        <v>14680.47</v>
      </c>
      <c r="K491" s="27" t="n">
        <v>14699</v>
      </c>
      <c r="L491" s="27" t="n">
        <v>14655.75</v>
      </c>
      <c r="M491" s="27" t="n">
        <v>14699</v>
      </c>
      <c r="N491" s="28">
        <f>(K491-J491)*IF(F491="Long",1,-1)</f>
        <v/>
      </c>
      <c r="O491" s="18" t="n">
        <v>222.36</v>
      </c>
      <c r="P491" s="18" t="n">
        <v>-24.48</v>
      </c>
      <c r="Q491" s="18" t="n">
        <v>222.36</v>
      </c>
      <c r="R491" s="18">
        <f>R490+O491</f>
        <v/>
      </c>
      <c r="S491" s="18">
        <f>MAX(0,MAX($R$7:R491))-R491</f>
        <v/>
      </c>
      <c r="T491" s="9" t="inlineStr">
        <is>
          <t>Target</t>
        </is>
      </c>
      <c r="U491" s="29" t="n">
        <v>2.7</v>
      </c>
    </row>
    <row r="492">
      <c r="A492" s="11" t="n">
        <v>486</v>
      </c>
      <c r="B492" s="25" t="n">
        <v>45195</v>
      </c>
      <c r="C492" s="9" t="inlineStr">
        <is>
          <t>09:55</t>
        </is>
      </c>
      <c r="D492" s="25" t="n">
        <v>45195</v>
      </c>
      <c r="E492" s="9" t="inlineStr">
        <is>
          <t>15:25</t>
        </is>
      </c>
      <c r="F492" s="9" t="inlineStr">
        <is>
          <t>Short</t>
        </is>
      </c>
      <c r="G492" s="9" t="inlineStr">
        <is>
          <t>ORB</t>
        </is>
      </c>
      <c r="H492" s="9" t="inlineStr">
        <is>
          <t>A+</t>
        </is>
      </c>
      <c r="I492" s="26" t="n">
        <v>12</v>
      </c>
      <c r="J492" s="27" t="n">
        <v>14617.78</v>
      </c>
      <c r="K492" s="27" t="n">
        <v>14515</v>
      </c>
      <c r="L492" s="27" t="n">
        <v>14695.25</v>
      </c>
      <c r="M492" s="27" t="n">
        <v>14515</v>
      </c>
      <c r="N492" s="28">
        <f>(K492-J492)*IF(F492="Long",1,-1)</f>
        <v/>
      </c>
      <c r="O492" s="18" t="n">
        <v>1233.36</v>
      </c>
      <c r="P492" s="18" t="n">
        <v>-313.56</v>
      </c>
      <c r="Q492" s="18" t="n">
        <v>1233.36</v>
      </c>
      <c r="R492" s="18">
        <f>R491+O492</f>
        <v/>
      </c>
      <c r="S492" s="18">
        <f>MAX(0,MAX($R$7:R492))-R492</f>
        <v/>
      </c>
      <c r="T492" s="9" t="inlineStr">
        <is>
          <t>Target</t>
        </is>
      </c>
      <c r="U492" s="29" t="n">
        <v>330.7</v>
      </c>
    </row>
    <row r="493">
      <c r="A493" s="11" t="n">
        <v>487</v>
      </c>
      <c r="B493" s="25" t="n">
        <v>45202</v>
      </c>
      <c r="C493" s="9" t="inlineStr">
        <is>
          <t>10:10</t>
        </is>
      </c>
      <c r="D493" s="25" t="n">
        <v>45202</v>
      </c>
      <c r="E493" s="9" t="inlineStr">
        <is>
          <t>13:35</t>
        </is>
      </c>
      <c r="F493" s="9" t="inlineStr">
        <is>
          <t>Short</t>
        </is>
      </c>
      <c r="G493" s="9" t="inlineStr">
        <is>
          <t>CISD Continuation</t>
        </is>
      </c>
      <c r="H493" s="9" t="inlineStr">
        <is>
          <t>A</t>
        </is>
      </c>
      <c r="I493" s="26" t="n">
        <v>12</v>
      </c>
      <c r="J493" s="27" t="n">
        <v>14675.92</v>
      </c>
      <c r="K493" s="27" t="n">
        <v>14565</v>
      </c>
      <c r="L493" s="27" t="n">
        <v>14753.25</v>
      </c>
      <c r="M493" s="27" t="n">
        <v>14565</v>
      </c>
      <c r="N493" s="28">
        <f>(K493-J493)*IF(F493="Long",1,-1)</f>
        <v/>
      </c>
      <c r="O493" s="18" t="n">
        <v>1331.04</v>
      </c>
      <c r="P493" s="18" t="n">
        <v>-435.24</v>
      </c>
      <c r="Q493" s="18" t="n">
        <v>1331.04</v>
      </c>
      <c r="R493" s="18">
        <f>R492+O493</f>
        <v/>
      </c>
      <c r="S493" s="18">
        <f>MAX(0,MAX($R$7:R493))-R493</f>
        <v/>
      </c>
      <c r="T493" s="9" t="inlineStr">
        <is>
          <t>Target</t>
        </is>
      </c>
      <c r="U493" s="29" t="n">
        <v>205.7</v>
      </c>
    </row>
    <row r="494">
      <c r="A494" s="11" t="n">
        <v>488</v>
      </c>
      <c r="B494" s="25" t="n">
        <v>45202</v>
      </c>
      <c r="C494" s="9" t="inlineStr">
        <is>
          <t>13:40</t>
        </is>
      </c>
      <c r="D494" s="25" t="n">
        <v>45202</v>
      </c>
      <c r="E494" s="9" t="inlineStr">
        <is>
          <t>16:05</t>
        </is>
      </c>
      <c r="F494" s="9" t="inlineStr">
        <is>
          <t>Short</t>
        </is>
      </c>
      <c r="G494" s="9" t="inlineStr">
        <is>
          <t>Sweep Retest</t>
        </is>
      </c>
      <c r="H494" s="9" t="inlineStr">
        <is>
          <t>C</t>
        </is>
      </c>
      <c r="I494" s="26" t="n">
        <v>8</v>
      </c>
      <c r="J494" s="27" t="n">
        <v>14561.51</v>
      </c>
      <c r="K494" s="27" t="n">
        <v>14583.9</v>
      </c>
      <c r="L494" s="27" t="n">
        <v>14641.5</v>
      </c>
      <c r="M494" s="27" t="n">
        <v>14465</v>
      </c>
      <c r="N494" s="28">
        <f>(K494-J494)*IF(F494="Long",1,-1)</f>
        <v/>
      </c>
      <c r="O494" s="18" t="n">
        <v>-179.12</v>
      </c>
      <c r="P494" s="18" t="n">
        <v>-192.88</v>
      </c>
      <c r="Q494" s="18" t="n">
        <v>449.68</v>
      </c>
      <c r="R494" s="18">
        <f>R493+O494</f>
        <v/>
      </c>
      <c r="S494" s="18">
        <f>MAX(0,MAX($R$7:R494))-R494</f>
        <v/>
      </c>
      <c r="T494" s="9" t="inlineStr">
        <is>
          <t>Session close</t>
        </is>
      </c>
      <c r="U494" s="29" t="n">
        <v>145</v>
      </c>
    </row>
    <row r="495">
      <c r="A495" s="11" t="n">
        <v>489</v>
      </c>
      <c r="B495" s="25" t="n">
        <v>45209</v>
      </c>
      <c r="C495" s="9" t="inlineStr">
        <is>
          <t>10:20</t>
        </is>
      </c>
      <c r="D495" s="25" t="n">
        <v>45209</v>
      </c>
      <c r="E495" s="9" t="inlineStr">
        <is>
          <t>12:09</t>
        </is>
      </c>
      <c r="F495" s="9" t="inlineStr">
        <is>
          <t>Long</t>
        </is>
      </c>
      <c r="G495" s="9" t="inlineStr">
        <is>
          <t>CISD Continuation</t>
        </is>
      </c>
      <c r="H495" s="9" t="inlineStr">
        <is>
          <t>A</t>
        </is>
      </c>
      <c r="I495" s="26" t="n">
        <v>12</v>
      </c>
      <c r="J495" s="27" t="n">
        <v>15219.97</v>
      </c>
      <c r="K495" s="27" t="n">
        <v>15138.5</v>
      </c>
      <c r="L495" s="27" t="n">
        <v>15138.5</v>
      </c>
      <c r="M495" s="27" t="n">
        <v>15285</v>
      </c>
      <c r="N495" s="28">
        <f>(K495-J495)*IF(F495="Long",1,-1)</f>
        <v/>
      </c>
      <c r="O495" s="18" t="n">
        <v>-977.64</v>
      </c>
      <c r="P495" s="18" t="n">
        <v>-977.64</v>
      </c>
      <c r="Q495" s="18" t="n">
        <v>263.28</v>
      </c>
      <c r="R495" s="18">
        <f>R494+O495</f>
        <v/>
      </c>
      <c r="S495" s="18">
        <f>MAX(0,MAX($R$7:R495))-R495</f>
        <v/>
      </c>
      <c r="T495" s="9" t="inlineStr">
        <is>
          <t>Stop</t>
        </is>
      </c>
      <c r="U495" s="29" t="n">
        <v>109.3</v>
      </c>
    </row>
    <row r="496">
      <c r="A496" s="11" t="n">
        <v>490</v>
      </c>
      <c r="B496" s="25" t="n">
        <v>45216</v>
      </c>
      <c r="C496" s="9" t="inlineStr">
        <is>
          <t>09:45</t>
        </is>
      </c>
      <c r="D496" s="25" t="n">
        <v>45216</v>
      </c>
      <c r="E496" s="9" t="inlineStr">
        <is>
          <t>11:23</t>
        </is>
      </c>
      <c r="F496" s="9" t="inlineStr">
        <is>
          <t>Long</t>
        </is>
      </c>
      <c r="G496" s="9" t="inlineStr">
        <is>
          <t>Gap Fill</t>
        </is>
      </c>
      <c r="H496" s="9" t="inlineStr">
        <is>
          <t>-</t>
        </is>
      </c>
      <c r="I496" s="26" t="n">
        <v>12</v>
      </c>
      <c r="J496" s="27" t="n">
        <v>15089.57</v>
      </c>
      <c r="K496" s="27" t="n">
        <v>15179.5</v>
      </c>
      <c r="L496" s="27" t="n">
        <v>15056.75</v>
      </c>
      <c r="M496" s="27" t="n">
        <v>15179.5</v>
      </c>
      <c r="N496" s="28">
        <f>(K496-J496)*IF(F496="Long",1,-1)</f>
        <v/>
      </c>
      <c r="O496" s="18" t="n">
        <v>1079.16</v>
      </c>
      <c r="P496" s="18" t="n">
        <v>-282.12</v>
      </c>
      <c r="Q496" s="18" t="n">
        <v>1079.16</v>
      </c>
      <c r="R496" s="18">
        <f>R495+O496</f>
        <v/>
      </c>
      <c r="S496" s="18">
        <f>MAX(0,MAX($R$7:R496))-R496</f>
        <v/>
      </c>
      <c r="T496" s="9" t="inlineStr">
        <is>
          <t>Target</t>
        </is>
      </c>
      <c r="U496" s="29" t="n">
        <v>98.7</v>
      </c>
    </row>
    <row r="497">
      <c r="A497" s="11" t="n">
        <v>491</v>
      </c>
      <c r="B497" s="25" t="n">
        <v>45218</v>
      </c>
      <c r="C497" s="9" t="inlineStr">
        <is>
          <t>09:45</t>
        </is>
      </c>
      <c r="D497" s="25" t="n">
        <v>45218</v>
      </c>
      <c r="E497" s="9" t="inlineStr">
        <is>
          <t>10:14</t>
        </is>
      </c>
      <c r="F497" s="9" t="inlineStr">
        <is>
          <t>Long</t>
        </is>
      </c>
      <c r="G497" s="9" t="inlineStr">
        <is>
          <t>Gap Fill</t>
        </is>
      </c>
      <c r="H497" s="9" t="inlineStr">
        <is>
          <t>-</t>
        </is>
      </c>
      <c r="I497" s="26" t="n">
        <v>12</v>
      </c>
      <c r="J497" s="27" t="n">
        <v>14928.78</v>
      </c>
      <c r="K497" s="27" t="n">
        <v>14887.25</v>
      </c>
      <c r="L497" s="27" t="n">
        <v>14887.25</v>
      </c>
      <c r="M497" s="27" t="n">
        <v>14944</v>
      </c>
      <c r="N497" s="28">
        <f>(K497-J497)*IF(F497="Long",1,-1)</f>
        <v/>
      </c>
      <c r="O497" s="18" t="n">
        <v>-498.36</v>
      </c>
      <c r="P497" s="18" t="n">
        <v>-498.36</v>
      </c>
      <c r="Q497" s="18" t="n">
        <v>114.6</v>
      </c>
      <c r="R497" s="18">
        <f>R496+O497</f>
        <v/>
      </c>
      <c r="S497" s="18">
        <f>MAX(0,MAX($R$7:R497))-R497</f>
        <v/>
      </c>
      <c r="T497" s="9" t="inlineStr">
        <is>
          <t>Stop</t>
        </is>
      </c>
      <c r="U497" s="29" t="n">
        <v>29.7</v>
      </c>
    </row>
    <row r="498">
      <c r="A498" s="11" t="n">
        <v>492</v>
      </c>
      <c r="B498" s="25" t="n">
        <v>45219</v>
      </c>
      <c r="C498" s="9" t="inlineStr">
        <is>
          <t>10:20</t>
        </is>
      </c>
      <c r="D498" s="25" t="n">
        <v>45219</v>
      </c>
      <c r="E498" s="9" t="inlineStr">
        <is>
          <t>11:57</t>
        </is>
      </c>
      <c r="F498" s="9" t="inlineStr">
        <is>
          <t>Short</t>
        </is>
      </c>
      <c r="G498" s="9" t="inlineStr">
        <is>
          <t>CISD Continuation</t>
        </is>
      </c>
      <c r="H498" s="9" t="inlineStr">
        <is>
          <t>A</t>
        </is>
      </c>
      <c r="I498" s="26" t="n">
        <v>12</v>
      </c>
      <c r="J498" s="27" t="n">
        <v>14579.56</v>
      </c>
      <c r="K498" s="27" t="n">
        <v>14659.25</v>
      </c>
      <c r="L498" s="27" t="n">
        <v>14659.25</v>
      </c>
      <c r="M498" s="27" t="n">
        <v>14458</v>
      </c>
      <c r="N498" s="28">
        <f>(K498-J498)*IF(F498="Long",1,-1)</f>
        <v/>
      </c>
      <c r="O498" s="18" t="n">
        <v>-956.28</v>
      </c>
      <c r="P498" s="18" t="n">
        <v>-956.28</v>
      </c>
      <c r="Q498" s="18" t="n">
        <v>229.56</v>
      </c>
      <c r="R498" s="18">
        <f>R497+O498</f>
        <v/>
      </c>
      <c r="S498" s="18">
        <f>MAX(0,MAX($R$7:R498))-R498</f>
        <v/>
      </c>
      <c r="T498" s="9" t="inlineStr">
        <is>
          <t>Stop</t>
        </is>
      </c>
      <c r="U498" s="29" t="n">
        <v>97.7</v>
      </c>
    </row>
    <row r="499">
      <c r="A499" s="11" t="n">
        <v>493</v>
      </c>
      <c r="B499" s="25" t="n">
        <v>45222</v>
      </c>
      <c r="C499" s="9" t="inlineStr">
        <is>
          <t>10:15</t>
        </is>
      </c>
      <c r="D499" s="25" t="n">
        <v>45222</v>
      </c>
      <c r="E499" s="9" t="inlineStr">
        <is>
          <t>11:59</t>
        </is>
      </c>
      <c r="F499" s="9" t="inlineStr">
        <is>
          <t>Long</t>
        </is>
      </c>
      <c r="G499" s="9" t="inlineStr">
        <is>
          <t>CISD Continuation</t>
        </is>
      </c>
      <c r="H499" s="9" t="inlineStr">
        <is>
          <t>A</t>
        </is>
      </c>
      <c r="I499" s="26" t="n">
        <v>12</v>
      </c>
      <c r="J499" s="27" t="n">
        <v>14624.98</v>
      </c>
      <c r="K499" s="27" t="n">
        <v>14735</v>
      </c>
      <c r="L499" s="27" t="n">
        <v>14542.75</v>
      </c>
      <c r="M499" s="27" t="n">
        <v>14735</v>
      </c>
      <c r="N499" s="28">
        <f>(K499-J499)*IF(F499="Long",1,-1)</f>
        <v/>
      </c>
      <c r="O499" s="18" t="n">
        <v>1320.24</v>
      </c>
      <c r="P499" s="18" t="n">
        <v>-76.56</v>
      </c>
      <c r="Q499" s="18" t="n">
        <v>1320.24</v>
      </c>
      <c r="R499" s="18">
        <f>R498+O499</f>
        <v/>
      </c>
      <c r="S499" s="18">
        <f>MAX(0,MAX($R$7:R499))-R499</f>
        <v/>
      </c>
      <c r="T499" s="9" t="inlineStr">
        <is>
          <t>Target</t>
        </is>
      </c>
      <c r="U499" s="29" t="n">
        <v>104.7</v>
      </c>
    </row>
    <row r="500">
      <c r="A500" s="11" t="n">
        <v>494</v>
      </c>
      <c r="B500" s="25" t="n">
        <v>45222</v>
      </c>
      <c r="C500" s="9" t="inlineStr">
        <is>
          <t>12:50</t>
        </is>
      </c>
      <c r="D500" s="25" t="n">
        <v>45222</v>
      </c>
      <c r="E500" s="9" t="inlineStr">
        <is>
          <t>14:13</t>
        </is>
      </c>
      <c r="F500" s="9" t="inlineStr">
        <is>
          <t>Long</t>
        </is>
      </c>
      <c r="G500" s="9" t="inlineStr">
        <is>
          <t>Sweep Retest</t>
        </is>
      </c>
      <c r="H500" s="9" t="inlineStr">
        <is>
          <t>C</t>
        </is>
      </c>
      <c r="I500" s="26" t="n">
        <v>8</v>
      </c>
      <c r="J500" s="27" t="n">
        <v>14726.33</v>
      </c>
      <c r="K500" s="27" t="n">
        <v>14644.5</v>
      </c>
      <c r="L500" s="27" t="n">
        <v>14644.5</v>
      </c>
      <c r="M500" s="27" t="n">
        <v>14835</v>
      </c>
      <c r="N500" s="28">
        <f>(K500-J500)*IF(F500="Long",1,-1)</f>
        <v/>
      </c>
      <c r="O500" s="18" t="n">
        <v>-654.64</v>
      </c>
      <c r="P500" s="18" t="n">
        <v>-654.64</v>
      </c>
      <c r="Q500" s="18" t="n">
        <v>21.52</v>
      </c>
      <c r="R500" s="18">
        <f>R499+O500</f>
        <v/>
      </c>
      <c r="S500" s="18">
        <f>MAX(0,MAX($R$7:R500))-R500</f>
        <v/>
      </c>
      <c r="T500" s="9" t="inlineStr">
        <is>
          <t>Stop</t>
        </is>
      </c>
      <c r="U500" s="29" t="n">
        <v>83.7</v>
      </c>
    </row>
    <row r="501">
      <c r="A501" s="11" t="n">
        <v>495</v>
      </c>
      <c r="B501" s="25" t="n">
        <v>45224</v>
      </c>
      <c r="C501" s="9" t="inlineStr">
        <is>
          <t>10:55</t>
        </is>
      </c>
      <c r="D501" s="25" t="n">
        <v>45224</v>
      </c>
      <c r="E501" s="9" t="inlineStr">
        <is>
          <t>12:04</t>
        </is>
      </c>
      <c r="F501" s="9" t="inlineStr">
        <is>
          <t>Short</t>
        </is>
      </c>
      <c r="G501" s="9" t="inlineStr">
        <is>
          <t>ORB</t>
        </is>
      </c>
      <c r="H501" s="9" t="inlineStr">
        <is>
          <t>A</t>
        </is>
      </c>
      <c r="I501" s="26" t="n">
        <v>20</v>
      </c>
      <c r="J501" s="27" t="n">
        <v>14497.16</v>
      </c>
      <c r="K501" s="27" t="n">
        <v>14431.25</v>
      </c>
      <c r="L501" s="27" t="n">
        <v>14577.25</v>
      </c>
      <c r="M501" s="27" t="n">
        <v>14431.25</v>
      </c>
      <c r="N501" s="28">
        <f>(K501-J501)*IF(F501="Long",1,-1)</f>
        <v/>
      </c>
      <c r="O501" s="18" t="n">
        <v>1318.2</v>
      </c>
      <c r="P501" s="18" t="n">
        <v>-106.6</v>
      </c>
      <c r="Q501" s="18" t="n">
        <v>1318.2</v>
      </c>
      <c r="R501" s="18">
        <f>R500+O501</f>
        <v/>
      </c>
      <c r="S501" s="18">
        <f>MAX(0,MAX($R$7:R501))-R501</f>
        <v/>
      </c>
      <c r="T501" s="9" t="inlineStr">
        <is>
          <t>Target</t>
        </is>
      </c>
      <c r="U501" s="29" t="n">
        <v>69.7</v>
      </c>
    </row>
    <row r="502">
      <c r="A502" s="11" t="n">
        <v>496</v>
      </c>
      <c r="B502" s="25" t="n">
        <v>45229</v>
      </c>
      <c r="C502" s="9" t="inlineStr">
        <is>
          <t>09:45</t>
        </is>
      </c>
      <c r="D502" s="25" t="n">
        <v>45229</v>
      </c>
      <c r="E502" s="9" t="inlineStr">
        <is>
          <t>09:51</t>
        </is>
      </c>
      <c r="F502" s="9" t="inlineStr">
        <is>
          <t>Short</t>
        </is>
      </c>
      <c r="G502" s="9" t="inlineStr">
        <is>
          <t>Gap Fill</t>
        </is>
      </c>
      <c r="H502" s="9" t="inlineStr">
        <is>
          <t>-</t>
        </is>
      </c>
      <c r="I502" s="26" t="n">
        <v>12</v>
      </c>
      <c r="J502" s="27" t="n">
        <v>14228</v>
      </c>
      <c r="K502" s="27" t="n">
        <v>14267.75</v>
      </c>
      <c r="L502" s="27" t="n">
        <v>14267.75</v>
      </c>
      <c r="M502" s="27" t="n">
        <v>14185.25</v>
      </c>
      <c r="N502" s="28">
        <f>(K502-J502)*IF(F502="Long",1,-1)</f>
        <v/>
      </c>
      <c r="O502" s="18" t="n">
        <v>-477</v>
      </c>
      <c r="P502" s="18" t="n">
        <v>-477</v>
      </c>
      <c r="Q502" s="18" t="n">
        <v>57.6</v>
      </c>
      <c r="R502" s="18">
        <f>R501+O502</f>
        <v/>
      </c>
      <c r="S502" s="18">
        <f>MAX(0,MAX($R$7:R502))-R502</f>
        <v/>
      </c>
      <c r="T502" s="9" t="inlineStr">
        <is>
          <t>Stop</t>
        </is>
      </c>
      <c r="U502" s="29" t="n">
        <v>6.7</v>
      </c>
    </row>
    <row r="503">
      <c r="A503" s="11" t="n">
        <v>497</v>
      </c>
      <c r="B503" s="25" t="n">
        <v>45229</v>
      </c>
      <c r="C503" s="9" t="inlineStr">
        <is>
          <t>10:05</t>
        </is>
      </c>
      <c r="D503" s="25" t="n">
        <v>45229</v>
      </c>
      <c r="E503" s="9" t="inlineStr">
        <is>
          <t>10:22</t>
        </is>
      </c>
      <c r="F503" s="9" t="inlineStr">
        <is>
          <t>Long</t>
        </is>
      </c>
      <c r="G503" s="9" t="inlineStr">
        <is>
          <t>CISD Continuation</t>
        </is>
      </c>
      <c r="H503" s="9" t="inlineStr">
        <is>
          <t>A</t>
        </is>
      </c>
      <c r="I503" s="26" t="n">
        <v>12</v>
      </c>
      <c r="J503" s="27" t="n">
        <v>14299.28</v>
      </c>
      <c r="K503" s="27" t="n">
        <v>14251.25</v>
      </c>
      <c r="L503" s="27" t="n">
        <v>14251.25</v>
      </c>
      <c r="M503" s="27" t="n">
        <v>14354.75</v>
      </c>
      <c r="N503" s="28">
        <f>(K503-J503)*IF(F503="Long",1,-1)</f>
        <v/>
      </c>
      <c r="O503" s="18" t="n">
        <v>-576.36</v>
      </c>
      <c r="P503" s="18" t="n">
        <v>-576.36</v>
      </c>
      <c r="Q503" s="18" t="n">
        <v>144.96</v>
      </c>
      <c r="R503" s="18">
        <f>R502+O503</f>
        <v/>
      </c>
      <c r="S503" s="18">
        <f>MAX(0,MAX($R$7:R503))-R503</f>
        <v/>
      </c>
      <c r="T503" s="9" t="inlineStr">
        <is>
          <t>Stop</t>
        </is>
      </c>
      <c r="U503" s="29" t="n">
        <v>17.7</v>
      </c>
    </row>
    <row r="504">
      <c r="A504" s="11" t="n">
        <v>498</v>
      </c>
      <c r="B504" s="25" t="n">
        <v>45237</v>
      </c>
      <c r="C504" s="9" t="inlineStr">
        <is>
          <t>09:45</t>
        </is>
      </c>
      <c r="D504" s="25" t="n">
        <v>45237</v>
      </c>
      <c r="E504" s="9" t="inlineStr">
        <is>
          <t>09:55</t>
        </is>
      </c>
      <c r="F504" s="9" t="inlineStr">
        <is>
          <t>Short</t>
        </is>
      </c>
      <c r="G504" s="9" t="inlineStr">
        <is>
          <t>Gap Fill</t>
        </is>
      </c>
      <c r="H504" s="9" t="inlineStr">
        <is>
          <t>-</t>
        </is>
      </c>
      <c r="I504" s="26" t="n">
        <v>12</v>
      </c>
      <c r="J504" s="27" t="n">
        <v>15189.13</v>
      </c>
      <c r="K504" s="27" t="n">
        <v>15212</v>
      </c>
      <c r="L504" s="27" t="n">
        <v>15212</v>
      </c>
      <c r="M504" s="27" t="n">
        <v>15155.75</v>
      </c>
      <c r="N504" s="28">
        <f>(K504-J504)*IF(F504="Long",1,-1)</f>
        <v/>
      </c>
      <c r="O504" s="18" t="n">
        <v>-274.44</v>
      </c>
      <c r="P504" s="18" t="n">
        <v>-274.44</v>
      </c>
      <c r="Q504" s="18" t="n">
        <v>223.8</v>
      </c>
      <c r="R504" s="18">
        <f>R503+O504</f>
        <v/>
      </c>
      <c r="S504" s="18">
        <f>MAX(0,MAX($R$7:R504))-R504</f>
        <v/>
      </c>
      <c r="T504" s="9" t="inlineStr">
        <is>
          <t>Stop</t>
        </is>
      </c>
      <c r="U504" s="29" t="n">
        <v>10.7</v>
      </c>
    </row>
    <row r="505">
      <c r="A505" s="11" t="n">
        <v>499</v>
      </c>
      <c r="B505" s="25" t="n">
        <v>45237</v>
      </c>
      <c r="C505" s="9" t="inlineStr">
        <is>
          <t>10:05</t>
        </is>
      </c>
      <c r="D505" s="25" t="n">
        <v>45237</v>
      </c>
      <c r="E505" s="9" t="inlineStr">
        <is>
          <t>10:40</t>
        </is>
      </c>
      <c r="F505" s="9" t="inlineStr">
        <is>
          <t>Long</t>
        </is>
      </c>
      <c r="G505" s="9" t="inlineStr">
        <is>
          <t>ORB</t>
        </is>
      </c>
      <c r="H505" s="9" t="inlineStr">
        <is>
          <t>A+</t>
        </is>
      </c>
      <c r="I505" s="26" t="n">
        <v>20</v>
      </c>
      <c r="J505" s="27" t="n">
        <v>15234.35</v>
      </c>
      <c r="K505" s="27" t="n">
        <v>15285</v>
      </c>
      <c r="L505" s="27" t="n">
        <v>15182.5</v>
      </c>
      <c r="M505" s="27" t="n">
        <v>15285</v>
      </c>
      <c r="N505" s="28">
        <f>(K505-J505)*IF(F505="Long",1,-1)</f>
        <v/>
      </c>
      <c r="O505" s="18" t="n">
        <v>1013</v>
      </c>
      <c r="P505" s="18" t="n">
        <v>-741.8</v>
      </c>
      <c r="Q505" s="18" t="n">
        <v>1013</v>
      </c>
      <c r="R505" s="18">
        <f>R504+O505</f>
        <v/>
      </c>
      <c r="S505" s="18">
        <f>MAX(0,MAX($R$7:R505))-R505</f>
        <v/>
      </c>
      <c r="T505" s="9" t="inlineStr">
        <is>
          <t>Target</t>
        </is>
      </c>
      <c r="U505" s="29" t="n">
        <v>35.7</v>
      </c>
    </row>
    <row r="506">
      <c r="A506" s="11" t="n">
        <v>500</v>
      </c>
      <c r="B506" s="25" t="n">
        <v>45239</v>
      </c>
      <c r="C506" s="9" t="inlineStr">
        <is>
          <t>11:35</t>
        </is>
      </c>
      <c r="D506" s="25" t="n">
        <v>45239</v>
      </c>
      <c r="E506" s="9" t="inlineStr">
        <is>
          <t>13:03</t>
        </is>
      </c>
      <c r="F506" s="9" t="inlineStr">
        <is>
          <t>Long</t>
        </is>
      </c>
      <c r="G506" s="9" t="inlineStr">
        <is>
          <t>ORB</t>
        </is>
      </c>
      <c r="H506" s="9" t="inlineStr">
        <is>
          <t>A</t>
        </is>
      </c>
      <c r="I506" s="26" t="n">
        <v>12</v>
      </c>
      <c r="J506" s="27" t="n">
        <v>15349.08</v>
      </c>
      <c r="K506" s="27" t="n">
        <v>15267.25</v>
      </c>
      <c r="L506" s="27" t="n">
        <v>15267.25</v>
      </c>
      <c r="M506" s="27" t="n">
        <v>15435</v>
      </c>
      <c r="N506" s="28">
        <f>(K506-J506)*IF(F506="Long",1,-1)</f>
        <v/>
      </c>
      <c r="O506" s="18" t="n">
        <v>-981.96</v>
      </c>
      <c r="P506" s="18" t="n">
        <v>-981.96</v>
      </c>
      <c r="Q506" s="18" t="n">
        <v>430.2</v>
      </c>
      <c r="R506" s="18">
        <f>R505+O506</f>
        <v/>
      </c>
      <c r="S506" s="18">
        <f>MAX(0,MAX($R$7:R506))-R506</f>
        <v/>
      </c>
      <c r="T506" s="9" t="inlineStr">
        <is>
          <t>Stop</t>
        </is>
      </c>
      <c r="U506" s="29" t="n">
        <v>88.7</v>
      </c>
    </row>
    <row r="507">
      <c r="A507" s="11" t="n">
        <v>501</v>
      </c>
      <c r="B507" s="25" t="n">
        <v>45246</v>
      </c>
      <c r="C507" s="9" t="inlineStr">
        <is>
          <t>09:45</t>
        </is>
      </c>
      <c r="D507" s="25" t="n">
        <v>45246</v>
      </c>
      <c r="E507" s="9" t="inlineStr">
        <is>
          <t>09:55</t>
        </is>
      </c>
      <c r="F507" s="9" t="inlineStr">
        <is>
          <t>Long</t>
        </is>
      </c>
      <c r="G507" s="9" t="inlineStr">
        <is>
          <t>Gap Fill</t>
        </is>
      </c>
      <c r="H507" s="9" t="inlineStr">
        <is>
          <t>-</t>
        </is>
      </c>
      <c r="I507" s="26" t="n">
        <v>12</v>
      </c>
      <c r="J507" s="27" t="n">
        <v>15789.58</v>
      </c>
      <c r="K507" s="27" t="n">
        <v>15822.5</v>
      </c>
      <c r="L507" s="27" t="n">
        <v>15759</v>
      </c>
      <c r="M507" s="27" t="n">
        <v>15822.5</v>
      </c>
      <c r="N507" s="28">
        <f>(K507-J507)*IF(F507="Long",1,-1)</f>
        <v/>
      </c>
      <c r="O507" s="18" t="n">
        <v>395.04</v>
      </c>
      <c r="P507" s="18" t="n">
        <v>-46.8</v>
      </c>
      <c r="Q507" s="18" t="n">
        <v>395.04</v>
      </c>
      <c r="R507" s="18">
        <f>R506+O507</f>
        <v/>
      </c>
      <c r="S507" s="18">
        <f>MAX(0,MAX($R$7:R507))-R507</f>
        <v/>
      </c>
      <c r="T507" s="9" t="inlineStr">
        <is>
          <t>Target</t>
        </is>
      </c>
      <c r="U507" s="29" t="n">
        <v>10.7</v>
      </c>
    </row>
    <row r="508">
      <c r="A508" s="11" t="n">
        <v>502</v>
      </c>
      <c r="B508" s="25" t="n">
        <v>45250</v>
      </c>
      <c r="C508" s="9" t="inlineStr">
        <is>
          <t>10:00</t>
        </is>
      </c>
      <c r="D508" s="25" t="n">
        <v>45250</v>
      </c>
      <c r="E508" s="9" t="inlineStr">
        <is>
          <t>14:47</t>
        </is>
      </c>
      <c r="F508" s="9" t="inlineStr">
        <is>
          <t>Long</t>
        </is>
      </c>
      <c r="G508" s="9" t="inlineStr">
        <is>
          <t>ORB</t>
        </is>
      </c>
      <c r="H508" s="9" t="inlineStr">
        <is>
          <t>A+</t>
        </is>
      </c>
      <c r="I508" s="26" t="n">
        <v>12</v>
      </c>
      <c r="J508" s="27" t="n">
        <v>15939.2</v>
      </c>
      <c r="K508" s="27" t="n">
        <v>16035</v>
      </c>
      <c r="L508" s="27" t="n">
        <v>15857</v>
      </c>
      <c r="M508" s="27" t="n">
        <v>16035</v>
      </c>
      <c r="N508" s="28">
        <f>(K508-J508)*IF(F508="Long",1,-1)</f>
        <v/>
      </c>
      <c r="O508" s="18" t="n">
        <v>1149.6</v>
      </c>
      <c r="P508" s="18" t="n">
        <v>-715.8</v>
      </c>
      <c r="Q508" s="18" t="n">
        <v>1149.6</v>
      </c>
      <c r="R508" s="18">
        <f>R507+O508</f>
        <v/>
      </c>
      <c r="S508" s="18">
        <f>MAX(0,MAX($R$7:R508))-R508</f>
        <v/>
      </c>
      <c r="T508" s="9" t="inlineStr">
        <is>
          <t>Target</t>
        </is>
      </c>
      <c r="U508" s="29" t="n">
        <v>287.7</v>
      </c>
    </row>
    <row r="509">
      <c r="A509" s="11" t="n">
        <v>503</v>
      </c>
      <c r="B509" s="25" t="n">
        <v>45257</v>
      </c>
      <c r="C509" s="9" t="inlineStr">
        <is>
          <t>11:40</t>
        </is>
      </c>
      <c r="D509" s="25" t="n">
        <v>45257</v>
      </c>
      <c r="E509" s="9" t="inlineStr">
        <is>
          <t>16:05</t>
        </is>
      </c>
      <c r="F509" s="9" t="inlineStr">
        <is>
          <t>Long</t>
        </is>
      </c>
      <c r="G509" s="9" t="inlineStr">
        <is>
          <t>ORB</t>
        </is>
      </c>
      <c r="H509" s="9" t="inlineStr">
        <is>
          <t>A</t>
        </is>
      </c>
      <c r="I509" s="26" t="n">
        <v>12</v>
      </c>
      <c r="J509" s="27" t="n">
        <v>15999.08</v>
      </c>
      <c r="K509" s="27" t="n">
        <v>15961.92</v>
      </c>
      <c r="L509" s="27" t="n">
        <v>15917.25</v>
      </c>
      <c r="M509" s="27" t="n">
        <v>16109.5</v>
      </c>
      <c r="N509" s="28">
        <f>(K509-J509)*IF(F509="Long",1,-1)</f>
        <v/>
      </c>
      <c r="O509" s="18" t="n">
        <v>-445.92</v>
      </c>
      <c r="P509" s="18" t="n">
        <v>-527.64</v>
      </c>
      <c r="Q509" s="18" t="n">
        <v>561.72</v>
      </c>
      <c r="R509" s="18">
        <f>R508+O509</f>
        <v/>
      </c>
      <c r="S509" s="18">
        <f>MAX(0,MAX($R$7:R509))-R509</f>
        <v/>
      </c>
      <c r="T509" s="9" t="inlineStr">
        <is>
          <t>Session close</t>
        </is>
      </c>
      <c r="U509" s="29" t="n">
        <v>265</v>
      </c>
    </row>
    <row r="510">
      <c r="A510" s="11" t="n">
        <v>504</v>
      </c>
      <c r="B510" s="25" t="n">
        <v>45258</v>
      </c>
      <c r="C510" s="9" t="inlineStr">
        <is>
          <t>11:05</t>
        </is>
      </c>
      <c r="D510" s="25" t="n">
        <v>45258</v>
      </c>
      <c r="E510" s="9" t="inlineStr">
        <is>
          <t>16:05</t>
        </is>
      </c>
      <c r="F510" s="9" t="inlineStr">
        <is>
          <t>Long</t>
        </is>
      </c>
      <c r="G510" s="9" t="inlineStr">
        <is>
          <t>ORB</t>
        </is>
      </c>
      <c r="H510" s="9" t="inlineStr">
        <is>
          <t>A</t>
        </is>
      </c>
      <c r="I510" s="26" t="n">
        <v>12</v>
      </c>
      <c r="J510" s="27" t="n">
        <v>15981.97</v>
      </c>
      <c r="K510" s="27" t="n">
        <v>16010.23</v>
      </c>
      <c r="L510" s="27" t="n">
        <v>15900</v>
      </c>
      <c r="M510" s="27" t="n">
        <v>16085</v>
      </c>
      <c r="N510" s="28">
        <f>(K510-J510)*IF(F510="Long",1,-1)</f>
        <v/>
      </c>
      <c r="O510" s="18" t="n">
        <v>339.12</v>
      </c>
      <c r="P510" s="18" t="n">
        <v>-639.24</v>
      </c>
      <c r="Q510" s="18" t="n">
        <v>590.04</v>
      </c>
      <c r="R510" s="18">
        <f>R509+O510</f>
        <v/>
      </c>
      <c r="S510" s="18">
        <f>MAX(0,MAX($R$7:R510))-R510</f>
        <v/>
      </c>
      <c r="T510" s="9" t="inlineStr">
        <is>
          <t>Session close</t>
        </is>
      </c>
      <c r="U510" s="29" t="n">
        <v>300</v>
      </c>
    </row>
    <row r="511">
      <c r="A511" s="11" t="n">
        <v>505</v>
      </c>
      <c r="B511" s="25" t="n">
        <v>45264</v>
      </c>
      <c r="C511" s="9" t="inlineStr">
        <is>
          <t>10:25</t>
        </is>
      </c>
      <c r="D511" s="25" t="n">
        <v>45264</v>
      </c>
      <c r="E511" s="9" t="inlineStr">
        <is>
          <t>11:57</t>
        </is>
      </c>
      <c r="F511" s="9" t="inlineStr">
        <is>
          <t>Short</t>
        </is>
      </c>
      <c r="G511" s="9" t="inlineStr">
        <is>
          <t>CISD Continuation</t>
        </is>
      </c>
      <c r="H511" s="9" t="inlineStr">
        <is>
          <t>A</t>
        </is>
      </c>
      <c r="I511" s="26" t="n">
        <v>20</v>
      </c>
      <c r="J511" s="27" t="n">
        <v>15735.22</v>
      </c>
      <c r="K511" s="27" t="n">
        <v>15790.75</v>
      </c>
      <c r="L511" s="27" t="n">
        <v>15790.75</v>
      </c>
      <c r="M511" s="27" t="n">
        <v>15665</v>
      </c>
      <c r="N511" s="28">
        <f>(K511-J511)*IF(F511="Long",1,-1)</f>
        <v/>
      </c>
      <c r="O511" s="18" t="n">
        <v>-1110.6</v>
      </c>
      <c r="P511" s="18" t="n">
        <v>-1110.6</v>
      </c>
      <c r="Q511" s="18" t="n">
        <v>841.4</v>
      </c>
      <c r="R511" s="18">
        <f>R510+O511</f>
        <v/>
      </c>
      <c r="S511" s="18">
        <f>MAX(0,MAX($R$7:R511))-R511</f>
        <v/>
      </c>
      <c r="T511" s="9" t="inlineStr">
        <is>
          <t>Stop</t>
        </is>
      </c>
      <c r="U511" s="29" t="n">
        <v>92.7</v>
      </c>
    </row>
    <row r="512">
      <c r="A512" s="11" t="n">
        <v>506</v>
      </c>
      <c r="B512" s="25" t="n">
        <v>45265</v>
      </c>
      <c r="C512" s="9" t="inlineStr">
        <is>
          <t>10:00</t>
        </is>
      </c>
      <c r="D512" s="25" t="n">
        <v>45265</v>
      </c>
      <c r="E512" s="9" t="inlineStr">
        <is>
          <t>16:05</t>
        </is>
      </c>
      <c r="F512" s="9" t="inlineStr">
        <is>
          <t>Long</t>
        </is>
      </c>
      <c r="G512" s="9" t="inlineStr">
        <is>
          <t>ORB</t>
        </is>
      </c>
      <c r="H512" s="9" t="inlineStr">
        <is>
          <t>A+</t>
        </is>
      </c>
      <c r="I512" s="26" t="n">
        <v>12</v>
      </c>
      <c r="J512" s="27" t="n">
        <v>15825.21</v>
      </c>
      <c r="K512" s="27" t="n">
        <v>15889.05</v>
      </c>
      <c r="L512" s="27" t="n">
        <v>15775.25</v>
      </c>
      <c r="M512" s="27" t="n">
        <v>16001.75</v>
      </c>
      <c r="N512" s="28">
        <f>(K512-J512)*IF(F512="Long",1,-1)</f>
        <v/>
      </c>
      <c r="O512" s="18" t="n">
        <v>766.08</v>
      </c>
      <c r="P512" s="18" t="n">
        <v>-303.72</v>
      </c>
      <c r="Q512" s="18" t="n">
        <v>1271.04</v>
      </c>
      <c r="R512" s="18">
        <f>R511+O512</f>
        <v/>
      </c>
      <c r="S512" s="18">
        <f>MAX(0,MAX($R$7:R512))-R512</f>
        <v/>
      </c>
      <c r="T512" s="9" t="inlineStr">
        <is>
          <t>Session close</t>
        </is>
      </c>
      <c r="U512" s="29" t="n">
        <v>365</v>
      </c>
    </row>
    <row r="513">
      <c r="A513" s="11" t="n">
        <v>507</v>
      </c>
      <c r="B513" s="25" t="n">
        <v>45267</v>
      </c>
      <c r="C513" s="9" t="inlineStr">
        <is>
          <t>11:35</t>
        </is>
      </c>
      <c r="D513" s="25" t="n">
        <v>45267</v>
      </c>
      <c r="E513" s="9" t="inlineStr">
        <is>
          <t>16:05</t>
        </is>
      </c>
      <c r="F513" s="9" t="inlineStr">
        <is>
          <t>Long</t>
        </is>
      </c>
      <c r="G513" s="9" t="inlineStr">
        <is>
          <t>ORB</t>
        </is>
      </c>
      <c r="H513" s="9" t="inlineStr">
        <is>
          <t>A</t>
        </is>
      </c>
      <c r="I513" s="26" t="n">
        <v>12</v>
      </c>
      <c r="J513" s="27" t="n">
        <v>15979.2</v>
      </c>
      <c r="K513" s="27" t="n">
        <v>16002.43</v>
      </c>
      <c r="L513" s="27" t="n">
        <v>15896.5</v>
      </c>
      <c r="M513" s="27" t="n">
        <v>16109.5</v>
      </c>
      <c r="N513" s="28">
        <f>(K513-J513)*IF(F513="Long",1,-1)</f>
        <v/>
      </c>
      <c r="O513" s="18" t="n">
        <v>278.76</v>
      </c>
      <c r="P513" s="18" t="n">
        <v>-69.23999999999999</v>
      </c>
      <c r="Q513" s="18" t="n">
        <v>761.76</v>
      </c>
      <c r="R513" s="18">
        <f>R512+O513</f>
        <v/>
      </c>
      <c r="S513" s="18">
        <f>MAX(0,MAX($R$7:R513))-R513</f>
        <v/>
      </c>
      <c r="T513" s="9" t="inlineStr">
        <is>
          <t>Session close</t>
        </is>
      </c>
      <c r="U513" s="29" t="n">
        <v>270</v>
      </c>
    </row>
    <row r="514">
      <c r="A514" s="11" t="n">
        <v>508</v>
      </c>
      <c r="B514" s="25" t="n">
        <v>45271</v>
      </c>
      <c r="C514" s="9" t="inlineStr">
        <is>
          <t>09:55</t>
        </is>
      </c>
      <c r="D514" s="25" t="n">
        <v>45271</v>
      </c>
      <c r="E514" s="9" t="inlineStr">
        <is>
          <t>16:05</t>
        </is>
      </c>
      <c r="F514" s="9" t="inlineStr">
        <is>
          <t>Long</t>
        </is>
      </c>
      <c r="G514" s="9" t="inlineStr">
        <is>
          <t>ORB</t>
        </is>
      </c>
      <c r="H514" s="9" t="inlineStr">
        <is>
          <t>A</t>
        </is>
      </c>
      <c r="I514" s="26" t="n">
        <v>12</v>
      </c>
      <c r="J514" s="27" t="n">
        <v>16140.33</v>
      </c>
      <c r="K514" s="27" t="n">
        <v>16221.95</v>
      </c>
      <c r="L514" s="27" t="n">
        <v>16058.5</v>
      </c>
      <c r="M514" s="27" t="n">
        <v>16235</v>
      </c>
      <c r="N514" s="28">
        <f>(K514-J514)*IF(F514="Long",1,-1)</f>
        <v/>
      </c>
      <c r="O514" s="18" t="n">
        <v>979.4400000000001</v>
      </c>
      <c r="P514" s="18" t="n">
        <v>-378.72</v>
      </c>
      <c r="Q514" s="18" t="n">
        <v>1092.48</v>
      </c>
      <c r="R514" s="18">
        <f>R513+O514</f>
        <v/>
      </c>
      <c r="S514" s="18">
        <f>MAX(0,MAX($R$7:R514))-R514</f>
        <v/>
      </c>
      <c r="T514" s="9" t="inlineStr">
        <is>
          <t>Session close</t>
        </is>
      </c>
      <c r="U514" s="29" t="n">
        <v>370</v>
      </c>
    </row>
    <row r="515">
      <c r="A515" s="11" t="n">
        <v>509</v>
      </c>
      <c r="B515" s="25" t="n">
        <v>45278</v>
      </c>
      <c r="C515" s="9" t="inlineStr">
        <is>
          <t>10:05</t>
        </is>
      </c>
      <c r="D515" s="25" t="n">
        <v>45278</v>
      </c>
      <c r="E515" s="9" t="inlineStr">
        <is>
          <t>16:05</t>
        </is>
      </c>
      <c r="F515" s="9" t="inlineStr">
        <is>
          <t>Long</t>
        </is>
      </c>
      <c r="G515" s="9" t="inlineStr">
        <is>
          <t>ORB</t>
        </is>
      </c>
      <c r="H515" s="9" t="inlineStr">
        <is>
          <t>A</t>
        </is>
      </c>
      <c r="I515" s="26" t="n">
        <v>12</v>
      </c>
      <c r="J515" s="27" t="n">
        <v>16684.08</v>
      </c>
      <c r="K515" s="27" t="n">
        <v>16716.09</v>
      </c>
      <c r="L515" s="27" t="n">
        <v>16602.75</v>
      </c>
      <c r="M515" s="27" t="n">
        <v>16785</v>
      </c>
      <c r="N515" s="28">
        <f>(K515-J515)*IF(F515="Long",1,-1)</f>
        <v/>
      </c>
      <c r="O515" s="18" t="n">
        <v>384.12</v>
      </c>
      <c r="P515" s="18" t="n">
        <v>-457.44</v>
      </c>
      <c r="Q515" s="18" t="n">
        <v>958.3200000000001</v>
      </c>
      <c r="R515" s="18">
        <f>R514+O515</f>
        <v/>
      </c>
      <c r="S515" s="18">
        <f>MAX(0,MAX($R$7:R515))-R515</f>
        <v/>
      </c>
      <c r="T515" s="9" t="inlineStr">
        <is>
          <t>Session close</t>
        </is>
      </c>
      <c r="U515" s="29" t="n">
        <v>360</v>
      </c>
    </row>
    <row r="516">
      <c r="A516" s="11" t="n">
        <v>510</v>
      </c>
      <c r="B516" s="25" t="n">
        <v>45279</v>
      </c>
      <c r="C516" s="9" t="inlineStr">
        <is>
          <t>11:40</t>
        </is>
      </c>
      <c r="D516" s="25" t="n">
        <v>45279</v>
      </c>
      <c r="E516" s="9" t="inlineStr">
        <is>
          <t>16:05</t>
        </is>
      </c>
      <c r="F516" s="9" t="inlineStr">
        <is>
          <t>Long</t>
        </is>
      </c>
      <c r="G516" s="9" t="inlineStr">
        <is>
          <t>ORB</t>
        </is>
      </c>
      <c r="H516" s="9" t="inlineStr">
        <is>
          <t>A</t>
        </is>
      </c>
      <c r="I516" s="26" t="n">
        <v>12</v>
      </c>
      <c r="J516" s="27" t="n">
        <v>16791.68</v>
      </c>
      <c r="K516" s="27" t="n">
        <v>16807.38</v>
      </c>
      <c r="L516" s="27" t="n">
        <v>16709.5</v>
      </c>
      <c r="M516" s="27" t="n">
        <v>16885</v>
      </c>
      <c r="N516" s="28">
        <f>(K516-J516)*IF(F516="Long",1,-1)</f>
        <v/>
      </c>
      <c r="O516" s="18" t="n">
        <v>188.4</v>
      </c>
      <c r="P516" s="18" t="n">
        <v>-447.12</v>
      </c>
      <c r="Q516" s="18" t="n">
        <v>296.28</v>
      </c>
      <c r="R516" s="18">
        <f>R515+O516</f>
        <v/>
      </c>
      <c r="S516" s="18">
        <f>MAX(0,MAX($R$7:R516))-R516</f>
        <v/>
      </c>
      <c r="T516" s="9" t="inlineStr">
        <is>
          <t>Session close</t>
        </is>
      </c>
      <c r="U516" s="29" t="n">
        <v>265</v>
      </c>
    </row>
    <row r="517">
      <c r="A517" s="11" t="n">
        <v>511</v>
      </c>
      <c r="B517" s="25" t="n">
        <v>45280</v>
      </c>
      <c r="C517" s="9" t="inlineStr">
        <is>
          <t>10:25</t>
        </is>
      </c>
      <c r="D517" s="25" t="n">
        <v>45280</v>
      </c>
      <c r="E517" s="9" t="inlineStr">
        <is>
          <t>14:39</t>
        </is>
      </c>
      <c r="F517" s="9" t="inlineStr">
        <is>
          <t>Long</t>
        </is>
      </c>
      <c r="G517" s="9" t="inlineStr">
        <is>
          <t>ORB</t>
        </is>
      </c>
      <c r="H517" s="9" t="inlineStr">
        <is>
          <t>A</t>
        </is>
      </c>
      <c r="I517" s="26" t="n">
        <v>12</v>
      </c>
      <c r="J517" s="27" t="n">
        <v>16841.79</v>
      </c>
      <c r="K517" s="27" t="n">
        <v>16759.5</v>
      </c>
      <c r="L517" s="27" t="n">
        <v>16759.5</v>
      </c>
      <c r="M517" s="27" t="n">
        <v>16935</v>
      </c>
      <c r="N517" s="28">
        <f>(K517-J517)*IF(F517="Long",1,-1)</f>
        <v/>
      </c>
      <c r="O517" s="18" t="n">
        <v>-987.48</v>
      </c>
      <c r="P517" s="18" t="n">
        <v>-987.48</v>
      </c>
      <c r="Q517" s="18" t="n">
        <v>239.88</v>
      </c>
      <c r="R517" s="18">
        <f>R516+O517</f>
        <v/>
      </c>
      <c r="S517" s="18">
        <f>MAX(0,MAX($R$7:R517))-R517</f>
        <v/>
      </c>
      <c r="T517" s="9" t="inlineStr">
        <is>
          <t>Stop</t>
        </is>
      </c>
      <c r="U517" s="29" t="n">
        <v>254.7</v>
      </c>
    </row>
    <row r="518">
      <c r="A518" s="11" t="n">
        <v>512</v>
      </c>
      <c r="B518" s="25" t="n">
        <v>45286</v>
      </c>
      <c r="C518" s="9" t="inlineStr">
        <is>
          <t>10:40</t>
        </is>
      </c>
      <c r="D518" s="25" t="n">
        <v>45286</v>
      </c>
      <c r="E518" s="9" t="inlineStr">
        <is>
          <t>16:05</t>
        </is>
      </c>
      <c r="F518" s="9" t="inlineStr">
        <is>
          <t>Long</t>
        </is>
      </c>
      <c r="G518" s="9" t="inlineStr">
        <is>
          <t>ORB</t>
        </is>
      </c>
      <c r="H518" s="9" t="inlineStr">
        <is>
          <t>A</t>
        </is>
      </c>
      <c r="I518" s="26" t="n">
        <v>12</v>
      </c>
      <c r="J518" s="27" t="n">
        <v>16862.41</v>
      </c>
      <c r="K518" s="27" t="n">
        <v>16880.34</v>
      </c>
      <c r="L518" s="27" t="n">
        <v>16780.75</v>
      </c>
      <c r="M518" s="27" t="n">
        <v>16935</v>
      </c>
      <c r="N518" s="28">
        <f>(K518-J518)*IF(F518="Long",1,-1)</f>
        <v/>
      </c>
      <c r="O518" s="18" t="n">
        <v>215.16</v>
      </c>
      <c r="P518" s="18" t="n">
        <v>-443.88</v>
      </c>
      <c r="Q518" s="18" t="n">
        <v>554.04</v>
      </c>
      <c r="R518" s="18">
        <f>R517+O518</f>
        <v/>
      </c>
      <c r="S518" s="18">
        <f>MAX(0,MAX($R$7:R518))-R518</f>
        <v/>
      </c>
      <c r="T518" s="9" t="inlineStr">
        <is>
          <t>Session close</t>
        </is>
      </c>
      <c r="U518" s="29" t="n">
        <v>325</v>
      </c>
    </row>
    <row r="519">
      <c r="A519" s="11" t="n">
        <v>513</v>
      </c>
      <c r="B519" s="25" t="n">
        <v>45293</v>
      </c>
      <c r="C519" s="9" t="inlineStr">
        <is>
          <t>10:30</t>
        </is>
      </c>
      <c r="D519" s="25" t="n">
        <v>45293</v>
      </c>
      <c r="E519" s="9" t="inlineStr">
        <is>
          <t>11:01</t>
        </is>
      </c>
      <c r="F519" s="9" t="inlineStr">
        <is>
          <t>Short</t>
        </is>
      </c>
      <c r="G519" s="9" t="inlineStr">
        <is>
          <t>CISD Continuation</t>
        </is>
      </c>
      <c r="H519" s="9" t="inlineStr">
        <is>
          <t>A</t>
        </is>
      </c>
      <c r="I519" s="26" t="n">
        <v>20</v>
      </c>
      <c r="J519" s="27" t="n">
        <v>16546.7</v>
      </c>
      <c r="K519" s="27" t="n">
        <v>16545.25</v>
      </c>
      <c r="L519" s="27" t="n">
        <v>16590.5</v>
      </c>
      <c r="M519" s="27" t="n">
        <v>16495</v>
      </c>
      <c r="N519" s="28">
        <f>(K519-J519)*IF(F519="Long",1,-1)</f>
        <v/>
      </c>
      <c r="O519" s="18" t="n">
        <v>29</v>
      </c>
      <c r="P519" s="18" t="n">
        <v>-53</v>
      </c>
      <c r="Q519" s="18" t="n">
        <v>705</v>
      </c>
      <c r="R519" s="18">
        <f>R518+O519</f>
        <v/>
      </c>
      <c r="S519" s="18">
        <f>MAX(0,MAX($R$7:R519))-R519</f>
        <v/>
      </c>
      <c r="T519" s="9" t="inlineStr">
        <is>
          <t>Break-even stop</t>
        </is>
      </c>
      <c r="U519" s="29" t="n">
        <v>31.3</v>
      </c>
    </row>
    <row r="520">
      <c r="A520" s="11" t="n">
        <v>514</v>
      </c>
      <c r="B520" s="25" t="n">
        <v>45299</v>
      </c>
      <c r="C520" s="9" t="inlineStr">
        <is>
          <t>10:00</t>
        </is>
      </c>
      <c r="D520" s="25" t="n">
        <v>45299</v>
      </c>
      <c r="E520" s="9" t="inlineStr">
        <is>
          <t>14:10</t>
        </is>
      </c>
      <c r="F520" s="9" t="inlineStr">
        <is>
          <t>Long</t>
        </is>
      </c>
      <c r="G520" s="9" t="inlineStr">
        <is>
          <t>CISD Continuation</t>
        </is>
      </c>
      <c r="H520" s="9" t="inlineStr">
        <is>
          <t>A</t>
        </is>
      </c>
      <c r="I520" s="26" t="n">
        <v>20</v>
      </c>
      <c r="J520" s="27" t="n">
        <v>16474.33</v>
      </c>
      <c r="K520" s="27" t="n">
        <v>16585</v>
      </c>
      <c r="L520" s="27" t="n">
        <v>16392.5</v>
      </c>
      <c r="M520" s="27" t="n">
        <v>16585</v>
      </c>
      <c r="N520" s="28">
        <f>(K520-J520)*IF(F520="Long",1,-1)</f>
        <v/>
      </c>
      <c r="O520" s="18" t="n">
        <v>2213.4</v>
      </c>
      <c r="P520" s="18" t="n">
        <v>-358</v>
      </c>
      <c r="Q520" s="18" t="n">
        <v>2213.4</v>
      </c>
      <c r="R520" s="18">
        <f>R519+O520</f>
        <v/>
      </c>
      <c r="S520" s="18">
        <f>MAX(0,MAX($R$7:R520))-R520</f>
        <v/>
      </c>
      <c r="T520" s="9" t="inlineStr">
        <is>
          <t>Target</t>
        </is>
      </c>
      <c r="U520" s="29" t="n">
        <v>250.7</v>
      </c>
    </row>
    <row r="521">
      <c r="A521" s="11" t="n">
        <v>515</v>
      </c>
      <c r="B521" s="25" t="n">
        <v>45307</v>
      </c>
      <c r="C521" s="9" t="inlineStr">
        <is>
          <t>10:20</t>
        </is>
      </c>
      <c r="D521" s="25" t="n">
        <v>45307</v>
      </c>
      <c r="E521" s="9" t="inlineStr">
        <is>
          <t>10:50</t>
        </is>
      </c>
      <c r="F521" s="9" t="inlineStr">
        <is>
          <t>Long</t>
        </is>
      </c>
      <c r="G521" s="9" t="inlineStr">
        <is>
          <t>ORB</t>
        </is>
      </c>
      <c r="H521" s="9" t="inlineStr">
        <is>
          <t>A</t>
        </is>
      </c>
      <c r="I521" s="26" t="n">
        <v>12</v>
      </c>
      <c r="J521" s="27" t="n">
        <v>16831.35</v>
      </c>
      <c r="K521" s="27" t="n">
        <v>16895.25</v>
      </c>
      <c r="L521" s="27" t="n">
        <v>16750</v>
      </c>
      <c r="M521" s="27" t="n">
        <v>16895.25</v>
      </c>
      <c r="N521" s="28">
        <f>(K521-J521)*IF(F521="Long",1,-1)</f>
        <v/>
      </c>
      <c r="O521" s="18" t="n">
        <v>766.8</v>
      </c>
      <c r="P521" s="18" t="n">
        <v>-51</v>
      </c>
      <c r="Q521" s="18" t="n">
        <v>766.8</v>
      </c>
      <c r="R521" s="18">
        <f>R520+O521</f>
        <v/>
      </c>
      <c r="S521" s="18">
        <f>MAX(0,MAX($R$7:R521))-R521</f>
        <v/>
      </c>
      <c r="T521" s="9" t="inlineStr">
        <is>
          <t>Target</t>
        </is>
      </c>
      <c r="U521" s="29" t="n">
        <v>30.3</v>
      </c>
    </row>
    <row r="522">
      <c r="A522" s="11" t="n">
        <v>516</v>
      </c>
      <c r="B522" s="25" t="n">
        <v>45313</v>
      </c>
      <c r="C522" s="9" t="inlineStr">
        <is>
          <t>09:45</t>
        </is>
      </c>
      <c r="D522" s="25" t="n">
        <v>45313</v>
      </c>
      <c r="E522" s="9" t="inlineStr">
        <is>
          <t>10:48</t>
        </is>
      </c>
      <c r="F522" s="9" t="inlineStr">
        <is>
          <t>Short</t>
        </is>
      </c>
      <c r="G522" s="9" t="inlineStr">
        <is>
          <t>Gap Fill</t>
        </is>
      </c>
      <c r="H522" s="9" t="inlineStr">
        <is>
          <t>-</t>
        </is>
      </c>
      <c r="I522" s="26" t="n">
        <v>12</v>
      </c>
      <c r="J522" s="27" t="n">
        <v>17373.05</v>
      </c>
      <c r="K522" s="27" t="n">
        <v>17310.5</v>
      </c>
      <c r="L522" s="27" t="n">
        <v>17452.75</v>
      </c>
      <c r="M522" s="27" t="n">
        <v>17310.5</v>
      </c>
      <c r="N522" s="28">
        <f>(K522-J522)*IF(F522="Long",1,-1)</f>
        <v/>
      </c>
      <c r="O522" s="18" t="n">
        <v>750.6</v>
      </c>
      <c r="P522" s="18" t="n">
        <v>-580.8</v>
      </c>
      <c r="Q522" s="18" t="n">
        <v>750.6</v>
      </c>
      <c r="R522" s="18">
        <f>R521+O522</f>
        <v/>
      </c>
      <c r="S522" s="18">
        <f>MAX(0,MAX($R$7:R522))-R522</f>
        <v/>
      </c>
      <c r="T522" s="9" t="inlineStr">
        <is>
          <t>Target</t>
        </is>
      </c>
      <c r="U522" s="29" t="n">
        <v>63.7</v>
      </c>
    </row>
    <row r="523">
      <c r="A523" s="11" t="n">
        <v>517</v>
      </c>
      <c r="B523" s="25" t="n">
        <v>45317</v>
      </c>
      <c r="C523" s="9" t="inlineStr">
        <is>
          <t>09:45</t>
        </is>
      </c>
      <c r="D523" s="25" t="n">
        <v>45317</v>
      </c>
      <c r="E523" s="9" t="inlineStr">
        <is>
          <t>09:52</t>
        </is>
      </c>
      <c r="F523" s="9" t="inlineStr">
        <is>
          <t>Long</t>
        </is>
      </c>
      <c r="G523" s="9" t="inlineStr">
        <is>
          <t>Gap Fill</t>
        </is>
      </c>
      <c r="H523" s="9" t="inlineStr">
        <is>
          <t>-</t>
        </is>
      </c>
      <c r="I523" s="26" t="n">
        <v>12</v>
      </c>
      <c r="J523" s="27" t="n">
        <v>17446.56</v>
      </c>
      <c r="K523" s="27" t="n">
        <v>17414.25</v>
      </c>
      <c r="L523" s="27" t="n">
        <v>17414.25</v>
      </c>
      <c r="M523" s="27" t="n">
        <v>17520</v>
      </c>
      <c r="N523" s="28">
        <f>(K523-J523)*IF(F523="Long",1,-1)</f>
        <v/>
      </c>
      <c r="O523" s="18" t="n">
        <v>-387.72</v>
      </c>
      <c r="P523" s="18" t="n">
        <v>-387.72</v>
      </c>
      <c r="Q523" s="18" t="n">
        <v>0</v>
      </c>
      <c r="R523" s="18">
        <f>R522+O523</f>
        <v/>
      </c>
      <c r="S523" s="18">
        <f>MAX(0,MAX($R$7:R523))-R523</f>
        <v/>
      </c>
      <c r="T523" s="9" t="inlineStr">
        <is>
          <t>Stop</t>
        </is>
      </c>
      <c r="U523" s="29" t="n">
        <v>7.7</v>
      </c>
    </row>
    <row r="524">
      <c r="A524" s="11" t="n">
        <v>518</v>
      </c>
      <c r="B524" s="25" t="n">
        <v>45320</v>
      </c>
      <c r="C524" s="9" t="inlineStr">
        <is>
          <t>12:25</t>
        </is>
      </c>
      <c r="D524" s="25" t="n">
        <v>45320</v>
      </c>
      <c r="E524" s="9" t="inlineStr">
        <is>
          <t>16:05</t>
        </is>
      </c>
      <c r="F524" s="9" t="inlineStr">
        <is>
          <t>Long</t>
        </is>
      </c>
      <c r="G524" s="9" t="inlineStr">
        <is>
          <t>ORB</t>
        </is>
      </c>
      <c r="H524" s="9" t="inlineStr">
        <is>
          <t>A</t>
        </is>
      </c>
      <c r="I524" s="26" t="n">
        <v>12</v>
      </c>
      <c r="J524" s="27" t="n">
        <v>17488.86</v>
      </c>
      <c r="K524" s="27" t="n">
        <v>17579.06</v>
      </c>
      <c r="L524" s="27" t="n">
        <v>17407</v>
      </c>
      <c r="M524" s="27" t="n">
        <v>17618</v>
      </c>
      <c r="N524" s="28">
        <f>(K524-J524)*IF(F524="Long",1,-1)</f>
        <v/>
      </c>
      <c r="O524" s="18" t="n">
        <v>1082.4</v>
      </c>
      <c r="P524" s="18" t="n">
        <v>-262.32</v>
      </c>
      <c r="Q524" s="18" t="n">
        <v>1363.92</v>
      </c>
      <c r="R524" s="18">
        <f>R523+O524</f>
        <v/>
      </c>
      <c r="S524" s="18">
        <f>MAX(0,MAX($R$7:R524))-R524</f>
        <v/>
      </c>
      <c r="T524" s="9" t="inlineStr">
        <is>
          <t>Session close</t>
        </is>
      </c>
      <c r="U524" s="29" t="n">
        <v>220</v>
      </c>
    </row>
    <row r="525">
      <c r="A525" s="11" t="n">
        <v>519</v>
      </c>
      <c r="B525" s="25" t="n">
        <v>45321</v>
      </c>
      <c r="C525" s="9" t="inlineStr">
        <is>
          <t>09:45</t>
        </is>
      </c>
      <c r="D525" s="25" t="n">
        <v>45321</v>
      </c>
      <c r="E525" s="9" t="inlineStr">
        <is>
          <t>10:00</t>
        </is>
      </c>
      <c r="F525" s="9" t="inlineStr">
        <is>
          <t>Long</t>
        </is>
      </c>
      <c r="G525" s="9" t="inlineStr">
        <is>
          <t>Gap Fill</t>
        </is>
      </c>
      <c r="H525" s="9" t="inlineStr">
        <is>
          <t>-</t>
        </is>
      </c>
      <c r="I525" s="26" t="n">
        <v>12</v>
      </c>
      <c r="J525" s="27" t="n">
        <v>17569.95</v>
      </c>
      <c r="K525" s="27" t="n">
        <v>17542.5</v>
      </c>
      <c r="L525" s="27" t="n">
        <v>17542.5</v>
      </c>
      <c r="M525" s="27" t="n">
        <v>17595.25</v>
      </c>
      <c r="N525" s="28">
        <f>(K525-J525)*IF(F525="Long",1,-1)</f>
        <v/>
      </c>
      <c r="O525" s="18" t="n">
        <v>-329.4</v>
      </c>
      <c r="P525" s="18" t="n">
        <v>-329.4</v>
      </c>
      <c r="Q525" s="18" t="n">
        <v>0</v>
      </c>
      <c r="R525" s="18">
        <f>R524+O525</f>
        <v/>
      </c>
      <c r="S525" s="18">
        <f>MAX(0,MAX($R$7:R525))-R525</f>
        <v/>
      </c>
      <c r="T525" s="9" t="inlineStr">
        <is>
          <t>Stop</t>
        </is>
      </c>
      <c r="U525" s="29" t="n">
        <v>15.7</v>
      </c>
    </row>
    <row r="526">
      <c r="A526" s="11" t="n">
        <v>520</v>
      </c>
      <c r="B526" s="25" t="n">
        <v>45323</v>
      </c>
      <c r="C526" s="9" t="inlineStr">
        <is>
          <t>10:30</t>
        </is>
      </c>
      <c r="D526" s="25" t="n">
        <v>45323</v>
      </c>
      <c r="E526" s="9" t="inlineStr">
        <is>
          <t>10:54</t>
        </is>
      </c>
      <c r="F526" s="9" t="inlineStr">
        <is>
          <t>Long</t>
        </is>
      </c>
      <c r="G526" s="9" t="inlineStr">
        <is>
          <t>CISD Continuation</t>
        </is>
      </c>
      <c r="H526" s="9" t="inlineStr">
        <is>
          <t>A</t>
        </is>
      </c>
      <c r="I526" s="26" t="n">
        <v>12</v>
      </c>
      <c r="J526" s="27" t="n">
        <v>17272.58</v>
      </c>
      <c r="K526" s="27" t="n">
        <v>17190.75</v>
      </c>
      <c r="L526" s="27" t="n">
        <v>17190.75</v>
      </c>
      <c r="M526" s="27" t="n">
        <v>17385</v>
      </c>
      <c r="N526" s="28">
        <f>(K526-J526)*IF(F526="Long",1,-1)</f>
        <v/>
      </c>
      <c r="O526" s="18" t="n">
        <v>-981.96</v>
      </c>
      <c r="P526" s="18" t="n">
        <v>-981.96</v>
      </c>
      <c r="Q526" s="18" t="n">
        <v>2.52</v>
      </c>
      <c r="R526" s="18">
        <f>R525+O526</f>
        <v/>
      </c>
      <c r="S526" s="18">
        <f>MAX(0,MAX($R$7:R526))-R526</f>
        <v/>
      </c>
      <c r="T526" s="9" t="inlineStr">
        <is>
          <t>Stop</t>
        </is>
      </c>
      <c r="U526" s="29" t="n">
        <v>24.7</v>
      </c>
    </row>
    <row r="527">
      <c r="A527" s="11" t="n">
        <v>521</v>
      </c>
      <c r="B527" s="25" t="n">
        <v>45323</v>
      </c>
      <c r="C527" s="9" t="inlineStr">
        <is>
          <t>13:40</t>
        </is>
      </c>
      <c r="D527" s="25" t="n">
        <v>45323</v>
      </c>
      <c r="E527" s="9" t="inlineStr">
        <is>
          <t>14:09</t>
        </is>
      </c>
      <c r="F527" s="9" t="inlineStr">
        <is>
          <t>Short</t>
        </is>
      </c>
      <c r="G527" s="9" t="inlineStr">
        <is>
          <t>CISD Reversal</t>
        </is>
      </c>
      <c r="H527" s="9" t="inlineStr">
        <is>
          <t>A</t>
        </is>
      </c>
      <c r="I527" s="26" t="n">
        <v>4</v>
      </c>
      <c r="J527" s="27" t="n">
        <v>17252.08</v>
      </c>
      <c r="K527" s="27" t="n">
        <v>17306</v>
      </c>
      <c r="L527" s="27" t="n">
        <v>17306</v>
      </c>
      <c r="M527" s="27" t="n">
        <v>17165</v>
      </c>
      <c r="N527" s="28">
        <f>(K527-J527)*IF(F527="Long",1,-1)</f>
        <v/>
      </c>
      <c r="O527" s="18" t="n">
        <v>-215.68</v>
      </c>
      <c r="P527" s="18" t="n">
        <v>-215.68</v>
      </c>
      <c r="Q527" s="18" t="n">
        <v>18.2</v>
      </c>
      <c r="R527" s="18">
        <f>R526+O527</f>
        <v/>
      </c>
      <c r="S527" s="18">
        <f>MAX(0,MAX($R$7:R527))-R527</f>
        <v/>
      </c>
      <c r="T527" s="9" t="inlineStr">
        <is>
          <t>Stop</t>
        </is>
      </c>
      <c r="U527" s="29" t="n">
        <v>29.7</v>
      </c>
    </row>
    <row r="528">
      <c r="A528" s="11" t="n">
        <v>522</v>
      </c>
      <c r="B528" s="25" t="n">
        <v>45327</v>
      </c>
      <c r="C528" s="9" t="inlineStr">
        <is>
          <t>10:05</t>
        </is>
      </c>
      <c r="D528" s="25" t="n">
        <v>45327</v>
      </c>
      <c r="E528" s="9" t="inlineStr">
        <is>
          <t>10:19</t>
        </is>
      </c>
      <c r="F528" s="9" t="inlineStr">
        <is>
          <t>Short</t>
        </is>
      </c>
      <c r="G528" s="9" t="inlineStr">
        <is>
          <t>CISD Continuation</t>
        </is>
      </c>
      <c r="H528" s="9" t="inlineStr">
        <is>
          <t>A</t>
        </is>
      </c>
      <c r="I528" s="26" t="n">
        <v>12</v>
      </c>
      <c r="J528" s="27" t="n">
        <v>17565.18</v>
      </c>
      <c r="K528" s="27" t="n">
        <v>17515</v>
      </c>
      <c r="L528" s="27" t="n">
        <v>17617.5</v>
      </c>
      <c r="M528" s="27" t="n">
        <v>17515</v>
      </c>
      <c r="N528" s="28">
        <f>(K528-J528)*IF(F528="Long",1,-1)</f>
        <v/>
      </c>
      <c r="O528" s="18" t="n">
        <v>602.16</v>
      </c>
      <c r="P528" s="18" t="n">
        <v>-336.24</v>
      </c>
      <c r="Q528" s="18" t="n">
        <v>602.16</v>
      </c>
      <c r="R528" s="18">
        <f>R527+O528</f>
        <v/>
      </c>
      <c r="S528" s="18">
        <f>MAX(0,MAX($R$7:R528))-R528</f>
        <v/>
      </c>
      <c r="T528" s="9" t="inlineStr">
        <is>
          <t>Target</t>
        </is>
      </c>
      <c r="U528" s="29" t="n">
        <v>14.3</v>
      </c>
    </row>
    <row r="529">
      <c r="A529" s="11" t="n">
        <v>523</v>
      </c>
      <c r="B529" s="25" t="n">
        <v>45327</v>
      </c>
      <c r="C529" s="9" t="inlineStr">
        <is>
          <t>10:20</t>
        </is>
      </c>
      <c r="D529" s="25" t="n">
        <v>45327</v>
      </c>
      <c r="E529" s="9" t="inlineStr">
        <is>
          <t>12:05</t>
        </is>
      </c>
      <c r="F529" s="9" t="inlineStr">
        <is>
          <t>Short</t>
        </is>
      </c>
      <c r="G529" s="9" t="inlineStr">
        <is>
          <t>Sweep Retest</t>
        </is>
      </c>
      <c r="H529" s="9" t="inlineStr">
        <is>
          <t>A</t>
        </is>
      </c>
      <c r="I529" s="26" t="n">
        <v>8</v>
      </c>
      <c r="J529" s="27" t="n">
        <v>17525.43</v>
      </c>
      <c r="K529" s="27" t="n">
        <v>17578</v>
      </c>
      <c r="L529" s="27" t="n">
        <v>17578</v>
      </c>
      <c r="M529" s="27" t="n">
        <v>17300</v>
      </c>
      <c r="N529" s="28">
        <f>(K529-J529)*IF(F529="Long",1,-1)</f>
        <v/>
      </c>
      <c r="O529" s="18" t="n">
        <v>-420.56</v>
      </c>
      <c r="P529" s="18" t="n">
        <v>-420.56</v>
      </c>
      <c r="Q529" s="18" t="n">
        <v>470.8</v>
      </c>
      <c r="R529" s="18">
        <f>R528+O529</f>
        <v/>
      </c>
      <c r="S529" s="18">
        <f>MAX(0,MAX($R$7:R529))-R529</f>
        <v/>
      </c>
      <c r="T529" s="9" t="inlineStr">
        <is>
          <t>Stop</t>
        </is>
      </c>
      <c r="U529" s="29" t="n">
        <v>105.7</v>
      </c>
    </row>
    <row r="530">
      <c r="A530" s="11" t="n">
        <v>524</v>
      </c>
      <c r="B530" s="25" t="n">
        <v>45327</v>
      </c>
      <c r="C530" s="9" t="inlineStr">
        <is>
          <t>14:50</t>
        </is>
      </c>
      <c r="D530" s="25" t="n">
        <v>45327</v>
      </c>
      <c r="E530" s="9" t="inlineStr">
        <is>
          <t>16:05</t>
        </is>
      </c>
      <c r="F530" s="9" t="inlineStr">
        <is>
          <t>Long</t>
        </is>
      </c>
      <c r="G530" s="9" t="inlineStr">
        <is>
          <t>ORB</t>
        </is>
      </c>
      <c r="H530" s="9" t="inlineStr">
        <is>
          <t>A+</t>
        </is>
      </c>
      <c r="I530" s="26" t="n">
        <v>12</v>
      </c>
      <c r="J530" s="27" t="n">
        <v>17653.07</v>
      </c>
      <c r="K530" s="27" t="n">
        <v>17603.98</v>
      </c>
      <c r="L530" s="27" t="n">
        <v>17571</v>
      </c>
      <c r="M530" s="27" t="n">
        <v>17735</v>
      </c>
      <c r="N530" s="28">
        <f>(K530-J530)*IF(F530="Long",1,-1)</f>
        <v/>
      </c>
      <c r="O530" s="18" t="n">
        <v>-589.08</v>
      </c>
      <c r="P530" s="18" t="n">
        <v>-843.6</v>
      </c>
      <c r="Q530" s="18" t="n">
        <v>0</v>
      </c>
      <c r="R530" s="18">
        <f>R529+O530</f>
        <v/>
      </c>
      <c r="S530" s="18">
        <f>MAX(0,MAX($R$7:R530))-R530</f>
        <v/>
      </c>
      <c r="T530" s="9" t="inlineStr">
        <is>
          <t>Session close</t>
        </is>
      </c>
      <c r="U530" s="29" t="n">
        <v>75</v>
      </c>
    </row>
    <row r="531">
      <c r="A531" s="11" t="n">
        <v>525</v>
      </c>
      <c r="B531" s="25" t="n">
        <v>45328</v>
      </c>
      <c r="C531" s="9" t="inlineStr">
        <is>
          <t>09:45</t>
        </is>
      </c>
      <c r="D531" s="25" t="n">
        <v>45328</v>
      </c>
      <c r="E531" s="9" t="inlineStr">
        <is>
          <t>09:48</t>
        </is>
      </c>
      <c r="F531" s="9" t="inlineStr">
        <is>
          <t>Short</t>
        </is>
      </c>
      <c r="G531" s="9" t="inlineStr">
        <is>
          <t>Gap Fill</t>
        </is>
      </c>
      <c r="H531" s="9" t="inlineStr">
        <is>
          <t>-</t>
        </is>
      </c>
      <c r="I531" s="26" t="n">
        <v>12</v>
      </c>
      <c r="J531" s="27" t="n">
        <v>17637.28</v>
      </c>
      <c r="K531" s="27" t="n">
        <v>17605</v>
      </c>
      <c r="L531" s="27" t="n">
        <v>17677.75</v>
      </c>
      <c r="M531" s="27" t="n">
        <v>17605</v>
      </c>
      <c r="N531" s="28">
        <f>(K531-J531)*IF(F531="Long",1,-1)</f>
        <v/>
      </c>
      <c r="O531" s="18" t="n">
        <v>387.36</v>
      </c>
      <c r="P531" s="18" t="n">
        <v>-95.52</v>
      </c>
      <c r="Q531" s="18" t="n">
        <v>387.36</v>
      </c>
      <c r="R531" s="18">
        <f>R530+O531</f>
        <v/>
      </c>
      <c r="S531" s="18">
        <f>MAX(0,MAX($R$7:R531))-R531</f>
        <v/>
      </c>
      <c r="T531" s="9" t="inlineStr">
        <is>
          <t>Target</t>
        </is>
      </c>
      <c r="U531" s="29" t="n">
        <v>3.7</v>
      </c>
    </row>
    <row r="532">
      <c r="A532" s="11" t="n">
        <v>526</v>
      </c>
      <c r="B532" s="25" t="n">
        <v>45328</v>
      </c>
      <c r="C532" s="9" t="inlineStr">
        <is>
          <t>12:30</t>
        </is>
      </c>
      <c r="D532" s="25" t="n">
        <v>45328</v>
      </c>
      <c r="E532" s="9" t="inlineStr">
        <is>
          <t>16:05</t>
        </is>
      </c>
      <c r="F532" s="9" t="inlineStr">
        <is>
          <t>Long</t>
        </is>
      </c>
      <c r="G532" s="9" t="inlineStr">
        <is>
          <t>CISD Reversal</t>
        </is>
      </c>
      <c r="H532" s="9" t="inlineStr">
        <is>
          <t>A</t>
        </is>
      </c>
      <c r="I532" s="26" t="n">
        <v>4</v>
      </c>
      <c r="J532" s="27" t="n">
        <v>17516.04</v>
      </c>
      <c r="K532" s="27" t="n">
        <v>17558.69</v>
      </c>
      <c r="L532" s="27" t="n">
        <v>17433.75</v>
      </c>
      <c r="M532" s="27" t="n">
        <v>17665.75</v>
      </c>
      <c r="N532" s="28">
        <f>(K532-J532)*IF(F532="Long",1,-1)</f>
        <v/>
      </c>
      <c r="O532" s="18" t="n">
        <v>170.6</v>
      </c>
      <c r="P532" s="18" t="n">
        <v>-163.96</v>
      </c>
      <c r="Q532" s="18" t="n">
        <v>250.08</v>
      </c>
      <c r="R532" s="18">
        <f>R531+O532</f>
        <v/>
      </c>
      <c r="S532" s="18">
        <f>MAX(0,MAX($R$7:R532))-R532</f>
        <v/>
      </c>
      <c r="T532" s="9" t="inlineStr">
        <is>
          <t>Session close</t>
        </is>
      </c>
      <c r="U532" s="29" t="n">
        <v>215</v>
      </c>
    </row>
    <row r="533">
      <c r="A533" s="11" t="n">
        <v>527</v>
      </c>
      <c r="B533" s="25" t="n">
        <v>45329</v>
      </c>
      <c r="C533" s="9" t="inlineStr">
        <is>
          <t>10:20</t>
        </is>
      </c>
      <c r="D533" s="25" t="n">
        <v>45329</v>
      </c>
      <c r="E533" s="9" t="inlineStr">
        <is>
          <t>10:52</t>
        </is>
      </c>
      <c r="F533" s="9" t="inlineStr">
        <is>
          <t>Long</t>
        </is>
      </c>
      <c r="G533" s="9" t="inlineStr">
        <is>
          <t>ORB</t>
        </is>
      </c>
      <c r="H533" s="9" t="inlineStr">
        <is>
          <t>A</t>
        </is>
      </c>
      <c r="I533" s="26" t="n">
        <v>20</v>
      </c>
      <c r="J533" s="27" t="n">
        <v>17722.05</v>
      </c>
      <c r="K533" s="27" t="n">
        <v>17785</v>
      </c>
      <c r="L533" s="27" t="n">
        <v>17639.75</v>
      </c>
      <c r="M533" s="27" t="n">
        <v>17785</v>
      </c>
      <c r="N533" s="28">
        <f>(K533-J533)*IF(F533="Long",1,-1)</f>
        <v/>
      </c>
      <c r="O533" s="18" t="n">
        <v>1259</v>
      </c>
      <c r="P533" s="18" t="n">
        <v>-80.59999999999999</v>
      </c>
      <c r="Q533" s="18" t="n">
        <v>1259</v>
      </c>
      <c r="R533" s="18">
        <f>R532+O533</f>
        <v/>
      </c>
      <c r="S533" s="18">
        <f>MAX(0,MAX($R$7:R533))-R533</f>
        <v/>
      </c>
      <c r="T533" s="9" t="inlineStr">
        <is>
          <t>Target</t>
        </is>
      </c>
      <c r="U533" s="29" t="n">
        <v>32.7</v>
      </c>
    </row>
    <row r="534">
      <c r="A534" s="11" t="n">
        <v>528</v>
      </c>
      <c r="B534" s="25" t="n">
        <v>45330</v>
      </c>
      <c r="C534" s="9" t="inlineStr">
        <is>
          <t>11:35</t>
        </is>
      </c>
      <c r="D534" s="25" t="n">
        <v>45330</v>
      </c>
      <c r="E534" s="9" t="inlineStr">
        <is>
          <t>16:05</t>
        </is>
      </c>
      <c r="F534" s="9" t="inlineStr">
        <is>
          <t>Long</t>
        </is>
      </c>
      <c r="G534" s="9" t="inlineStr">
        <is>
          <t>ORB</t>
        </is>
      </c>
      <c r="H534" s="9" t="inlineStr">
        <is>
          <t>A</t>
        </is>
      </c>
      <c r="I534" s="26" t="n">
        <v>12</v>
      </c>
      <c r="J534" s="27" t="n">
        <v>17800.55</v>
      </c>
      <c r="K534" s="27" t="n">
        <v>17777.69</v>
      </c>
      <c r="L534" s="27" t="n">
        <v>17718.75</v>
      </c>
      <c r="M534" s="27" t="n">
        <v>17885</v>
      </c>
      <c r="N534" s="28">
        <f>(K534-J534)*IF(F534="Long",1,-1)</f>
        <v/>
      </c>
      <c r="O534" s="18" t="n">
        <v>-274.32</v>
      </c>
      <c r="P534" s="18" t="n">
        <v>-644.64</v>
      </c>
      <c r="Q534" s="18" t="n">
        <v>155.88</v>
      </c>
      <c r="R534" s="18">
        <f>R533+O534</f>
        <v/>
      </c>
      <c r="S534" s="18">
        <f>MAX(0,MAX($R$7:R534))-R534</f>
        <v/>
      </c>
      <c r="T534" s="9" t="inlineStr">
        <is>
          <t>Session close</t>
        </is>
      </c>
      <c r="U534" s="29" t="n">
        <v>270</v>
      </c>
    </row>
    <row r="535">
      <c r="A535" s="11" t="n">
        <v>529</v>
      </c>
      <c r="B535" s="25" t="n">
        <v>45331</v>
      </c>
      <c r="C535" s="9" t="inlineStr">
        <is>
          <t>09:45</t>
        </is>
      </c>
      <c r="D535" s="25" t="n">
        <v>45331</v>
      </c>
      <c r="E535" s="9" t="inlineStr">
        <is>
          <t>09:47</t>
        </is>
      </c>
      <c r="F535" s="9" t="inlineStr">
        <is>
          <t>Short</t>
        </is>
      </c>
      <c r="G535" s="9" t="inlineStr">
        <is>
          <t>Gap Fill</t>
        </is>
      </c>
      <c r="H535" s="9" t="inlineStr">
        <is>
          <t>-</t>
        </is>
      </c>
      <c r="I535" s="26" t="n">
        <v>12</v>
      </c>
      <c r="J535" s="27" t="n">
        <v>17820.34</v>
      </c>
      <c r="K535" s="27" t="n">
        <v>17828.5</v>
      </c>
      <c r="L535" s="27" t="n">
        <v>17828.5</v>
      </c>
      <c r="M535" s="27" t="n">
        <v>17783.25</v>
      </c>
      <c r="N535" s="28">
        <f>(K535-J535)*IF(F535="Long",1,-1)</f>
        <v/>
      </c>
      <c r="O535" s="18" t="n">
        <v>-97.92</v>
      </c>
      <c r="P535" s="18" t="n">
        <v>-97.92</v>
      </c>
      <c r="Q535" s="18" t="n">
        <v>14.64</v>
      </c>
      <c r="R535" s="18">
        <f>R534+O535</f>
        <v/>
      </c>
      <c r="S535" s="18">
        <f>MAX(0,MAX($R$7:R535))-R535</f>
        <v/>
      </c>
      <c r="T535" s="9" t="inlineStr">
        <is>
          <t>Stop</t>
        </is>
      </c>
      <c r="U535" s="29" t="n">
        <v>2.7</v>
      </c>
    </row>
    <row r="536">
      <c r="A536" s="11" t="n">
        <v>530</v>
      </c>
      <c r="B536" s="25" t="n">
        <v>45331</v>
      </c>
      <c r="C536" s="9" t="inlineStr">
        <is>
          <t>10:00</t>
        </is>
      </c>
      <c r="D536" s="25" t="n">
        <v>45331</v>
      </c>
      <c r="E536" s="9" t="inlineStr">
        <is>
          <t>12:52</t>
        </is>
      </c>
      <c r="F536" s="9" t="inlineStr">
        <is>
          <t>Long</t>
        </is>
      </c>
      <c r="G536" s="9" t="inlineStr">
        <is>
          <t>CISD Continuation</t>
        </is>
      </c>
      <c r="H536" s="9" t="inlineStr">
        <is>
          <t>A</t>
        </is>
      </c>
      <c r="I536" s="26" t="n">
        <v>12</v>
      </c>
      <c r="J536" s="27" t="n">
        <v>17861.13</v>
      </c>
      <c r="K536" s="27" t="n">
        <v>17935</v>
      </c>
      <c r="L536" s="27" t="n">
        <v>17779.25</v>
      </c>
      <c r="M536" s="27" t="n">
        <v>17935</v>
      </c>
      <c r="N536" s="28">
        <f>(K536-J536)*IF(F536="Long",1,-1)</f>
        <v/>
      </c>
      <c r="O536" s="18" t="n">
        <v>886.4400000000001</v>
      </c>
      <c r="P536" s="18" t="n">
        <v>-220.08</v>
      </c>
      <c r="Q536" s="18" t="n">
        <v>886.4400000000001</v>
      </c>
      <c r="R536" s="18">
        <f>R535+O536</f>
        <v/>
      </c>
      <c r="S536" s="18">
        <f>MAX(0,MAX($R$7:R536))-R536</f>
        <v/>
      </c>
      <c r="T536" s="9" t="inlineStr">
        <is>
          <t>Target</t>
        </is>
      </c>
      <c r="U536" s="29" t="n">
        <v>172.7</v>
      </c>
    </row>
    <row r="537">
      <c r="A537" s="11" t="n">
        <v>531</v>
      </c>
      <c r="B537" s="25" t="n">
        <v>45334</v>
      </c>
      <c r="C537" s="9" t="inlineStr">
        <is>
          <t>12:30</t>
        </is>
      </c>
      <c r="D537" s="25" t="n">
        <v>45334</v>
      </c>
      <c r="E537" s="9" t="inlineStr">
        <is>
          <t>13:42</t>
        </is>
      </c>
      <c r="F537" s="9" t="inlineStr">
        <is>
          <t>Long</t>
        </is>
      </c>
      <c r="G537" s="9" t="inlineStr">
        <is>
          <t>ORB</t>
        </is>
      </c>
      <c r="H537" s="9" t="inlineStr">
        <is>
          <t>A</t>
        </is>
      </c>
      <c r="I537" s="26" t="n">
        <v>12</v>
      </c>
      <c r="J537" s="27" t="n">
        <v>17999.45</v>
      </c>
      <c r="K537" s="27" t="n">
        <v>17916.75</v>
      </c>
      <c r="L537" s="27" t="n">
        <v>17916.75</v>
      </c>
      <c r="M537" s="27" t="n">
        <v>18085</v>
      </c>
      <c r="N537" s="28">
        <f>(K537-J537)*IF(F537="Long",1,-1)</f>
        <v/>
      </c>
      <c r="O537" s="18" t="n">
        <v>-992.4</v>
      </c>
      <c r="P537" s="18" t="n">
        <v>-992.4</v>
      </c>
      <c r="Q537" s="18" t="n">
        <v>354.36</v>
      </c>
      <c r="R537" s="18">
        <f>R536+O537</f>
        <v/>
      </c>
      <c r="S537" s="18">
        <f>MAX(0,MAX($R$7:R537))-R537</f>
        <v/>
      </c>
      <c r="T537" s="9" t="inlineStr">
        <is>
          <t>Stop</t>
        </is>
      </c>
      <c r="U537" s="29" t="n">
        <v>72.3</v>
      </c>
    </row>
    <row r="538">
      <c r="A538" s="11" t="n">
        <v>532</v>
      </c>
      <c r="B538" s="25" t="n">
        <v>45336</v>
      </c>
      <c r="C538" s="9" t="inlineStr">
        <is>
          <t>10:25</t>
        </is>
      </c>
      <c r="D538" s="25" t="n">
        <v>45336</v>
      </c>
      <c r="E538" s="9" t="inlineStr">
        <is>
          <t>10:57</t>
        </is>
      </c>
      <c r="F538" s="9" t="inlineStr">
        <is>
          <t>Long</t>
        </is>
      </c>
      <c r="G538" s="9" t="inlineStr">
        <is>
          <t>ORB</t>
        </is>
      </c>
      <c r="H538" s="9" t="inlineStr">
        <is>
          <t>A+</t>
        </is>
      </c>
      <c r="I538" s="26" t="n">
        <v>12</v>
      </c>
      <c r="J538" s="27" t="n">
        <v>17771.76</v>
      </c>
      <c r="K538" s="27" t="n">
        <v>17690</v>
      </c>
      <c r="L538" s="27" t="n">
        <v>17690</v>
      </c>
      <c r="M538" s="27" t="n">
        <v>17885</v>
      </c>
      <c r="N538" s="28">
        <f>(K538-J538)*IF(F538="Long",1,-1)</f>
        <v/>
      </c>
      <c r="O538" s="18" t="n">
        <v>-981.12</v>
      </c>
      <c r="P538" s="18" t="n">
        <v>-981.12</v>
      </c>
      <c r="Q538" s="18" t="n">
        <v>16.8</v>
      </c>
      <c r="R538" s="18">
        <f>R537+O538</f>
        <v/>
      </c>
      <c r="S538" s="18">
        <f>MAX(0,MAX($R$7:R538))-R538</f>
        <v/>
      </c>
      <c r="T538" s="9" t="inlineStr">
        <is>
          <t>Stop</t>
        </is>
      </c>
      <c r="U538" s="29" t="n">
        <v>32.7</v>
      </c>
    </row>
    <row r="539">
      <c r="A539" s="11" t="n">
        <v>533</v>
      </c>
      <c r="B539" s="25" t="n">
        <v>45336</v>
      </c>
      <c r="C539" s="9" t="inlineStr">
        <is>
          <t>11:25</t>
        </is>
      </c>
      <c r="D539" s="25" t="n">
        <v>45336</v>
      </c>
      <c r="E539" s="9" t="inlineStr">
        <is>
          <t>15:43</t>
        </is>
      </c>
      <c r="F539" s="9" t="inlineStr">
        <is>
          <t>Long</t>
        </is>
      </c>
      <c r="G539" s="9" t="inlineStr">
        <is>
          <t>CISD Reversal</t>
        </is>
      </c>
      <c r="H539" s="9" t="inlineStr">
        <is>
          <t>A</t>
        </is>
      </c>
      <c r="I539" s="26" t="n">
        <v>4</v>
      </c>
      <c r="J539" s="27" t="n">
        <v>17684</v>
      </c>
      <c r="K539" s="27" t="n">
        <v>17785</v>
      </c>
      <c r="L539" s="27" t="n">
        <v>17601.75</v>
      </c>
      <c r="M539" s="27" t="n">
        <v>17785</v>
      </c>
      <c r="N539" s="28">
        <f>(K539-J539)*IF(F539="Long",1,-1)</f>
        <v/>
      </c>
      <c r="O539" s="18" t="n">
        <v>404</v>
      </c>
      <c r="P539" s="18" t="n">
        <v>-268.84</v>
      </c>
      <c r="Q539" s="18" t="n">
        <v>404</v>
      </c>
      <c r="R539" s="18">
        <f>R538+O539</f>
        <v/>
      </c>
      <c r="S539" s="18">
        <f>MAX(0,MAX($R$7:R539))-R539</f>
        <v/>
      </c>
      <c r="T539" s="9" t="inlineStr">
        <is>
          <t>Target</t>
        </is>
      </c>
      <c r="U539" s="29" t="n">
        <v>258.7</v>
      </c>
    </row>
    <row r="540">
      <c r="A540" s="11" t="n">
        <v>534</v>
      </c>
      <c r="B540" s="25" t="n">
        <v>45344</v>
      </c>
      <c r="C540" s="9" t="inlineStr">
        <is>
          <t>10:10</t>
        </is>
      </c>
      <c r="D540" s="25" t="n">
        <v>45344</v>
      </c>
      <c r="E540" s="9" t="inlineStr">
        <is>
          <t>13:09</t>
        </is>
      </c>
      <c r="F540" s="9" t="inlineStr">
        <is>
          <t>Long</t>
        </is>
      </c>
      <c r="G540" s="9" t="inlineStr">
        <is>
          <t>ORB</t>
        </is>
      </c>
      <c r="H540" s="9" t="inlineStr">
        <is>
          <t>A</t>
        </is>
      </c>
      <c r="I540" s="26" t="n">
        <v>20</v>
      </c>
      <c r="J540" s="27" t="n">
        <v>17885.83</v>
      </c>
      <c r="K540" s="27" t="n">
        <v>17973.5</v>
      </c>
      <c r="L540" s="27" t="n">
        <v>17824</v>
      </c>
      <c r="M540" s="27" t="n">
        <v>17973.5</v>
      </c>
      <c r="N540" s="28">
        <f>(K540-J540)*IF(F540="Long",1,-1)</f>
        <v/>
      </c>
      <c r="O540" s="18" t="n">
        <v>1753.4</v>
      </c>
      <c r="P540" s="18" t="n">
        <v>-809.8</v>
      </c>
      <c r="Q540" s="18" t="n">
        <v>1753.4</v>
      </c>
      <c r="R540" s="18">
        <f>R539+O540</f>
        <v/>
      </c>
      <c r="S540" s="18">
        <f>MAX(0,MAX($R$7:R540))-R540</f>
        <v/>
      </c>
      <c r="T540" s="9" t="inlineStr">
        <is>
          <t>Target</t>
        </is>
      </c>
      <c r="U540" s="29" t="n">
        <v>179.3</v>
      </c>
    </row>
    <row r="541">
      <c r="A541" s="11" t="n">
        <v>535</v>
      </c>
      <c r="B541" s="25" t="n">
        <v>45344</v>
      </c>
      <c r="C541" s="9" t="inlineStr">
        <is>
          <t>13:10</t>
        </is>
      </c>
      <c r="D541" s="25" t="n">
        <v>45344</v>
      </c>
      <c r="E541" s="9" t="inlineStr">
        <is>
          <t>16:05</t>
        </is>
      </c>
      <c r="F541" s="9" t="inlineStr">
        <is>
          <t>Long</t>
        </is>
      </c>
      <c r="G541" s="9" t="inlineStr">
        <is>
          <t>Sweep Retest</t>
        </is>
      </c>
      <c r="H541" s="9" t="inlineStr">
        <is>
          <t>C</t>
        </is>
      </c>
      <c r="I541" s="26" t="n">
        <v>8</v>
      </c>
      <c r="J541" s="27" t="n">
        <v>17972.45</v>
      </c>
      <c r="K541" s="27" t="n">
        <v>17974.6</v>
      </c>
      <c r="L541" s="27" t="n">
        <v>17890.5</v>
      </c>
      <c r="M541" s="27" t="n">
        <v>18085</v>
      </c>
      <c r="N541" s="28">
        <f>(K541-J541)*IF(F541="Long",1,-1)</f>
        <v/>
      </c>
      <c r="O541" s="18" t="n">
        <v>17.2</v>
      </c>
      <c r="P541" s="18" t="n">
        <v>-166.16</v>
      </c>
      <c r="Q541" s="18" t="n">
        <v>495.6</v>
      </c>
      <c r="R541" s="18">
        <f>R540+O541</f>
        <v/>
      </c>
      <c r="S541" s="18">
        <f>MAX(0,MAX($R$7:R541))-R541</f>
        <v/>
      </c>
      <c r="T541" s="9" t="inlineStr">
        <is>
          <t>Session close</t>
        </is>
      </c>
      <c r="U541" s="29" t="n">
        <v>175</v>
      </c>
    </row>
    <row r="542">
      <c r="A542" s="11" t="n">
        <v>536</v>
      </c>
      <c r="B542" s="25" t="n">
        <v>45348</v>
      </c>
      <c r="C542" s="9" t="inlineStr">
        <is>
          <t>09:45</t>
        </is>
      </c>
      <c r="D542" s="25" t="n">
        <v>45348</v>
      </c>
      <c r="E542" s="9" t="inlineStr">
        <is>
          <t>09:47</t>
        </is>
      </c>
      <c r="F542" s="9" t="inlineStr">
        <is>
          <t>Short</t>
        </is>
      </c>
      <c r="G542" s="9" t="inlineStr">
        <is>
          <t>Gap Fill</t>
        </is>
      </c>
      <c r="H542" s="9" t="inlineStr">
        <is>
          <t>-</t>
        </is>
      </c>
      <c r="I542" s="26" t="n">
        <v>12</v>
      </c>
      <c r="J542" s="27" t="n">
        <v>17952.18</v>
      </c>
      <c r="K542" s="27" t="n">
        <v>17936.5</v>
      </c>
      <c r="L542" s="27" t="n">
        <v>18010.75</v>
      </c>
      <c r="M542" s="27" t="n">
        <v>17936.5</v>
      </c>
      <c r="N542" s="28">
        <f>(K542-J542)*IF(F542="Long",1,-1)</f>
        <v/>
      </c>
      <c r="O542" s="18" t="n">
        <v>188.16</v>
      </c>
      <c r="P542" s="18" t="n">
        <v>-174.24</v>
      </c>
      <c r="Q542" s="18" t="n">
        <v>188.16</v>
      </c>
      <c r="R542" s="18">
        <f>R541+O542</f>
        <v/>
      </c>
      <c r="S542" s="18">
        <f>MAX(0,MAX($R$7:R542))-R542</f>
        <v/>
      </c>
      <c r="T542" s="9" t="inlineStr">
        <is>
          <t>Target</t>
        </is>
      </c>
      <c r="U542" s="29" t="n">
        <v>2.7</v>
      </c>
    </row>
    <row r="543">
      <c r="A543" s="11" t="n">
        <v>537</v>
      </c>
      <c r="B543" s="25" t="n">
        <v>45348</v>
      </c>
      <c r="C543" s="9" t="inlineStr">
        <is>
          <t>12:25</t>
        </is>
      </c>
      <c r="D543" s="25" t="n">
        <v>45348</v>
      </c>
      <c r="E543" s="9" t="inlineStr">
        <is>
          <t>16:00</t>
        </is>
      </c>
      <c r="F543" s="9" t="inlineStr">
        <is>
          <t>Long</t>
        </is>
      </c>
      <c r="G543" s="9" t="inlineStr">
        <is>
          <t>ORB</t>
        </is>
      </c>
      <c r="H543" s="9" t="inlineStr">
        <is>
          <t>A</t>
        </is>
      </c>
      <c r="I543" s="26" t="n">
        <v>12</v>
      </c>
      <c r="J543" s="27" t="n">
        <v>18014.95</v>
      </c>
      <c r="K543" s="27" t="n">
        <v>17932.5</v>
      </c>
      <c r="L543" s="27" t="n">
        <v>17932.5</v>
      </c>
      <c r="M543" s="27" t="n">
        <v>18085</v>
      </c>
      <c r="N543" s="28">
        <f>(K543-J543)*IF(F543="Long",1,-1)</f>
        <v/>
      </c>
      <c r="O543" s="18" t="n">
        <v>-989.4</v>
      </c>
      <c r="P543" s="18" t="n">
        <v>-989.4</v>
      </c>
      <c r="Q543" s="18" t="n">
        <v>46.2</v>
      </c>
      <c r="R543" s="18">
        <f>R542+O543</f>
        <v/>
      </c>
      <c r="S543" s="18">
        <f>MAX(0,MAX($R$7:R543))-R543</f>
        <v/>
      </c>
      <c r="T543" s="9" t="inlineStr">
        <is>
          <t>Stop</t>
        </is>
      </c>
      <c r="U543" s="29" t="n">
        <v>215.7</v>
      </c>
    </row>
    <row r="544">
      <c r="A544" s="11" t="n">
        <v>538</v>
      </c>
      <c r="B544" s="25" t="n">
        <v>45356</v>
      </c>
      <c r="C544" s="9" t="inlineStr">
        <is>
          <t>10:10</t>
        </is>
      </c>
      <c r="D544" s="25" t="n">
        <v>45356</v>
      </c>
      <c r="E544" s="9" t="inlineStr">
        <is>
          <t>10:32</t>
        </is>
      </c>
      <c r="F544" s="9" t="inlineStr">
        <is>
          <t>Short</t>
        </is>
      </c>
      <c r="G544" s="9" t="inlineStr">
        <is>
          <t>CISD Continuation</t>
        </is>
      </c>
      <c r="H544" s="9" t="inlineStr">
        <is>
          <t>A</t>
        </is>
      </c>
      <c r="I544" s="26" t="n">
        <v>12</v>
      </c>
      <c r="J544" s="27" t="n">
        <v>17978.56</v>
      </c>
      <c r="K544" s="27" t="n">
        <v>17915.5</v>
      </c>
      <c r="L544" s="27" t="n">
        <v>18053.5</v>
      </c>
      <c r="M544" s="27" t="n">
        <v>17915.5</v>
      </c>
      <c r="N544" s="28">
        <f>(K544-J544)*IF(F544="Long",1,-1)</f>
        <v/>
      </c>
      <c r="O544" s="18" t="n">
        <v>756.72</v>
      </c>
      <c r="P544" s="18" t="n">
        <v>-285.24</v>
      </c>
      <c r="Q544" s="18" t="n">
        <v>756.72</v>
      </c>
      <c r="R544" s="18">
        <f>R543+O544</f>
        <v/>
      </c>
      <c r="S544" s="18">
        <f>MAX(0,MAX($R$7:R544))-R544</f>
        <v/>
      </c>
      <c r="T544" s="9" t="inlineStr">
        <is>
          <t>Target</t>
        </is>
      </c>
      <c r="U544" s="29" t="n">
        <v>22.7</v>
      </c>
    </row>
    <row r="545">
      <c r="A545" s="11" t="n">
        <v>539</v>
      </c>
      <c r="B545" s="25" t="n">
        <v>45357</v>
      </c>
      <c r="C545" s="9" t="inlineStr">
        <is>
          <t>12:05</t>
        </is>
      </c>
      <c r="D545" s="25" t="n">
        <v>45357</v>
      </c>
      <c r="E545" s="9" t="inlineStr">
        <is>
          <t>13:37</t>
        </is>
      </c>
      <c r="F545" s="9" t="inlineStr">
        <is>
          <t>Long</t>
        </is>
      </c>
      <c r="G545" s="9" t="inlineStr">
        <is>
          <t>ORB</t>
        </is>
      </c>
      <c r="H545" s="9" t="inlineStr">
        <is>
          <t>A</t>
        </is>
      </c>
      <c r="I545" s="26" t="n">
        <v>12</v>
      </c>
      <c r="J545" s="27" t="n">
        <v>18111.71</v>
      </c>
      <c r="K545" s="27" t="n">
        <v>18029.5</v>
      </c>
      <c r="L545" s="27" t="n">
        <v>18029.5</v>
      </c>
      <c r="M545" s="27" t="n">
        <v>18334.5</v>
      </c>
      <c r="N545" s="28">
        <f>(K545-J545)*IF(F545="Long",1,-1)</f>
        <v/>
      </c>
      <c r="O545" s="18" t="n">
        <v>-986.52</v>
      </c>
      <c r="P545" s="18" t="n">
        <v>-986.52</v>
      </c>
      <c r="Q545" s="18" t="n">
        <v>487.2</v>
      </c>
      <c r="R545" s="18">
        <f>R544+O545</f>
        <v/>
      </c>
      <c r="S545" s="18">
        <f>MAX(0,MAX($R$7:R545))-R545</f>
        <v/>
      </c>
      <c r="T545" s="9" t="inlineStr">
        <is>
          <t>Stop</t>
        </is>
      </c>
      <c r="U545" s="29" t="n">
        <v>92.3</v>
      </c>
    </row>
    <row r="546">
      <c r="A546" s="11" t="n">
        <v>540</v>
      </c>
      <c r="B546" s="25" t="n">
        <v>45358</v>
      </c>
      <c r="C546" s="9" t="inlineStr">
        <is>
          <t>10:25</t>
        </is>
      </c>
      <c r="D546" s="25" t="n">
        <v>45358</v>
      </c>
      <c r="E546" s="9" t="inlineStr">
        <is>
          <t>11:58</t>
        </is>
      </c>
      <c r="F546" s="9" t="inlineStr">
        <is>
          <t>Long</t>
        </is>
      </c>
      <c r="G546" s="9" t="inlineStr">
        <is>
          <t>ORB</t>
        </is>
      </c>
      <c r="H546" s="9" t="inlineStr">
        <is>
          <t>A+</t>
        </is>
      </c>
      <c r="I546" s="26" t="n">
        <v>20</v>
      </c>
      <c r="J546" s="27" t="n">
        <v>18207.35</v>
      </c>
      <c r="K546" s="27" t="n">
        <v>18285</v>
      </c>
      <c r="L546" s="27" t="n">
        <v>18126</v>
      </c>
      <c r="M546" s="27" t="n">
        <v>18285</v>
      </c>
      <c r="N546" s="28">
        <f>(K546-J546)*IF(F546="Long",1,-1)</f>
        <v/>
      </c>
      <c r="O546" s="18" t="n">
        <v>1553</v>
      </c>
      <c r="P546" s="18" t="n">
        <v>-193</v>
      </c>
      <c r="Q546" s="18" t="n">
        <v>1553</v>
      </c>
      <c r="R546" s="18">
        <f>R545+O546</f>
        <v/>
      </c>
      <c r="S546" s="18">
        <f>MAX(0,MAX($R$7:R546))-R546</f>
        <v/>
      </c>
      <c r="T546" s="9" t="inlineStr">
        <is>
          <t>Target</t>
        </is>
      </c>
      <c r="U546" s="29" t="n">
        <v>93.7</v>
      </c>
    </row>
    <row r="547">
      <c r="A547" s="11" t="n">
        <v>541</v>
      </c>
      <c r="B547" s="25" t="n">
        <v>45358</v>
      </c>
      <c r="C547" s="9" t="inlineStr">
        <is>
          <t>12:40</t>
        </is>
      </c>
      <c r="D547" s="25" t="n">
        <v>45358</v>
      </c>
      <c r="E547" s="9" t="inlineStr">
        <is>
          <t>16:05</t>
        </is>
      </c>
      <c r="F547" s="9" t="inlineStr">
        <is>
          <t>Long</t>
        </is>
      </c>
      <c r="G547" s="9" t="inlineStr">
        <is>
          <t>Sweep Retest</t>
        </is>
      </c>
      <c r="H547" s="9" t="inlineStr">
        <is>
          <t>C</t>
        </is>
      </c>
      <c r="I547" s="26" t="n">
        <v>8</v>
      </c>
      <c r="J547" s="27" t="n">
        <v>18290.35</v>
      </c>
      <c r="K547" s="27" t="n">
        <v>18271.65</v>
      </c>
      <c r="L547" s="27" t="n">
        <v>18209</v>
      </c>
      <c r="M547" s="27" t="n">
        <v>18385</v>
      </c>
      <c r="N547" s="28">
        <f>(K547-J547)*IF(F547="Long",1,-1)</f>
        <v/>
      </c>
      <c r="O547" s="18" t="n">
        <v>-149.6</v>
      </c>
      <c r="P547" s="18" t="n">
        <v>-247.6</v>
      </c>
      <c r="Q547" s="18" t="n">
        <v>387.84</v>
      </c>
      <c r="R547" s="18">
        <f>R546+O547</f>
        <v/>
      </c>
      <c r="S547" s="18">
        <f>MAX(0,MAX($R$7:R547))-R547</f>
        <v/>
      </c>
      <c r="T547" s="9" t="inlineStr">
        <is>
          <t>Session close</t>
        </is>
      </c>
      <c r="U547" s="29" t="n">
        <v>205</v>
      </c>
    </row>
    <row r="548">
      <c r="A548" s="11" t="n">
        <v>542</v>
      </c>
      <c r="B548" s="25" t="n">
        <v>45362</v>
      </c>
      <c r="C548" s="9" t="inlineStr">
        <is>
          <t>09:45</t>
        </is>
      </c>
      <c r="D548" s="25" t="n">
        <v>45362</v>
      </c>
      <c r="E548" s="9" t="inlineStr">
        <is>
          <t>09:59</t>
        </is>
      </c>
      <c r="F548" s="9" t="inlineStr">
        <is>
          <t>Long</t>
        </is>
      </c>
      <c r="G548" s="9" t="inlineStr">
        <is>
          <t>Gap Fill</t>
        </is>
      </c>
      <c r="H548" s="9" t="inlineStr">
        <is>
          <t>-</t>
        </is>
      </c>
      <c r="I548" s="26" t="n">
        <v>12</v>
      </c>
      <c r="J548" s="27" t="n">
        <v>17972.11</v>
      </c>
      <c r="K548" s="27" t="n">
        <v>17897</v>
      </c>
      <c r="L548" s="27" t="n">
        <v>17897</v>
      </c>
      <c r="M548" s="27" t="n">
        <v>18021.5</v>
      </c>
      <c r="N548" s="28">
        <f>(K548-J548)*IF(F548="Long",1,-1)</f>
        <v/>
      </c>
      <c r="O548" s="18" t="n">
        <v>-901.3200000000001</v>
      </c>
      <c r="P548" s="18" t="n">
        <v>-901.3200000000001</v>
      </c>
      <c r="Q548" s="18" t="n">
        <v>233.76</v>
      </c>
      <c r="R548" s="18">
        <f>R547+O548</f>
        <v/>
      </c>
      <c r="S548" s="18">
        <f>MAX(0,MAX($R$7:R548))-R548</f>
        <v/>
      </c>
      <c r="T548" s="9" t="inlineStr">
        <is>
          <t>Stop</t>
        </is>
      </c>
      <c r="U548" s="29" t="n">
        <v>14.7</v>
      </c>
    </row>
    <row r="549">
      <c r="A549" s="11" t="n">
        <v>543</v>
      </c>
      <c r="B549" s="25" t="n">
        <v>45369</v>
      </c>
      <c r="C549" s="9" t="inlineStr">
        <is>
          <t>10:25</t>
        </is>
      </c>
      <c r="D549" s="25" t="n">
        <v>45369</v>
      </c>
      <c r="E549" s="9" t="inlineStr">
        <is>
          <t>11:53</t>
        </is>
      </c>
      <c r="F549" s="9" t="inlineStr">
        <is>
          <t>Long</t>
        </is>
      </c>
      <c r="G549" s="9" t="inlineStr">
        <is>
          <t>ORB</t>
        </is>
      </c>
      <c r="H549" s="9" t="inlineStr">
        <is>
          <t>A+</t>
        </is>
      </c>
      <c r="I549" s="26" t="n">
        <v>20</v>
      </c>
      <c r="J549" s="27" t="n">
        <v>18121.19</v>
      </c>
      <c r="K549" s="27" t="n">
        <v>18038.5</v>
      </c>
      <c r="L549" s="27" t="n">
        <v>18038.5</v>
      </c>
      <c r="M549" s="27" t="n">
        <v>18185</v>
      </c>
      <c r="N549" s="28">
        <f>(K549-J549)*IF(F549="Long",1,-1)</f>
        <v/>
      </c>
      <c r="O549" s="18" t="n">
        <v>-1653.8</v>
      </c>
      <c r="P549" s="18" t="n">
        <v>-1653.8</v>
      </c>
      <c r="Q549" s="18" t="n">
        <v>406</v>
      </c>
      <c r="R549" s="18">
        <f>R548+O549</f>
        <v/>
      </c>
      <c r="S549" s="18">
        <f>MAX(0,MAX($R$7:R549))-R549</f>
        <v/>
      </c>
      <c r="T549" s="9" t="inlineStr">
        <is>
          <t>Stop</t>
        </is>
      </c>
      <c r="U549" s="29" t="n">
        <v>88.7</v>
      </c>
    </row>
    <row r="550">
      <c r="A550" s="11" t="n">
        <v>544</v>
      </c>
      <c r="B550" s="25" t="n">
        <v>45385</v>
      </c>
      <c r="C550" s="9" t="inlineStr">
        <is>
          <t>09:45</t>
        </is>
      </c>
      <c r="D550" s="25" t="n">
        <v>45385</v>
      </c>
      <c r="E550" s="9" t="inlineStr">
        <is>
          <t>10:01</t>
        </is>
      </c>
      <c r="F550" s="9" t="inlineStr">
        <is>
          <t>Long</t>
        </is>
      </c>
      <c r="G550" s="9" t="inlineStr">
        <is>
          <t>Gap Fill</t>
        </is>
      </c>
      <c r="H550" s="9" t="inlineStr">
        <is>
          <t>-</t>
        </is>
      </c>
      <c r="I550" s="26" t="n">
        <v>12</v>
      </c>
      <c r="J550" s="27" t="n">
        <v>18056.41</v>
      </c>
      <c r="K550" s="27" t="n">
        <v>18128.5</v>
      </c>
      <c r="L550" s="27" t="n">
        <v>18038.5</v>
      </c>
      <c r="M550" s="27" t="n">
        <v>18128.5</v>
      </c>
      <c r="N550" s="28">
        <f>(K550-J550)*IF(F550="Long",1,-1)</f>
        <v/>
      </c>
      <c r="O550" s="18" t="n">
        <v>865.08</v>
      </c>
      <c r="P550" s="18" t="n">
        <v>-40.8</v>
      </c>
      <c r="Q550" s="18" t="n">
        <v>865.08</v>
      </c>
      <c r="R550" s="18">
        <f>R549+O550</f>
        <v/>
      </c>
      <c r="S550" s="18">
        <f>MAX(0,MAX($R$7:R550))-R550</f>
        <v/>
      </c>
      <c r="T550" s="9" t="inlineStr">
        <is>
          <t>Target</t>
        </is>
      </c>
      <c r="U550" s="29" t="n">
        <v>16.7</v>
      </c>
    </row>
    <row r="551">
      <c r="A551" s="11" t="n">
        <v>545</v>
      </c>
      <c r="B551" s="25" t="n">
        <v>45391</v>
      </c>
      <c r="C551" s="9" t="inlineStr">
        <is>
          <t>09:45</t>
        </is>
      </c>
      <c r="D551" s="25" t="n">
        <v>45391</v>
      </c>
      <c r="E551" s="9" t="inlineStr">
        <is>
          <t>10:28</t>
        </is>
      </c>
      <c r="F551" s="9" t="inlineStr">
        <is>
          <t>Short</t>
        </is>
      </c>
      <c r="G551" s="9" t="inlineStr">
        <is>
          <t>Gap Fill</t>
        </is>
      </c>
      <c r="H551" s="9" t="inlineStr">
        <is>
          <t>-</t>
        </is>
      </c>
      <c r="I551" s="26" t="n">
        <v>12</v>
      </c>
      <c r="J551" s="27" t="n">
        <v>18196.43</v>
      </c>
      <c r="K551" s="27" t="n">
        <v>18110.5</v>
      </c>
      <c r="L551" s="27" t="n">
        <v>18221</v>
      </c>
      <c r="M551" s="27" t="n">
        <v>18110.5</v>
      </c>
      <c r="N551" s="28">
        <f>(K551-J551)*IF(F551="Long",1,-1)</f>
        <v/>
      </c>
      <c r="O551" s="18" t="n">
        <v>1031.16</v>
      </c>
      <c r="P551" s="18" t="n">
        <v>-166.8</v>
      </c>
      <c r="Q551" s="18" t="n">
        <v>1031.16</v>
      </c>
      <c r="R551" s="18">
        <f>R550+O551</f>
        <v/>
      </c>
      <c r="S551" s="18">
        <f>MAX(0,MAX($R$7:R551))-R551</f>
        <v/>
      </c>
      <c r="T551" s="9" t="inlineStr">
        <is>
          <t>Target</t>
        </is>
      </c>
      <c r="U551" s="29" t="n">
        <v>43.7</v>
      </c>
    </row>
    <row r="552">
      <c r="A552" s="11" t="n">
        <v>546</v>
      </c>
      <c r="B552" s="25" t="n">
        <v>45398</v>
      </c>
      <c r="C552" s="9" t="inlineStr">
        <is>
          <t>12:00</t>
        </is>
      </c>
      <c r="D552" s="25" t="n">
        <v>45398</v>
      </c>
      <c r="E552" s="9" t="inlineStr">
        <is>
          <t>14:09</t>
        </is>
      </c>
      <c r="F552" s="9" t="inlineStr">
        <is>
          <t>Short</t>
        </is>
      </c>
      <c r="G552" s="9" t="inlineStr">
        <is>
          <t>CISD Reversal</t>
        </is>
      </c>
      <c r="H552" s="9" t="inlineStr">
        <is>
          <t>A</t>
        </is>
      </c>
      <c r="I552" s="26" t="n">
        <v>4</v>
      </c>
      <c r="J552" s="27" t="n">
        <v>17726.68</v>
      </c>
      <c r="K552" s="27" t="n">
        <v>17807.75</v>
      </c>
      <c r="L552" s="27" t="n">
        <v>17807.75</v>
      </c>
      <c r="M552" s="27" t="n">
        <v>17615</v>
      </c>
      <c r="N552" s="28">
        <f>(K552-J552)*IF(F552="Long",1,-1)</f>
        <v/>
      </c>
      <c r="O552" s="18" t="n">
        <v>-324.28</v>
      </c>
      <c r="P552" s="18" t="n">
        <v>-324.28</v>
      </c>
      <c r="Q552" s="18" t="n">
        <v>263.88</v>
      </c>
      <c r="R552" s="18">
        <f>R551+O552</f>
        <v/>
      </c>
      <c r="S552" s="18">
        <f>MAX(0,MAX($R$7:R552))-R552</f>
        <v/>
      </c>
      <c r="T552" s="9" t="inlineStr">
        <is>
          <t>Stop</t>
        </is>
      </c>
      <c r="U552" s="29" t="n">
        <v>129.7</v>
      </c>
    </row>
    <row r="553">
      <c r="A553" s="11" t="n">
        <v>547</v>
      </c>
      <c r="B553" s="25" t="n">
        <v>45399</v>
      </c>
      <c r="C553" s="9" t="inlineStr">
        <is>
          <t>09:45</t>
        </is>
      </c>
      <c r="D553" s="25" t="n">
        <v>45399</v>
      </c>
      <c r="E553" s="9" t="inlineStr">
        <is>
          <t>10:02</t>
        </is>
      </c>
      <c r="F553" s="9" t="inlineStr">
        <is>
          <t>Short</t>
        </is>
      </c>
      <c r="G553" s="9" t="inlineStr">
        <is>
          <t>Gap Fill</t>
        </is>
      </c>
      <c r="H553" s="9" t="inlineStr">
        <is>
          <t>-</t>
        </is>
      </c>
      <c r="I553" s="26" t="n">
        <v>12</v>
      </c>
      <c r="J553" s="27" t="n">
        <v>17772.49</v>
      </c>
      <c r="K553" s="27" t="n">
        <v>17714</v>
      </c>
      <c r="L553" s="27" t="n">
        <v>17798.75</v>
      </c>
      <c r="M553" s="27" t="n">
        <v>17714</v>
      </c>
      <c r="N553" s="28">
        <f>(K553-J553)*IF(F553="Long",1,-1)</f>
        <v/>
      </c>
      <c r="O553" s="18" t="n">
        <v>701.88</v>
      </c>
      <c r="P553" s="18" t="n">
        <v>-132.24</v>
      </c>
      <c r="Q553" s="18" t="n">
        <v>701.88</v>
      </c>
      <c r="R553" s="18">
        <f>R552+O553</f>
        <v/>
      </c>
      <c r="S553" s="18">
        <f>MAX(0,MAX($R$7:R553))-R553</f>
        <v/>
      </c>
      <c r="T553" s="9" t="inlineStr">
        <is>
          <t>Target</t>
        </is>
      </c>
      <c r="U553" s="29" t="n">
        <v>17.7</v>
      </c>
    </row>
    <row r="554">
      <c r="A554" s="11" t="n">
        <v>548</v>
      </c>
      <c r="B554" s="25" t="n">
        <v>45401</v>
      </c>
      <c r="C554" s="9" t="inlineStr">
        <is>
          <t>10:25</t>
        </is>
      </c>
      <c r="D554" s="25" t="n">
        <v>45401</v>
      </c>
      <c r="E554" s="9" t="inlineStr">
        <is>
          <t>12:07</t>
        </is>
      </c>
      <c r="F554" s="9" t="inlineStr">
        <is>
          <t>Short</t>
        </is>
      </c>
      <c r="G554" s="9" t="inlineStr">
        <is>
          <t>CISD Continuation</t>
        </is>
      </c>
      <c r="H554" s="9" t="inlineStr">
        <is>
          <t>A</t>
        </is>
      </c>
      <c r="I554" s="26" t="n">
        <v>12</v>
      </c>
      <c r="J554" s="27" t="n">
        <v>17207.72</v>
      </c>
      <c r="K554" s="27" t="n">
        <v>17115</v>
      </c>
      <c r="L554" s="27" t="n">
        <v>17288.75</v>
      </c>
      <c r="M554" s="27" t="n">
        <v>17115</v>
      </c>
      <c r="N554" s="28">
        <f>(K554-J554)*IF(F554="Long",1,-1)</f>
        <v/>
      </c>
      <c r="O554" s="18" t="n">
        <v>1112.64</v>
      </c>
      <c r="P554" s="18" t="n">
        <v>-742.8</v>
      </c>
      <c r="Q554" s="18" t="n">
        <v>1112.64</v>
      </c>
      <c r="R554" s="18">
        <f>R553+O554</f>
        <v/>
      </c>
      <c r="S554" s="18">
        <f>MAX(0,MAX($R$7:R554))-R554</f>
        <v/>
      </c>
      <c r="T554" s="9" t="inlineStr">
        <is>
          <t>Target</t>
        </is>
      </c>
      <c r="U554" s="29" t="n">
        <v>102.7</v>
      </c>
    </row>
    <row r="555">
      <c r="A555" s="11" t="n">
        <v>549</v>
      </c>
      <c r="B555" s="25" t="n">
        <v>45405</v>
      </c>
      <c r="C555" s="9" t="inlineStr">
        <is>
          <t>09:55</t>
        </is>
      </c>
      <c r="D555" s="25" t="n">
        <v>45405</v>
      </c>
      <c r="E555" s="9" t="inlineStr">
        <is>
          <t>10:30</t>
        </is>
      </c>
      <c r="F555" s="9" t="inlineStr">
        <is>
          <t>Long</t>
        </is>
      </c>
      <c r="G555" s="9" t="inlineStr">
        <is>
          <t>CISD Continuation</t>
        </is>
      </c>
      <c r="H555" s="9" t="inlineStr">
        <is>
          <t>A</t>
        </is>
      </c>
      <c r="I555" s="26" t="n">
        <v>12</v>
      </c>
      <c r="J555" s="27" t="n">
        <v>17368.18</v>
      </c>
      <c r="K555" s="27" t="n">
        <v>17435</v>
      </c>
      <c r="L555" s="27" t="n">
        <v>17286.5</v>
      </c>
      <c r="M555" s="27" t="n">
        <v>17435</v>
      </c>
      <c r="N555" s="28">
        <f>(K555-J555)*IF(F555="Long",1,-1)</f>
        <v/>
      </c>
      <c r="O555" s="18" t="n">
        <v>801.84</v>
      </c>
      <c r="P555" s="18" t="n">
        <v>-411.24</v>
      </c>
      <c r="Q555" s="18" t="n">
        <v>801.84</v>
      </c>
      <c r="R555" s="18">
        <f>R554+O555</f>
        <v/>
      </c>
      <c r="S555" s="18">
        <f>MAX(0,MAX($R$7:R555))-R555</f>
        <v/>
      </c>
      <c r="T555" s="9" t="inlineStr">
        <is>
          <t>Target</t>
        </is>
      </c>
      <c r="U555" s="29" t="n">
        <v>35.7</v>
      </c>
    </row>
    <row r="556">
      <c r="A556" s="11" t="n">
        <v>550</v>
      </c>
      <c r="B556" s="25" t="n">
        <v>45405</v>
      </c>
      <c r="C556" s="9" t="inlineStr">
        <is>
          <t>13:20</t>
        </is>
      </c>
      <c r="D556" s="25" t="n">
        <v>45405</v>
      </c>
      <c r="E556" s="9" t="inlineStr">
        <is>
          <t>16:05</t>
        </is>
      </c>
      <c r="F556" s="9" t="inlineStr">
        <is>
          <t>Long</t>
        </is>
      </c>
      <c r="G556" s="9" t="inlineStr">
        <is>
          <t>Sweep Retest</t>
        </is>
      </c>
      <c r="H556" s="9" t="inlineStr">
        <is>
          <t>C</t>
        </is>
      </c>
      <c r="I556" s="26" t="n">
        <v>8</v>
      </c>
      <c r="J556" s="27" t="n">
        <v>17446.81</v>
      </c>
      <c r="K556" s="27" t="n">
        <v>17497.86</v>
      </c>
      <c r="L556" s="27" t="n">
        <v>17364.75</v>
      </c>
      <c r="M556" s="27" t="n">
        <v>17535</v>
      </c>
      <c r="N556" s="28">
        <f>(K556-J556)*IF(F556="Long",1,-1)</f>
        <v/>
      </c>
      <c r="O556" s="18" t="n">
        <v>408.4</v>
      </c>
      <c r="P556" s="18" t="n">
        <v>-31.2</v>
      </c>
      <c r="Q556" s="18" t="n">
        <v>529.76</v>
      </c>
      <c r="R556" s="18">
        <f>R555+O556</f>
        <v/>
      </c>
      <c r="S556" s="18">
        <f>MAX(0,MAX($R$7:R556))-R556</f>
        <v/>
      </c>
      <c r="T556" s="9" t="inlineStr">
        <is>
          <t>Session close</t>
        </is>
      </c>
      <c r="U556" s="29" t="n">
        <v>165</v>
      </c>
    </row>
    <row r="557">
      <c r="A557" s="11" t="n">
        <v>551</v>
      </c>
      <c r="B557" s="25" t="n">
        <v>45411</v>
      </c>
      <c r="C557" s="9" t="inlineStr">
        <is>
          <t>09:45</t>
        </is>
      </c>
      <c r="D557" s="25" t="n">
        <v>45411</v>
      </c>
      <c r="E557" s="9" t="inlineStr">
        <is>
          <t>15:03</t>
        </is>
      </c>
      <c r="F557" s="9" t="inlineStr">
        <is>
          <t>Short</t>
        </is>
      </c>
      <c r="G557" s="9" t="inlineStr">
        <is>
          <t>Gap Fill</t>
        </is>
      </c>
      <c r="H557" s="9" t="inlineStr">
        <is>
          <t>-</t>
        </is>
      </c>
      <c r="I557" s="26" t="n">
        <v>12</v>
      </c>
      <c r="J557" s="27" t="n">
        <v>17719.82</v>
      </c>
      <c r="K557" s="27" t="n">
        <v>17705</v>
      </c>
      <c r="L557" s="27" t="n">
        <v>17823</v>
      </c>
      <c r="M557" s="27" t="n">
        <v>17705</v>
      </c>
      <c r="N557" s="28">
        <f>(K557-J557)*IF(F557="Long",1,-1)</f>
        <v/>
      </c>
      <c r="O557" s="18" t="n">
        <v>177.84</v>
      </c>
      <c r="P557" s="18" t="n">
        <v>-1048.8</v>
      </c>
      <c r="Q557" s="18" t="n">
        <v>177.84</v>
      </c>
      <c r="R557" s="18">
        <f>R556+O557</f>
        <v/>
      </c>
      <c r="S557" s="18">
        <f>MAX(0,MAX($R$7:R557))-R557</f>
        <v/>
      </c>
      <c r="T557" s="9" t="inlineStr">
        <is>
          <t>Target</t>
        </is>
      </c>
      <c r="U557" s="29" t="n">
        <v>318.7</v>
      </c>
    </row>
    <row r="558">
      <c r="A558" s="11" t="n">
        <v>552</v>
      </c>
      <c r="B558" s="25" t="n">
        <v>45412</v>
      </c>
      <c r="C558" s="9" t="inlineStr">
        <is>
          <t>09:45</t>
        </is>
      </c>
      <c r="D558" s="25" t="n">
        <v>45412</v>
      </c>
      <c r="E558" s="9" t="inlineStr">
        <is>
          <t>10:30</t>
        </is>
      </c>
      <c r="F558" s="9" t="inlineStr">
        <is>
          <t>Long</t>
        </is>
      </c>
      <c r="G558" s="9" t="inlineStr">
        <is>
          <t>Gap Fill</t>
        </is>
      </c>
      <c r="H558" s="9" t="inlineStr">
        <is>
          <t>-</t>
        </is>
      </c>
      <c r="I558" s="26" t="n">
        <v>12</v>
      </c>
      <c r="J558" s="27" t="n">
        <v>17761.32</v>
      </c>
      <c r="K558" s="27" t="n">
        <v>17700.5</v>
      </c>
      <c r="L558" s="27" t="n">
        <v>17700.5</v>
      </c>
      <c r="M558" s="27" t="n">
        <v>17780.5</v>
      </c>
      <c r="N558" s="28">
        <f>(K558-J558)*IF(F558="Long",1,-1)</f>
        <v/>
      </c>
      <c r="O558" s="18" t="n">
        <v>-729.84</v>
      </c>
      <c r="P558" s="18" t="n">
        <v>-729.84</v>
      </c>
      <c r="Q558" s="18" t="n">
        <v>127.2</v>
      </c>
      <c r="R558" s="18">
        <f>R557+O558</f>
        <v/>
      </c>
      <c r="S558" s="18">
        <f>MAX(0,MAX($R$7:R558))-R558</f>
        <v/>
      </c>
      <c r="T558" s="9" t="inlineStr">
        <is>
          <t>Stop</t>
        </is>
      </c>
      <c r="U558" s="29" t="n">
        <v>45.7</v>
      </c>
    </row>
    <row r="559">
      <c r="A559" s="11" t="n">
        <v>553</v>
      </c>
      <c r="B559" s="25" t="n">
        <v>45418</v>
      </c>
      <c r="C559" s="9" t="inlineStr">
        <is>
          <t>10:00</t>
        </is>
      </c>
      <c r="D559" s="25" t="n">
        <v>45418</v>
      </c>
      <c r="E559" s="9" t="inlineStr">
        <is>
          <t>15:57</t>
        </is>
      </c>
      <c r="F559" s="9" t="inlineStr">
        <is>
          <t>Long</t>
        </is>
      </c>
      <c r="G559" s="9" t="inlineStr">
        <is>
          <t>ORB</t>
        </is>
      </c>
      <c r="H559" s="9" t="inlineStr">
        <is>
          <t>A</t>
        </is>
      </c>
      <c r="I559" s="26" t="n">
        <v>20</v>
      </c>
      <c r="J559" s="27" t="n">
        <v>18005.56</v>
      </c>
      <c r="K559" s="27" t="n">
        <v>18085</v>
      </c>
      <c r="L559" s="27" t="n">
        <v>17953.25</v>
      </c>
      <c r="M559" s="27" t="n">
        <v>18085</v>
      </c>
      <c r="N559" s="28">
        <f>(K559-J559)*IF(F559="Long",1,-1)</f>
        <v/>
      </c>
      <c r="O559" s="18" t="n">
        <v>1588.8</v>
      </c>
      <c r="P559" s="18" t="n">
        <v>-873</v>
      </c>
      <c r="Q559" s="18" t="n">
        <v>1588.8</v>
      </c>
      <c r="R559" s="18">
        <f>R558+O559</f>
        <v/>
      </c>
      <c r="S559" s="18">
        <f>MAX(0,MAX($R$7:R559))-R559</f>
        <v/>
      </c>
      <c r="T559" s="9" t="inlineStr">
        <is>
          <t>Target</t>
        </is>
      </c>
      <c r="U559" s="29" t="n">
        <v>357.7</v>
      </c>
    </row>
    <row r="560">
      <c r="A560" s="11" t="n">
        <v>554</v>
      </c>
      <c r="B560" s="25" t="n">
        <v>45420</v>
      </c>
      <c r="C560" s="9" t="inlineStr">
        <is>
          <t>09:45</t>
        </is>
      </c>
      <c r="D560" s="25" t="n">
        <v>45420</v>
      </c>
      <c r="E560" s="9" t="inlineStr">
        <is>
          <t>10:23</t>
        </is>
      </c>
      <c r="F560" s="9" t="inlineStr">
        <is>
          <t>Long</t>
        </is>
      </c>
      <c r="G560" s="9" t="inlineStr">
        <is>
          <t>Gap Fill</t>
        </is>
      </c>
      <c r="H560" s="9" t="inlineStr">
        <is>
          <t>-</t>
        </is>
      </c>
      <c r="I560" s="26" t="n">
        <v>12</v>
      </c>
      <c r="J560" s="27" t="n">
        <v>18024.49</v>
      </c>
      <c r="K560" s="27" t="n">
        <v>18091.25</v>
      </c>
      <c r="L560" s="27" t="n">
        <v>17979</v>
      </c>
      <c r="M560" s="27" t="n">
        <v>18091.25</v>
      </c>
      <c r="N560" s="28">
        <f>(K560-J560)*IF(F560="Long",1,-1)</f>
        <v/>
      </c>
      <c r="O560" s="18" t="n">
        <v>801.12</v>
      </c>
      <c r="P560" s="18" t="n">
        <v>-52.8</v>
      </c>
      <c r="Q560" s="18" t="n">
        <v>801.12</v>
      </c>
      <c r="R560" s="18">
        <f>R559+O560</f>
        <v/>
      </c>
      <c r="S560" s="18">
        <f>MAX(0,MAX($R$7:R560))-R560</f>
        <v/>
      </c>
      <c r="T560" s="9" t="inlineStr">
        <is>
          <t>Target</t>
        </is>
      </c>
      <c r="U560" s="29" t="n">
        <v>38.7</v>
      </c>
    </row>
    <row r="561">
      <c r="A561" s="11" t="n">
        <v>555</v>
      </c>
      <c r="B561" s="25" t="n">
        <v>45425</v>
      </c>
      <c r="C561" s="9" t="inlineStr">
        <is>
          <t>09:45</t>
        </is>
      </c>
      <c r="D561" s="25" t="n">
        <v>45425</v>
      </c>
      <c r="E561" s="9" t="inlineStr">
        <is>
          <t>13:10</t>
        </is>
      </c>
      <c r="F561" s="9" t="inlineStr">
        <is>
          <t>Short</t>
        </is>
      </c>
      <c r="G561" s="9" t="inlineStr">
        <is>
          <t>Gap Fill</t>
        </is>
      </c>
      <c r="H561" s="9" t="inlineStr">
        <is>
          <t>-</t>
        </is>
      </c>
      <c r="I561" s="26" t="n">
        <v>12</v>
      </c>
      <c r="J561" s="27" t="n">
        <v>18182.31</v>
      </c>
      <c r="K561" s="27" t="n">
        <v>18155.5</v>
      </c>
      <c r="L561" s="27" t="n">
        <v>18244.25</v>
      </c>
      <c r="M561" s="27" t="n">
        <v>18155.5</v>
      </c>
      <c r="N561" s="28">
        <f>(K561-J561)*IF(F561="Long",1,-1)</f>
        <v/>
      </c>
      <c r="O561" s="18" t="n">
        <v>321.72</v>
      </c>
      <c r="P561" s="18" t="n">
        <v>-481.8</v>
      </c>
      <c r="Q561" s="18" t="n">
        <v>321.72</v>
      </c>
      <c r="R561" s="18">
        <f>R560+O561</f>
        <v/>
      </c>
      <c r="S561" s="18">
        <f>MAX(0,MAX($R$7:R561))-R561</f>
        <v/>
      </c>
      <c r="T561" s="9" t="inlineStr">
        <is>
          <t>Target</t>
        </is>
      </c>
      <c r="U561" s="29" t="n">
        <v>205.7</v>
      </c>
    </row>
    <row r="562">
      <c r="A562" s="11" t="n">
        <v>556</v>
      </c>
      <c r="B562" s="25" t="n">
        <v>45434</v>
      </c>
      <c r="C562" s="9" t="inlineStr">
        <is>
          <t>12:10</t>
        </is>
      </c>
      <c r="D562" s="25" t="n">
        <v>45434</v>
      </c>
      <c r="E562" s="9" t="inlineStr">
        <is>
          <t>13:56</t>
        </is>
      </c>
      <c r="F562" s="9" t="inlineStr">
        <is>
          <t>Long</t>
        </is>
      </c>
      <c r="G562" s="9" t="inlineStr">
        <is>
          <t>ORB</t>
        </is>
      </c>
      <c r="H562" s="9" t="inlineStr">
        <is>
          <t>A</t>
        </is>
      </c>
      <c r="I562" s="26" t="n">
        <v>20</v>
      </c>
      <c r="J562" s="27" t="n">
        <v>18756.52</v>
      </c>
      <c r="K562" s="27" t="n">
        <v>18674.25</v>
      </c>
      <c r="L562" s="27" t="n">
        <v>18674.25</v>
      </c>
      <c r="M562" s="27" t="n">
        <v>18835</v>
      </c>
      <c r="N562" s="28">
        <f>(K562-J562)*IF(F562="Long",1,-1)</f>
        <v/>
      </c>
      <c r="O562" s="18" t="n">
        <v>-1645.4</v>
      </c>
      <c r="P562" s="18" t="n">
        <v>-1645.4</v>
      </c>
      <c r="Q562" s="18" t="n">
        <v>52</v>
      </c>
      <c r="R562" s="18">
        <f>R561+O562</f>
        <v/>
      </c>
      <c r="S562" s="18">
        <f>MAX(0,MAX($R$7:R562))-R562</f>
        <v/>
      </c>
      <c r="T562" s="9" t="inlineStr">
        <is>
          <t>Stop</t>
        </is>
      </c>
      <c r="U562" s="29" t="n">
        <v>106.7</v>
      </c>
    </row>
    <row r="563">
      <c r="A563" s="11" t="n">
        <v>557</v>
      </c>
      <c r="B563" s="25" t="n">
        <v>45434</v>
      </c>
      <c r="C563" s="9" t="inlineStr">
        <is>
          <t>14:50</t>
        </is>
      </c>
      <c r="D563" s="25" t="n">
        <v>45434</v>
      </c>
      <c r="E563" s="9" t="inlineStr">
        <is>
          <t>16:00</t>
        </is>
      </c>
      <c r="F563" s="9" t="inlineStr">
        <is>
          <t>Long</t>
        </is>
      </c>
      <c r="G563" s="9" t="inlineStr">
        <is>
          <t>CISD Reversal</t>
        </is>
      </c>
      <c r="H563" s="9" t="inlineStr">
        <is>
          <t>A+</t>
        </is>
      </c>
      <c r="I563" s="26" t="n">
        <v>4</v>
      </c>
      <c r="J563" s="27" t="n">
        <v>18659.52</v>
      </c>
      <c r="K563" s="27" t="n">
        <v>18735</v>
      </c>
      <c r="L563" s="27" t="n">
        <v>18577.5</v>
      </c>
      <c r="M563" s="27" t="n">
        <v>18735</v>
      </c>
      <c r="N563" s="28">
        <f>(K563-J563)*IF(F563="Long",1,-1)</f>
        <v/>
      </c>
      <c r="O563" s="18" t="n">
        <v>301.92</v>
      </c>
      <c r="P563" s="18" t="n">
        <v>-152.6</v>
      </c>
      <c r="Q563" s="18" t="n">
        <v>301.92</v>
      </c>
      <c r="R563" s="18">
        <f>R562+O563</f>
        <v/>
      </c>
      <c r="S563" s="18">
        <f>MAX(0,MAX($R$7:R563))-R563</f>
        <v/>
      </c>
      <c r="T563" s="9" t="inlineStr">
        <is>
          <t>Target</t>
        </is>
      </c>
      <c r="U563" s="29" t="n">
        <v>70.7</v>
      </c>
    </row>
    <row r="564">
      <c r="A564" s="11" t="n">
        <v>558</v>
      </c>
      <c r="B564" s="25" t="n">
        <v>45439</v>
      </c>
      <c r="C564" s="9" t="inlineStr">
        <is>
          <t>11:35</t>
        </is>
      </c>
      <c r="D564" s="25" t="n">
        <v>45439</v>
      </c>
      <c r="E564" s="9" t="inlineStr">
        <is>
          <t>12:55</t>
        </is>
      </c>
      <c r="F564" s="9" t="inlineStr">
        <is>
          <t>Long</t>
        </is>
      </c>
      <c r="G564" s="9" t="inlineStr">
        <is>
          <t>ORB</t>
        </is>
      </c>
      <c r="H564" s="9" t="inlineStr">
        <is>
          <t>A</t>
        </is>
      </c>
      <c r="I564" s="26" t="n">
        <v>12</v>
      </c>
      <c r="J564" s="27" t="n">
        <v>18873.07</v>
      </c>
      <c r="K564" s="27" t="n">
        <v>18889.67</v>
      </c>
      <c r="L564" s="27" t="n">
        <v>18791.25</v>
      </c>
      <c r="M564" s="27" t="n">
        <v>18985</v>
      </c>
      <c r="N564" s="28">
        <f>(K564-J564)*IF(F564="Long",1,-1)</f>
        <v/>
      </c>
      <c r="O564" s="18" t="n">
        <v>199.2</v>
      </c>
      <c r="P564" s="18" t="n">
        <v>-66.23999999999999</v>
      </c>
      <c r="Q564" s="18" t="n">
        <v>293.76</v>
      </c>
      <c r="R564" s="18">
        <f>R563+O564</f>
        <v/>
      </c>
      <c r="S564" s="18">
        <f>MAX(0,MAX($R$7:R564))-R564</f>
        <v/>
      </c>
      <c r="T564" s="9" t="inlineStr">
        <is>
          <t>Early close</t>
        </is>
      </c>
      <c r="U564" s="29" t="n">
        <v>80</v>
      </c>
    </row>
    <row r="565">
      <c r="A565" s="11" t="n">
        <v>559</v>
      </c>
      <c r="B565" s="25" t="n">
        <v>45443</v>
      </c>
      <c r="C565" s="9" t="inlineStr">
        <is>
          <t>14:45</t>
        </is>
      </c>
      <c r="D565" s="25" t="n">
        <v>45443</v>
      </c>
      <c r="E565" s="9" t="inlineStr">
        <is>
          <t>15:33</t>
        </is>
      </c>
      <c r="F565" s="9" t="inlineStr">
        <is>
          <t>Long</t>
        </is>
      </c>
      <c r="G565" s="9" t="inlineStr">
        <is>
          <t>CISD Reversal</t>
        </is>
      </c>
      <c r="H565" s="9" t="inlineStr">
        <is>
          <t>A+</t>
        </is>
      </c>
      <c r="I565" s="26" t="n">
        <v>4</v>
      </c>
      <c r="J565" s="27" t="n">
        <v>18315.35</v>
      </c>
      <c r="K565" s="27" t="n">
        <v>18385</v>
      </c>
      <c r="L565" s="27" t="n">
        <v>18232.75</v>
      </c>
      <c r="M565" s="27" t="n">
        <v>18385</v>
      </c>
      <c r="N565" s="28">
        <f>(K565-J565)*IF(F565="Long",1,-1)</f>
        <v/>
      </c>
      <c r="O565" s="18" t="n">
        <v>278.6</v>
      </c>
      <c r="P565" s="18" t="n">
        <v>-150.6</v>
      </c>
      <c r="Q565" s="18" t="n">
        <v>278.6</v>
      </c>
      <c r="R565" s="18">
        <f>R564+O565</f>
        <v/>
      </c>
      <c r="S565" s="18">
        <f>MAX(0,MAX($R$7:R565))-R565</f>
        <v/>
      </c>
      <c r="T565" s="9" t="inlineStr">
        <is>
          <t>Target</t>
        </is>
      </c>
      <c r="U565" s="29" t="n">
        <v>48.7</v>
      </c>
    </row>
    <row r="566">
      <c r="A566" s="11" t="n">
        <v>560</v>
      </c>
      <c r="B566" s="25" t="n">
        <v>45448</v>
      </c>
      <c r="C566" s="9" t="inlineStr">
        <is>
          <t>10:00</t>
        </is>
      </c>
      <c r="D566" s="25" t="n">
        <v>45448</v>
      </c>
      <c r="E566" s="9" t="inlineStr">
        <is>
          <t>11:16</t>
        </is>
      </c>
      <c r="F566" s="9" t="inlineStr">
        <is>
          <t>Long</t>
        </is>
      </c>
      <c r="G566" s="9" t="inlineStr">
        <is>
          <t>ORB</t>
        </is>
      </c>
      <c r="H566" s="9" t="inlineStr">
        <is>
          <t>A</t>
        </is>
      </c>
      <c r="I566" s="26" t="n">
        <v>20</v>
      </c>
      <c r="J566" s="27" t="n">
        <v>18822.06</v>
      </c>
      <c r="K566" s="27" t="n">
        <v>18936</v>
      </c>
      <c r="L566" s="27" t="n">
        <v>18741.75</v>
      </c>
      <c r="M566" s="27" t="n">
        <v>18936</v>
      </c>
      <c r="N566" s="28">
        <f>(K566-J566)*IF(F566="Long",1,-1)</f>
        <v/>
      </c>
      <c r="O566" s="18" t="n">
        <v>2278.8</v>
      </c>
      <c r="P566" s="18" t="n">
        <v>-1134</v>
      </c>
      <c r="Q566" s="18" t="n">
        <v>2278.8</v>
      </c>
      <c r="R566" s="18">
        <f>R565+O566</f>
        <v/>
      </c>
      <c r="S566" s="18">
        <f>MAX(0,MAX($R$7:R566))-R566</f>
        <v/>
      </c>
      <c r="T566" s="9" t="inlineStr">
        <is>
          <t>Target</t>
        </is>
      </c>
      <c r="U566" s="29" t="n">
        <v>76.7</v>
      </c>
    </row>
    <row r="567">
      <c r="A567" s="11" t="n">
        <v>561</v>
      </c>
      <c r="B567" s="25" t="n">
        <v>45448</v>
      </c>
      <c r="C567" s="9" t="inlineStr">
        <is>
          <t>12:35</t>
        </is>
      </c>
      <c r="D567" s="25" t="n">
        <v>45448</v>
      </c>
      <c r="E567" s="9" t="inlineStr">
        <is>
          <t>15:55</t>
        </is>
      </c>
      <c r="F567" s="9" t="inlineStr">
        <is>
          <t>Long</t>
        </is>
      </c>
      <c r="G567" s="9" t="inlineStr">
        <is>
          <t>Sweep Retest</t>
        </is>
      </c>
      <c r="H567" s="9" t="inlineStr">
        <is>
          <t>C</t>
        </is>
      </c>
      <c r="I567" s="26" t="n">
        <v>8</v>
      </c>
      <c r="J567" s="27" t="n">
        <v>18942.94</v>
      </c>
      <c r="K567" s="27" t="n">
        <v>19035</v>
      </c>
      <c r="L567" s="27" t="n">
        <v>18860.75</v>
      </c>
      <c r="M567" s="27" t="n">
        <v>19035</v>
      </c>
      <c r="N567" s="28">
        <f>(K567-J567)*IF(F567="Long",1,-1)</f>
        <v/>
      </c>
      <c r="O567" s="18" t="n">
        <v>736.48</v>
      </c>
      <c r="P567" s="18" t="n">
        <v>-23.6</v>
      </c>
      <c r="Q567" s="18" t="n">
        <v>736.48</v>
      </c>
      <c r="R567" s="18">
        <f>R566+O567</f>
        <v/>
      </c>
      <c r="S567" s="18">
        <f>MAX(0,MAX($R$7:R567))-R567</f>
        <v/>
      </c>
      <c r="T567" s="9" t="inlineStr">
        <is>
          <t>Target</t>
        </is>
      </c>
      <c r="U567" s="29" t="n">
        <v>200.7</v>
      </c>
    </row>
    <row r="568">
      <c r="A568" s="11" t="n">
        <v>562</v>
      </c>
      <c r="B568" s="25" t="n">
        <v>45454</v>
      </c>
      <c r="C568" s="9" t="inlineStr">
        <is>
          <t>09:55</t>
        </is>
      </c>
      <c r="D568" s="25" t="n">
        <v>45454</v>
      </c>
      <c r="E568" s="9" t="inlineStr">
        <is>
          <t>10:00</t>
        </is>
      </c>
      <c r="F568" s="9" t="inlineStr">
        <is>
          <t>Short</t>
        </is>
      </c>
      <c r="G568" s="9" t="inlineStr">
        <is>
          <t>CISD Continuation</t>
        </is>
      </c>
      <c r="H568" s="9" t="inlineStr">
        <is>
          <t>A</t>
        </is>
      </c>
      <c r="I568" s="26" t="n">
        <v>20</v>
      </c>
      <c r="J568" s="27" t="n">
        <v>18972.97</v>
      </c>
      <c r="K568" s="27" t="n">
        <v>19020</v>
      </c>
      <c r="L568" s="27" t="n">
        <v>19020</v>
      </c>
      <c r="M568" s="27" t="n">
        <v>18921</v>
      </c>
      <c r="N568" s="28">
        <f>(K568-J568)*IF(F568="Long",1,-1)</f>
        <v/>
      </c>
      <c r="O568" s="18" t="n">
        <v>-940.6</v>
      </c>
      <c r="P568" s="18" t="n">
        <v>-940.6</v>
      </c>
      <c r="Q568" s="18" t="n">
        <v>0</v>
      </c>
      <c r="R568" s="18">
        <f>R567+O568</f>
        <v/>
      </c>
      <c r="S568" s="18">
        <f>MAX(0,MAX($R$7:R568))-R568</f>
        <v/>
      </c>
      <c r="T568" s="9" t="inlineStr">
        <is>
          <t>Stop</t>
        </is>
      </c>
      <c r="U568" s="29" t="n">
        <v>5.7</v>
      </c>
    </row>
    <row r="569">
      <c r="A569" s="11" t="n">
        <v>563</v>
      </c>
      <c r="B569" s="25" t="n">
        <v>45454</v>
      </c>
      <c r="C569" s="9" t="inlineStr">
        <is>
          <t>11:25</t>
        </is>
      </c>
      <c r="D569" s="25" t="n">
        <v>45454</v>
      </c>
      <c r="E569" s="9" t="inlineStr">
        <is>
          <t>14:29</t>
        </is>
      </c>
      <c r="F569" s="9" t="inlineStr">
        <is>
          <t>Long</t>
        </is>
      </c>
      <c r="G569" s="9" t="inlineStr">
        <is>
          <t>ORB</t>
        </is>
      </c>
      <c r="H569" s="9" t="inlineStr">
        <is>
          <t>A</t>
        </is>
      </c>
      <c r="I569" s="26" t="n">
        <v>12</v>
      </c>
      <c r="J569" s="27" t="n">
        <v>19092.12</v>
      </c>
      <c r="K569" s="27" t="n">
        <v>19185</v>
      </c>
      <c r="L569" s="27" t="n">
        <v>19010.25</v>
      </c>
      <c r="M569" s="27" t="n">
        <v>19185</v>
      </c>
      <c r="N569" s="28">
        <f>(K569-J569)*IF(F569="Long",1,-1)</f>
        <v/>
      </c>
      <c r="O569" s="18" t="n">
        <v>1114.56</v>
      </c>
      <c r="P569" s="18" t="n">
        <v>-616.8</v>
      </c>
      <c r="Q569" s="18" t="n">
        <v>1114.56</v>
      </c>
      <c r="R569" s="18">
        <f>R568+O569</f>
        <v/>
      </c>
      <c r="S569" s="18">
        <f>MAX(0,MAX($R$7:R569))-R569</f>
        <v/>
      </c>
      <c r="T569" s="9" t="inlineStr">
        <is>
          <t>Target</t>
        </is>
      </c>
      <c r="U569" s="29" t="n">
        <v>184.7</v>
      </c>
    </row>
    <row r="570">
      <c r="A570" s="11" t="n">
        <v>564</v>
      </c>
      <c r="B570" s="25" t="n">
        <v>45454</v>
      </c>
      <c r="C570" s="9" t="inlineStr">
        <is>
          <t>14:30</t>
        </is>
      </c>
      <c r="D570" s="25" t="n">
        <v>45454</v>
      </c>
      <c r="E570" s="9" t="inlineStr">
        <is>
          <t>16:05</t>
        </is>
      </c>
      <c r="F570" s="9" t="inlineStr">
        <is>
          <t>Long</t>
        </is>
      </c>
      <c r="G570" s="9" t="inlineStr">
        <is>
          <t>Sweep Retest</t>
        </is>
      </c>
      <c r="H570" s="9" t="inlineStr">
        <is>
          <t>B</t>
        </is>
      </c>
      <c r="I570" s="26" t="n">
        <v>8</v>
      </c>
      <c r="J570" s="27" t="n">
        <v>19191.62</v>
      </c>
      <c r="K570" s="27" t="n">
        <v>19212.67</v>
      </c>
      <c r="L570" s="27" t="n">
        <v>19109.75</v>
      </c>
      <c r="M570" s="27" t="n">
        <v>19285</v>
      </c>
      <c r="N570" s="28">
        <f>(K570-J570)*IF(F570="Long",1,-1)</f>
        <v/>
      </c>
      <c r="O570" s="18" t="n">
        <v>168.4</v>
      </c>
      <c r="P570" s="18" t="n">
        <v>-217.2</v>
      </c>
      <c r="Q570" s="18" t="n">
        <v>257.84</v>
      </c>
      <c r="R570" s="18">
        <f>R569+O570</f>
        <v/>
      </c>
      <c r="S570" s="18">
        <f>MAX(0,MAX($R$7:R570))-R570</f>
        <v/>
      </c>
      <c r="T570" s="9" t="inlineStr">
        <is>
          <t>Session close</t>
        </is>
      </c>
      <c r="U570" s="29" t="n">
        <v>95</v>
      </c>
    </row>
    <row r="571">
      <c r="A571" s="11" t="n">
        <v>565</v>
      </c>
      <c r="B571" s="25" t="n">
        <v>45460</v>
      </c>
      <c r="C571" s="9" t="inlineStr">
        <is>
          <t>14:15</t>
        </is>
      </c>
      <c r="D571" s="25" t="n">
        <v>45460</v>
      </c>
      <c r="E571" s="9" t="inlineStr">
        <is>
          <t>16:05</t>
        </is>
      </c>
      <c r="F571" s="9" t="inlineStr">
        <is>
          <t>Short</t>
        </is>
      </c>
      <c r="G571" s="9" t="inlineStr">
        <is>
          <t>CISD Reversal</t>
        </is>
      </c>
      <c r="H571" s="9" t="inlineStr">
        <is>
          <t>B</t>
        </is>
      </c>
      <c r="I571" s="26" t="n">
        <v>4</v>
      </c>
      <c r="J571" s="27" t="n">
        <v>19937.46</v>
      </c>
      <c r="K571" s="27" t="n">
        <v>19887.18</v>
      </c>
      <c r="L571" s="27" t="n">
        <v>19996.5</v>
      </c>
      <c r="M571" s="27" t="n">
        <v>19778</v>
      </c>
      <c r="N571" s="28">
        <f>(K571-J571)*IF(F571="Long",1,-1)</f>
        <v/>
      </c>
      <c r="O571" s="18" t="n">
        <v>201.12</v>
      </c>
      <c r="P571" s="18" t="n">
        <v>-176.6</v>
      </c>
      <c r="Q571" s="18" t="n">
        <v>206.6</v>
      </c>
      <c r="R571" s="18">
        <f>R570+O571</f>
        <v/>
      </c>
      <c r="S571" s="18">
        <f>MAX(0,MAX($R$7:R571))-R571</f>
        <v/>
      </c>
      <c r="T571" s="9" t="inlineStr">
        <is>
          <t>Session close</t>
        </is>
      </c>
      <c r="U571" s="29" t="n">
        <v>110</v>
      </c>
    </row>
    <row r="572">
      <c r="A572" s="11" t="n">
        <v>566</v>
      </c>
      <c r="B572" s="25" t="n">
        <v>45461</v>
      </c>
      <c r="C572" s="9" t="inlineStr">
        <is>
          <t>10:20</t>
        </is>
      </c>
      <c r="D572" s="25" t="n">
        <v>45461</v>
      </c>
      <c r="E572" s="9" t="inlineStr">
        <is>
          <t>16:05</t>
        </is>
      </c>
      <c r="F572" s="9" t="inlineStr">
        <is>
          <t>Short</t>
        </is>
      </c>
      <c r="G572" s="9" t="inlineStr">
        <is>
          <t>CISD Continuation</t>
        </is>
      </c>
      <c r="H572" s="9" t="inlineStr">
        <is>
          <t>A</t>
        </is>
      </c>
      <c r="I572" s="26" t="n">
        <v>12</v>
      </c>
      <c r="J572" s="27" t="n">
        <v>19899.59</v>
      </c>
      <c r="K572" s="27" t="n">
        <v>19921.06</v>
      </c>
      <c r="L572" s="27" t="n">
        <v>19979.25</v>
      </c>
      <c r="M572" s="27" t="n">
        <v>19815</v>
      </c>
      <c r="N572" s="28">
        <f>(K572-J572)*IF(F572="Long",1,-1)</f>
        <v/>
      </c>
      <c r="O572" s="18" t="n">
        <v>-257.64</v>
      </c>
      <c r="P572" s="18" t="n">
        <v>-618.24</v>
      </c>
      <c r="Q572" s="18" t="n">
        <v>601.2</v>
      </c>
      <c r="R572" s="18">
        <f>R571+O572</f>
        <v/>
      </c>
      <c r="S572" s="18">
        <f>MAX(0,MAX($R$7:R572))-R572</f>
        <v/>
      </c>
      <c r="T572" s="9" t="inlineStr">
        <is>
          <t>Session close</t>
        </is>
      </c>
      <c r="U572" s="29" t="n">
        <v>345</v>
      </c>
    </row>
    <row r="573">
      <c r="A573" s="11" t="n">
        <v>567</v>
      </c>
      <c r="B573" s="25" t="n">
        <v>45464</v>
      </c>
      <c r="C573" s="9" t="inlineStr">
        <is>
          <t>09:55</t>
        </is>
      </c>
      <c r="D573" s="25" t="n">
        <v>45464</v>
      </c>
      <c r="E573" s="9" t="inlineStr">
        <is>
          <t>10:15</t>
        </is>
      </c>
      <c r="F573" s="9" t="inlineStr">
        <is>
          <t>Short</t>
        </is>
      </c>
      <c r="G573" s="9" t="inlineStr">
        <is>
          <t>CISD Continuation</t>
        </is>
      </c>
      <c r="H573" s="9" t="inlineStr">
        <is>
          <t>A</t>
        </is>
      </c>
      <c r="I573" s="26" t="n">
        <v>12</v>
      </c>
      <c r="J573" s="27" t="n">
        <v>19650.05</v>
      </c>
      <c r="K573" s="27" t="n">
        <v>19730.75</v>
      </c>
      <c r="L573" s="27" t="n">
        <v>19730.75</v>
      </c>
      <c r="M573" s="27" t="n">
        <v>19565</v>
      </c>
      <c r="N573" s="28">
        <f>(K573-J573)*IF(F573="Long",1,-1)</f>
        <v/>
      </c>
      <c r="O573" s="18" t="n">
        <v>-968.4</v>
      </c>
      <c r="P573" s="18" t="n">
        <v>-968.4</v>
      </c>
      <c r="Q573" s="18" t="n">
        <v>22.2</v>
      </c>
      <c r="R573" s="18">
        <f>R572+O573</f>
        <v/>
      </c>
      <c r="S573" s="18">
        <f>MAX(0,MAX($R$7:R573))-R573</f>
        <v/>
      </c>
      <c r="T573" s="9" t="inlineStr">
        <is>
          <t>Stop</t>
        </is>
      </c>
      <c r="U573" s="29" t="n">
        <v>20.7</v>
      </c>
    </row>
    <row r="574">
      <c r="A574" s="11" t="n">
        <v>568</v>
      </c>
      <c r="B574" s="25" t="n">
        <v>45464</v>
      </c>
      <c r="C574" s="9" t="inlineStr">
        <is>
          <t>10:25</t>
        </is>
      </c>
      <c r="D574" s="25" t="n">
        <v>45464</v>
      </c>
      <c r="E574" s="9" t="inlineStr">
        <is>
          <t>11:20</t>
        </is>
      </c>
      <c r="F574" s="9" t="inlineStr">
        <is>
          <t>Short</t>
        </is>
      </c>
      <c r="G574" s="9" t="inlineStr">
        <is>
          <t>CISD Continuation</t>
        </is>
      </c>
      <c r="H574" s="9" t="inlineStr">
        <is>
          <t>A</t>
        </is>
      </c>
      <c r="I574" s="26" t="n">
        <v>12</v>
      </c>
      <c r="J574" s="27" t="n">
        <v>19688.3</v>
      </c>
      <c r="K574" s="27" t="n">
        <v>19769</v>
      </c>
      <c r="L574" s="27" t="n">
        <v>19769</v>
      </c>
      <c r="M574" s="27" t="n">
        <v>19615</v>
      </c>
      <c r="N574" s="28">
        <f>(K574-J574)*IF(F574="Long",1,-1)</f>
        <v/>
      </c>
      <c r="O574" s="18" t="n">
        <v>-968.4</v>
      </c>
      <c r="P574" s="18" t="n">
        <v>-968.4</v>
      </c>
      <c r="Q574" s="18" t="n">
        <v>157.2</v>
      </c>
      <c r="R574" s="18">
        <f>R573+O574</f>
        <v/>
      </c>
      <c r="S574" s="18">
        <f>MAX(0,MAX($R$7:R574))-R574</f>
        <v/>
      </c>
      <c r="T574" s="9" t="inlineStr">
        <is>
          <t>Stop</t>
        </is>
      </c>
      <c r="U574" s="29" t="n">
        <v>55.3</v>
      </c>
    </row>
    <row r="575">
      <c r="A575" s="11" t="n">
        <v>569</v>
      </c>
      <c r="B575" s="25" t="n">
        <v>45467</v>
      </c>
      <c r="C575" s="9" t="inlineStr">
        <is>
          <t>13:40</t>
        </is>
      </c>
      <c r="D575" s="25" t="n">
        <v>45467</v>
      </c>
      <c r="E575" s="9" t="inlineStr">
        <is>
          <t>15:57</t>
        </is>
      </c>
      <c r="F575" s="9" t="inlineStr">
        <is>
          <t>Long</t>
        </is>
      </c>
      <c r="G575" s="9" t="inlineStr">
        <is>
          <t>CISD Reversal</t>
        </is>
      </c>
      <c r="H575" s="9" t="inlineStr">
        <is>
          <t>A</t>
        </is>
      </c>
      <c r="I575" s="26" t="n">
        <v>4</v>
      </c>
      <c r="J575" s="27" t="n">
        <v>19568.64</v>
      </c>
      <c r="K575" s="27" t="n">
        <v>19486.75</v>
      </c>
      <c r="L575" s="27" t="n">
        <v>19486.75</v>
      </c>
      <c r="M575" s="27" t="n">
        <v>19665.25</v>
      </c>
      <c r="N575" s="28">
        <f>(K575-J575)*IF(F575="Long",1,-1)</f>
        <v/>
      </c>
      <c r="O575" s="18" t="n">
        <v>-327.56</v>
      </c>
      <c r="P575" s="18" t="n">
        <v>-327.56</v>
      </c>
      <c r="Q575" s="18" t="n">
        <v>87.40000000000001</v>
      </c>
      <c r="R575" s="18">
        <f>R574+O575</f>
        <v/>
      </c>
      <c r="S575" s="18">
        <f>MAX(0,MAX($R$7:R575))-R575</f>
        <v/>
      </c>
      <c r="T575" s="9" t="inlineStr">
        <is>
          <t>Stop</t>
        </is>
      </c>
      <c r="U575" s="29" t="n">
        <v>137.7</v>
      </c>
    </row>
    <row r="576">
      <c r="A576" s="11" t="n">
        <v>570</v>
      </c>
      <c r="B576" s="25" t="n">
        <v>45468</v>
      </c>
      <c r="C576" s="9" t="inlineStr">
        <is>
          <t>09:45</t>
        </is>
      </c>
      <c r="D576" s="25" t="n">
        <v>45468</v>
      </c>
      <c r="E576" s="9" t="inlineStr">
        <is>
          <t>09:47</t>
        </is>
      </c>
      <c r="F576" s="9" t="inlineStr">
        <is>
          <t>Short</t>
        </is>
      </c>
      <c r="G576" s="9" t="inlineStr">
        <is>
          <t>Gap Fill</t>
        </is>
      </c>
      <c r="H576" s="9" t="inlineStr">
        <is>
          <t>-</t>
        </is>
      </c>
      <c r="I576" s="26" t="n">
        <v>12</v>
      </c>
      <c r="J576" s="27" t="n">
        <v>19564.11</v>
      </c>
      <c r="K576" s="27" t="n">
        <v>19582</v>
      </c>
      <c r="L576" s="27" t="n">
        <v>19582</v>
      </c>
      <c r="M576" s="27" t="n">
        <v>19484.5</v>
      </c>
      <c r="N576" s="28">
        <f>(K576-J576)*IF(F576="Long",1,-1)</f>
        <v/>
      </c>
      <c r="O576" s="18" t="n">
        <v>-214.68</v>
      </c>
      <c r="P576" s="18" t="n">
        <v>-214.68</v>
      </c>
      <c r="Q576" s="18" t="n">
        <v>13.2</v>
      </c>
      <c r="R576" s="18">
        <f>R575+O576</f>
        <v/>
      </c>
      <c r="S576" s="18">
        <f>MAX(0,MAX($R$7:R576))-R576</f>
        <v/>
      </c>
      <c r="T576" s="9" t="inlineStr">
        <is>
          <t>Stop</t>
        </is>
      </c>
      <c r="U576" s="29" t="n">
        <v>2.7</v>
      </c>
    </row>
    <row r="577">
      <c r="A577" s="11" t="n">
        <v>571</v>
      </c>
      <c r="B577" s="25" t="n">
        <v>45468</v>
      </c>
      <c r="C577" s="9" t="inlineStr">
        <is>
          <t>11:00</t>
        </is>
      </c>
      <c r="D577" s="25" t="n">
        <v>45468</v>
      </c>
      <c r="E577" s="9" t="inlineStr">
        <is>
          <t>16:05</t>
        </is>
      </c>
      <c r="F577" s="9" t="inlineStr">
        <is>
          <t>Long</t>
        </is>
      </c>
      <c r="G577" s="9" t="inlineStr">
        <is>
          <t>ORB</t>
        </is>
      </c>
      <c r="H577" s="9" t="inlineStr">
        <is>
          <t>A</t>
        </is>
      </c>
      <c r="I577" s="26" t="n">
        <v>12</v>
      </c>
      <c r="J577" s="27" t="n">
        <v>19608.76</v>
      </c>
      <c r="K577" s="27" t="n">
        <v>19699.69</v>
      </c>
      <c r="L577" s="27" t="n">
        <v>19527</v>
      </c>
      <c r="M577" s="27" t="n">
        <v>19800.25</v>
      </c>
      <c r="N577" s="28">
        <f>(K577-J577)*IF(F577="Long",1,-1)</f>
        <v/>
      </c>
      <c r="O577" s="18" t="n">
        <v>1091.16</v>
      </c>
      <c r="P577" s="18" t="n">
        <v>-364.8</v>
      </c>
      <c r="Q577" s="18" t="n">
        <v>1349.76</v>
      </c>
      <c r="R577" s="18">
        <f>R576+O577</f>
        <v/>
      </c>
      <c r="S577" s="18">
        <f>MAX(0,MAX($R$7:R577))-R577</f>
        <v/>
      </c>
      <c r="T577" s="9" t="inlineStr">
        <is>
          <t>Session close</t>
        </is>
      </c>
      <c r="U577" s="29" t="n">
        <v>305</v>
      </c>
    </row>
    <row r="578">
      <c r="A578" s="11" t="n">
        <v>572</v>
      </c>
      <c r="B578" s="25" t="n">
        <v>45469</v>
      </c>
      <c r="C578" s="9" t="inlineStr">
        <is>
          <t>09:45</t>
        </is>
      </c>
      <c r="D578" s="25" t="n">
        <v>45469</v>
      </c>
      <c r="E578" s="9" t="inlineStr">
        <is>
          <t>09:46</t>
        </is>
      </c>
      <c r="F578" s="9" t="inlineStr">
        <is>
          <t>Long</t>
        </is>
      </c>
      <c r="G578" s="9" t="inlineStr">
        <is>
          <t>Gap Fill</t>
        </is>
      </c>
      <c r="H578" s="9" t="inlineStr">
        <is>
          <t>-</t>
        </is>
      </c>
      <c r="I578" s="26" t="n">
        <v>12</v>
      </c>
      <c r="J578" s="27" t="n">
        <v>19693.43</v>
      </c>
      <c r="K578" s="27" t="n">
        <v>19707.25</v>
      </c>
      <c r="L578" s="27" t="n">
        <v>19662.5</v>
      </c>
      <c r="M578" s="27" t="n">
        <v>19707.25</v>
      </c>
      <c r="N578" s="28">
        <f>(K578-J578)*IF(F578="Long",1,-1)</f>
        <v/>
      </c>
      <c r="O578" s="18" t="n">
        <v>165.84</v>
      </c>
      <c r="P578" s="18" t="n">
        <v>-91.2</v>
      </c>
      <c r="Q578" s="18" t="n">
        <v>165.84</v>
      </c>
      <c r="R578" s="18">
        <f>R577+O578</f>
        <v/>
      </c>
      <c r="S578" s="18">
        <f>MAX(0,MAX($R$7:R578))-R578</f>
        <v/>
      </c>
      <c r="T578" s="9" t="inlineStr">
        <is>
          <t>Target</t>
        </is>
      </c>
      <c r="U578" s="29" t="n">
        <v>1.7</v>
      </c>
    </row>
    <row r="579">
      <c r="A579" s="11" t="n">
        <v>573</v>
      </c>
      <c r="B579" s="25" t="n">
        <v>45475</v>
      </c>
      <c r="C579" s="9" t="inlineStr">
        <is>
          <t>12:05</t>
        </is>
      </c>
      <c r="D579" s="25" t="n">
        <v>45475</v>
      </c>
      <c r="E579" s="9" t="inlineStr">
        <is>
          <t>15:56</t>
        </is>
      </c>
      <c r="F579" s="9" t="inlineStr">
        <is>
          <t>Long</t>
        </is>
      </c>
      <c r="G579" s="9" t="inlineStr">
        <is>
          <t>ORB</t>
        </is>
      </c>
      <c r="H579" s="9" t="inlineStr">
        <is>
          <t>A</t>
        </is>
      </c>
      <c r="I579" s="26" t="n">
        <v>12</v>
      </c>
      <c r="J579" s="27" t="n">
        <v>19860.72</v>
      </c>
      <c r="K579" s="27" t="n">
        <v>20007.75</v>
      </c>
      <c r="L579" s="27" t="n">
        <v>19779</v>
      </c>
      <c r="M579" s="27" t="n">
        <v>20007.75</v>
      </c>
      <c r="N579" s="28">
        <f>(K579-J579)*IF(F579="Long",1,-1)</f>
        <v/>
      </c>
      <c r="O579" s="18" t="n">
        <v>1764.36</v>
      </c>
      <c r="P579" s="18" t="n">
        <v>-388.8</v>
      </c>
      <c r="Q579" s="18" t="n">
        <v>1764.36</v>
      </c>
      <c r="R579" s="18">
        <f>R578+O579</f>
        <v/>
      </c>
      <c r="S579" s="18">
        <f>MAX(0,MAX($R$7:R579))-R579</f>
        <v/>
      </c>
      <c r="T579" s="9" t="inlineStr">
        <is>
          <t>Target</t>
        </is>
      </c>
      <c r="U579" s="29" t="n">
        <v>231.7</v>
      </c>
    </row>
    <row r="580">
      <c r="A580" s="11" t="n">
        <v>574</v>
      </c>
      <c r="B580" s="25" t="n">
        <v>45476</v>
      </c>
      <c r="C580" s="9" t="inlineStr">
        <is>
          <t>10:15</t>
        </is>
      </c>
      <c r="D580" s="25" t="n">
        <v>45476</v>
      </c>
      <c r="E580" s="9" t="inlineStr">
        <is>
          <t>11:55</t>
        </is>
      </c>
      <c r="F580" s="9" t="inlineStr">
        <is>
          <t>Long</t>
        </is>
      </c>
      <c r="G580" s="9" t="inlineStr">
        <is>
          <t>ORB</t>
        </is>
      </c>
      <c r="H580" s="9" t="inlineStr">
        <is>
          <t>A</t>
        </is>
      </c>
      <c r="I580" s="26" t="n">
        <v>12</v>
      </c>
      <c r="J580" s="27" t="n">
        <v>20050.44</v>
      </c>
      <c r="K580" s="27" t="n">
        <v>20135</v>
      </c>
      <c r="L580" s="27" t="n">
        <v>19968.25</v>
      </c>
      <c r="M580" s="27" t="n">
        <v>20135</v>
      </c>
      <c r="N580" s="28">
        <f>(K580-J580)*IF(F580="Long",1,-1)</f>
        <v/>
      </c>
      <c r="O580" s="18" t="n">
        <v>1014.72</v>
      </c>
      <c r="P580" s="18" t="n">
        <v>-496.8</v>
      </c>
      <c r="Q580" s="18" t="n">
        <v>1014.72</v>
      </c>
      <c r="R580" s="18">
        <f>R579+O580</f>
        <v/>
      </c>
      <c r="S580" s="18">
        <f>MAX(0,MAX($R$7:R580))-R580</f>
        <v/>
      </c>
      <c r="T580" s="9" t="inlineStr">
        <is>
          <t>Target</t>
        </is>
      </c>
      <c r="U580" s="29" t="n">
        <v>100.7</v>
      </c>
    </row>
    <row r="581">
      <c r="A581" s="11" t="n">
        <v>575</v>
      </c>
      <c r="B581" s="25" t="n">
        <v>45481</v>
      </c>
      <c r="C581" s="9" t="inlineStr">
        <is>
          <t>11:45</t>
        </is>
      </c>
      <c r="D581" s="25" t="n">
        <v>45481</v>
      </c>
      <c r="E581" s="9" t="inlineStr">
        <is>
          <t>16:05</t>
        </is>
      </c>
      <c r="F581" s="9" t="inlineStr">
        <is>
          <t>Long</t>
        </is>
      </c>
      <c r="G581" s="9" t="inlineStr">
        <is>
          <t>ORB</t>
        </is>
      </c>
      <c r="H581" s="9" t="inlineStr">
        <is>
          <t>A</t>
        </is>
      </c>
      <c r="I581" s="26" t="n">
        <v>20</v>
      </c>
      <c r="J581" s="27" t="n">
        <v>20445.47</v>
      </c>
      <c r="K581" s="27" t="n">
        <v>20455.77</v>
      </c>
      <c r="L581" s="27" t="n">
        <v>20363.25</v>
      </c>
      <c r="M581" s="27" t="n">
        <v>20535</v>
      </c>
      <c r="N581" s="28">
        <f>(K581-J581)*IF(F581="Long",1,-1)</f>
        <v/>
      </c>
      <c r="O581" s="18" t="n">
        <v>206</v>
      </c>
      <c r="P581" s="18" t="n">
        <v>-1140.4</v>
      </c>
      <c r="Q581" s="18" t="n">
        <v>432</v>
      </c>
      <c r="R581" s="18">
        <f>R580+O581</f>
        <v/>
      </c>
      <c r="S581" s="18">
        <f>MAX(0,MAX($R$7:R581))-R581</f>
        <v/>
      </c>
      <c r="T581" s="9" t="inlineStr">
        <is>
          <t>Session close</t>
        </is>
      </c>
      <c r="U581" s="29" t="n">
        <v>260</v>
      </c>
    </row>
    <row r="582">
      <c r="A582" s="11" t="n">
        <v>576</v>
      </c>
      <c r="B582" s="25" t="n">
        <v>45483</v>
      </c>
      <c r="C582" s="9" t="inlineStr">
        <is>
          <t>09:45</t>
        </is>
      </c>
      <c r="D582" s="25" t="n">
        <v>45483</v>
      </c>
      <c r="E582" s="9" t="inlineStr">
        <is>
          <t>09:49</t>
        </is>
      </c>
      <c r="F582" s="9" t="inlineStr">
        <is>
          <t>Short</t>
        </is>
      </c>
      <c r="G582" s="9" t="inlineStr">
        <is>
          <t>Gap Fill</t>
        </is>
      </c>
      <c r="H582" s="9" t="inlineStr">
        <is>
          <t>-</t>
        </is>
      </c>
      <c r="I582" s="26" t="n">
        <v>12</v>
      </c>
      <c r="J582" s="27" t="n">
        <v>20540.37</v>
      </c>
      <c r="K582" s="27" t="n">
        <v>20553.5</v>
      </c>
      <c r="L582" s="27" t="n">
        <v>20553.5</v>
      </c>
      <c r="M582" s="27" t="n">
        <v>20462.25</v>
      </c>
      <c r="N582" s="28">
        <f>(K582-J582)*IF(F582="Long",1,-1)</f>
        <v/>
      </c>
      <c r="O582" s="18" t="n">
        <v>-157.56</v>
      </c>
      <c r="P582" s="18" t="n">
        <v>-157.56</v>
      </c>
      <c r="Q582" s="18" t="n">
        <v>28.2</v>
      </c>
      <c r="R582" s="18">
        <f>R581+O582</f>
        <v/>
      </c>
      <c r="S582" s="18">
        <f>MAX(0,MAX($R$7:R582))-R582</f>
        <v/>
      </c>
      <c r="T582" s="9" t="inlineStr">
        <is>
          <t>Stop</t>
        </is>
      </c>
      <c r="U582" s="29" t="n">
        <v>4.7</v>
      </c>
    </row>
    <row r="583">
      <c r="A583" s="11" t="n">
        <v>577</v>
      </c>
      <c r="B583" s="25" t="n">
        <v>45483</v>
      </c>
      <c r="C583" s="9" t="inlineStr">
        <is>
          <t>10:05</t>
        </is>
      </c>
      <c r="D583" s="25" t="n">
        <v>45483</v>
      </c>
      <c r="E583" s="9" t="inlineStr">
        <is>
          <t>12:58</t>
        </is>
      </c>
      <c r="F583" s="9" t="inlineStr">
        <is>
          <t>Long</t>
        </is>
      </c>
      <c r="G583" s="9" t="inlineStr">
        <is>
          <t>ORB</t>
        </is>
      </c>
      <c r="H583" s="9" t="inlineStr">
        <is>
          <t>A</t>
        </is>
      </c>
      <c r="I583" s="26" t="n">
        <v>12</v>
      </c>
      <c r="J583" s="27" t="n">
        <v>20563.89</v>
      </c>
      <c r="K583" s="27" t="n">
        <v>20635</v>
      </c>
      <c r="L583" s="27" t="n">
        <v>20481</v>
      </c>
      <c r="M583" s="27" t="n">
        <v>20635</v>
      </c>
      <c r="N583" s="28">
        <f>(K583-J583)*IF(F583="Long",1,-1)</f>
        <v/>
      </c>
      <c r="O583" s="18" t="n">
        <v>853.3200000000001</v>
      </c>
      <c r="P583" s="18" t="n">
        <v>-898.8</v>
      </c>
      <c r="Q583" s="18" t="n">
        <v>853.3200000000001</v>
      </c>
      <c r="R583" s="18">
        <f>R582+O583</f>
        <v/>
      </c>
      <c r="S583" s="18">
        <f>MAX(0,MAX($R$7:R583))-R583</f>
        <v/>
      </c>
      <c r="T583" s="9" t="inlineStr">
        <is>
          <t>Target</t>
        </is>
      </c>
      <c r="U583" s="29" t="n">
        <v>173.3</v>
      </c>
    </row>
    <row r="584">
      <c r="A584" s="11" t="n">
        <v>578</v>
      </c>
      <c r="B584" s="25" t="n">
        <v>45483</v>
      </c>
      <c r="C584" s="9" t="inlineStr">
        <is>
          <t>13:00</t>
        </is>
      </c>
      <c r="D584" s="25" t="n">
        <v>45483</v>
      </c>
      <c r="E584" s="9" t="inlineStr">
        <is>
          <t>16:05</t>
        </is>
      </c>
      <c r="F584" s="9" t="inlineStr">
        <is>
          <t>Long</t>
        </is>
      </c>
      <c r="G584" s="9" t="inlineStr">
        <is>
          <t>Sweep Retest</t>
        </is>
      </c>
      <c r="H584" s="9" t="inlineStr">
        <is>
          <t>C</t>
        </is>
      </c>
      <c r="I584" s="26" t="n">
        <v>8</v>
      </c>
      <c r="J584" s="27" t="n">
        <v>20635.39</v>
      </c>
      <c r="K584" s="27" t="n">
        <v>20667.94</v>
      </c>
      <c r="L584" s="27" t="n">
        <v>20553.5</v>
      </c>
      <c r="M584" s="27" t="n">
        <v>20735</v>
      </c>
      <c r="N584" s="28">
        <f>(K584-J584)*IF(F584="Long",1,-1)</f>
        <v/>
      </c>
      <c r="O584" s="18" t="n">
        <v>260.4</v>
      </c>
      <c r="P584" s="18" t="n">
        <v>-67.2</v>
      </c>
      <c r="Q584" s="18" t="n">
        <v>535.84</v>
      </c>
      <c r="R584" s="18">
        <f>R583+O584</f>
        <v/>
      </c>
      <c r="S584" s="18">
        <f>MAX(0,MAX($R$7:R584))-R584</f>
        <v/>
      </c>
      <c r="T584" s="9" t="inlineStr">
        <is>
          <t>Session close</t>
        </is>
      </c>
      <c r="U584" s="29" t="n">
        <v>185</v>
      </c>
    </row>
    <row r="585">
      <c r="A585" s="11" t="n">
        <v>579</v>
      </c>
      <c r="B585" s="25" t="n">
        <v>45488</v>
      </c>
      <c r="C585" s="9" t="inlineStr">
        <is>
          <t>09:45</t>
        </is>
      </c>
      <c r="D585" s="25" t="n">
        <v>45488</v>
      </c>
      <c r="E585" s="9" t="inlineStr">
        <is>
          <t>10:04</t>
        </is>
      </c>
      <c r="F585" s="9" t="inlineStr">
        <is>
          <t>Short</t>
        </is>
      </c>
      <c r="G585" s="9" t="inlineStr">
        <is>
          <t>Gap Fill</t>
        </is>
      </c>
      <c r="H585" s="9" t="inlineStr">
        <is>
          <t>-</t>
        </is>
      </c>
      <c r="I585" s="26" t="n">
        <v>12</v>
      </c>
      <c r="J585" s="27" t="n">
        <v>20401.05</v>
      </c>
      <c r="K585" s="27" t="n">
        <v>20468.25</v>
      </c>
      <c r="L585" s="27" t="n">
        <v>20468.25</v>
      </c>
      <c r="M585" s="27" t="n">
        <v>20332</v>
      </c>
      <c r="N585" s="28">
        <f>(K585-J585)*IF(F585="Long",1,-1)</f>
        <v/>
      </c>
      <c r="O585" s="18" t="n">
        <v>-806.4</v>
      </c>
      <c r="P585" s="18" t="n">
        <v>-806.4</v>
      </c>
      <c r="Q585" s="18" t="n">
        <v>176.64</v>
      </c>
      <c r="R585" s="18">
        <f>R584+O585</f>
        <v/>
      </c>
      <c r="S585" s="18">
        <f>MAX(0,MAX($R$7:R585))-R585</f>
        <v/>
      </c>
      <c r="T585" s="9" t="inlineStr">
        <is>
          <t>Stop</t>
        </is>
      </c>
      <c r="U585" s="29" t="n">
        <v>19.7</v>
      </c>
    </row>
    <row r="586">
      <c r="A586" s="11" t="n">
        <v>580</v>
      </c>
      <c r="B586" s="25" t="n">
        <v>45488</v>
      </c>
      <c r="C586" s="9" t="inlineStr">
        <is>
          <t>10:10</t>
        </is>
      </c>
      <c r="D586" s="25" t="n">
        <v>45488</v>
      </c>
      <c r="E586" s="9" t="inlineStr">
        <is>
          <t>10:55</t>
        </is>
      </c>
      <c r="F586" s="9" t="inlineStr">
        <is>
          <t>Long</t>
        </is>
      </c>
      <c r="G586" s="9" t="inlineStr">
        <is>
          <t>ORB</t>
        </is>
      </c>
      <c r="H586" s="9" t="inlineStr">
        <is>
          <t>A</t>
        </is>
      </c>
      <c r="I586" s="26" t="n">
        <v>12</v>
      </c>
      <c r="J586" s="27" t="n">
        <v>20471.7</v>
      </c>
      <c r="K586" s="27" t="n">
        <v>20535</v>
      </c>
      <c r="L586" s="27" t="n">
        <v>20389.25</v>
      </c>
      <c r="M586" s="27" t="n">
        <v>20535</v>
      </c>
      <c r="N586" s="28">
        <f>(K586-J586)*IF(F586="Long",1,-1)</f>
        <v/>
      </c>
      <c r="O586" s="18" t="n">
        <v>759.6</v>
      </c>
      <c r="P586" s="18" t="n">
        <v>-229.8</v>
      </c>
      <c r="Q586" s="18" t="n">
        <v>759.6</v>
      </c>
      <c r="R586" s="18">
        <f>R585+O586</f>
        <v/>
      </c>
      <c r="S586" s="18">
        <f>MAX(0,MAX($R$7:R586))-R586</f>
        <v/>
      </c>
      <c r="T586" s="9" t="inlineStr">
        <is>
          <t>Target</t>
        </is>
      </c>
      <c r="U586" s="29" t="n">
        <v>45.7</v>
      </c>
    </row>
    <row r="587">
      <c r="A587" s="11" t="n">
        <v>581</v>
      </c>
      <c r="B587" s="25" t="n">
        <v>45488</v>
      </c>
      <c r="C587" s="9" t="inlineStr">
        <is>
          <t>14:25</t>
        </is>
      </c>
      <c r="D587" s="25" t="n">
        <v>45488</v>
      </c>
      <c r="E587" s="9" t="inlineStr">
        <is>
          <t>15:52</t>
        </is>
      </c>
      <c r="F587" s="9" t="inlineStr">
        <is>
          <t>Long</t>
        </is>
      </c>
      <c r="G587" s="9" t="inlineStr">
        <is>
          <t>CISD Reversal</t>
        </is>
      </c>
      <c r="H587" s="9" t="inlineStr">
        <is>
          <t>B</t>
        </is>
      </c>
      <c r="I587" s="26" t="n">
        <v>4</v>
      </c>
      <c r="J587" s="27" t="n">
        <v>20397.7</v>
      </c>
      <c r="K587" s="27" t="n">
        <v>20316.25</v>
      </c>
      <c r="L587" s="27" t="n">
        <v>20316.25</v>
      </c>
      <c r="M587" s="27" t="n">
        <v>20485</v>
      </c>
      <c r="N587" s="28">
        <f>(K587-J587)*IF(F587="Long",1,-1)</f>
        <v/>
      </c>
      <c r="O587" s="18" t="n">
        <v>-325.8</v>
      </c>
      <c r="P587" s="18" t="n">
        <v>-325.8</v>
      </c>
      <c r="Q587" s="18" t="n">
        <v>190.92</v>
      </c>
      <c r="R587" s="18">
        <f>R586+O587</f>
        <v/>
      </c>
      <c r="S587" s="18">
        <f>MAX(0,MAX($R$7:R587))-R587</f>
        <v/>
      </c>
      <c r="T587" s="9" t="inlineStr">
        <is>
          <t>Stop</t>
        </is>
      </c>
      <c r="U587" s="29" t="n">
        <v>87.7</v>
      </c>
    </row>
    <row r="588">
      <c r="A588" s="11" t="n">
        <v>582</v>
      </c>
      <c r="B588" s="25" t="n">
        <v>45489</v>
      </c>
      <c r="C588" s="9" t="inlineStr">
        <is>
          <t>09:45</t>
        </is>
      </c>
      <c r="D588" s="25" t="n">
        <v>45489</v>
      </c>
      <c r="E588" s="9" t="inlineStr">
        <is>
          <t>09:57</t>
        </is>
      </c>
      <c r="F588" s="9" t="inlineStr">
        <is>
          <t>Short</t>
        </is>
      </c>
      <c r="G588" s="9" t="inlineStr">
        <is>
          <t>Gap Fill</t>
        </is>
      </c>
      <c r="H588" s="9" t="inlineStr">
        <is>
          <t>-</t>
        </is>
      </c>
      <c r="I588" s="26" t="n">
        <v>12</v>
      </c>
      <c r="J588" s="27" t="n">
        <v>20437.67</v>
      </c>
      <c r="K588" s="27" t="n">
        <v>20395.5</v>
      </c>
      <c r="L588" s="27" t="n">
        <v>20490</v>
      </c>
      <c r="M588" s="27" t="n">
        <v>20395.5</v>
      </c>
      <c r="N588" s="28">
        <f>(K588-J588)*IF(F588="Long",1,-1)</f>
        <v/>
      </c>
      <c r="O588" s="18" t="n">
        <v>506.04</v>
      </c>
      <c r="P588" s="18" t="n">
        <v>-225.36</v>
      </c>
      <c r="Q588" s="18" t="n">
        <v>506.04</v>
      </c>
      <c r="R588" s="18">
        <f>R587+O588</f>
        <v/>
      </c>
      <c r="S588" s="18">
        <f>MAX(0,MAX($R$7:R588))-R588</f>
        <v/>
      </c>
      <c r="T588" s="9" t="inlineStr">
        <is>
          <t>Target</t>
        </is>
      </c>
      <c r="U588" s="29" t="n">
        <v>12.7</v>
      </c>
    </row>
    <row r="589">
      <c r="A589" s="11" t="n">
        <v>583</v>
      </c>
      <c r="B589" s="25" t="n">
        <v>45489</v>
      </c>
      <c r="C589" s="9" t="inlineStr">
        <is>
          <t>12:50</t>
        </is>
      </c>
      <c r="D589" s="25" t="n">
        <v>45489</v>
      </c>
      <c r="E589" s="9" t="inlineStr">
        <is>
          <t>16:05</t>
        </is>
      </c>
      <c r="F589" s="9" t="inlineStr">
        <is>
          <t>Long</t>
        </is>
      </c>
      <c r="G589" s="9" t="inlineStr">
        <is>
          <t>CISD Reversal</t>
        </is>
      </c>
      <c r="H589" s="9" t="inlineStr">
        <is>
          <t>A</t>
        </is>
      </c>
      <c r="I589" s="26" t="n">
        <v>4</v>
      </c>
      <c r="J589" s="27" t="n">
        <v>20329.2</v>
      </c>
      <c r="K589" s="27" t="n">
        <v>20396.5</v>
      </c>
      <c r="L589" s="27" t="n">
        <v>20247.25</v>
      </c>
      <c r="M589" s="27" t="n">
        <v>20518</v>
      </c>
      <c r="N589" s="28">
        <f>(K589-J589)*IF(F589="Long",1,-1)</f>
        <v/>
      </c>
      <c r="O589" s="18" t="n">
        <v>269.2</v>
      </c>
      <c r="P589" s="18" t="n">
        <v>-149.6</v>
      </c>
      <c r="Q589" s="18" t="n">
        <v>362.88</v>
      </c>
      <c r="R589" s="18">
        <f>R588+O589</f>
        <v/>
      </c>
      <c r="S589" s="18">
        <f>MAX(0,MAX($R$7:R589))-R589</f>
        <v/>
      </c>
      <c r="T589" s="9" t="inlineStr">
        <is>
          <t>Session close</t>
        </is>
      </c>
      <c r="U589" s="29" t="n">
        <v>195</v>
      </c>
    </row>
    <row r="590">
      <c r="A590" s="11" t="n">
        <v>584</v>
      </c>
      <c r="B590" s="25" t="n">
        <v>45490</v>
      </c>
      <c r="C590" s="9" t="inlineStr">
        <is>
          <t>10:05</t>
        </is>
      </c>
      <c r="D590" s="25" t="n">
        <v>45490</v>
      </c>
      <c r="E590" s="9" t="inlineStr">
        <is>
          <t>10:12</t>
        </is>
      </c>
      <c r="F590" s="9" t="inlineStr">
        <is>
          <t>Short</t>
        </is>
      </c>
      <c r="G590" s="9" t="inlineStr">
        <is>
          <t>CISD Continuation</t>
        </is>
      </c>
      <c r="H590" s="9" t="inlineStr">
        <is>
          <t>A</t>
        </is>
      </c>
      <c r="I590" s="26" t="n">
        <v>12</v>
      </c>
      <c r="J590" s="27" t="n">
        <v>19965.29</v>
      </c>
      <c r="K590" s="27" t="n">
        <v>19915</v>
      </c>
      <c r="L590" s="27" t="n">
        <v>20028.75</v>
      </c>
      <c r="M590" s="27" t="n">
        <v>19915</v>
      </c>
      <c r="N590" s="28">
        <f>(K590-J590)*IF(F590="Long",1,-1)</f>
        <v/>
      </c>
      <c r="O590" s="18" t="n">
        <v>603.48</v>
      </c>
      <c r="P590" s="18" t="n">
        <v>-256.8</v>
      </c>
      <c r="Q590" s="18" t="n">
        <v>603.48</v>
      </c>
      <c r="R590" s="18">
        <f>R589+O590</f>
        <v/>
      </c>
      <c r="S590" s="18">
        <f>MAX(0,MAX($R$7:R590))-R590</f>
        <v/>
      </c>
      <c r="T590" s="9" t="inlineStr">
        <is>
          <t>Target</t>
        </is>
      </c>
      <c r="U590" s="29" t="n">
        <v>7.3</v>
      </c>
    </row>
    <row r="591">
      <c r="A591" s="11" t="n">
        <v>585</v>
      </c>
      <c r="B591" s="25" t="n">
        <v>45497</v>
      </c>
      <c r="C591" s="9" t="inlineStr">
        <is>
          <t>10:00</t>
        </is>
      </c>
      <c r="D591" s="25" t="n">
        <v>45497</v>
      </c>
      <c r="E591" s="9" t="inlineStr">
        <is>
          <t>10:48</t>
        </is>
      </c>
      <c r="F591" s="9" t="inlineStr">
        <is>
          <t>Short</t>
        </is>
      </c>
      <c r="G591" s="9" t="inlineStr">
        <is>
          <t>ORB</t>
        </is>
      </c>
      <c r="H591" s="9" t="inlineStr">
        <is>
          <t>A</t>
        </is>
      </c>
      <c r="I591" s="26" t="n">
        <v>20</v>
      </c>
      <c r="J591" s="27" t="n">
        <v>19344.84</v>
      </c>
      <c r="K591" s="27" t="n">
        <v>19265</v>
      </c>
      <c r="L591" s="27" t="n">
        <v>19424.25</v>
      </c>
      <c r="M591" s="27" t="n">
        <v>19265</v>
      </c>
      <c r="N591" s="28">
        <f>(K591-J591)*IF(F591="Long",1,-1)</f>
        <v/>
      </c>
      <c r="O591" s="18" t="n">
        <v>1596.8</v>
      </c>
      <c r="P591" s="18" t="n">
        <v>-270.4</v>
      </c>
      <c r="Q591" s="18" t="n">
        <v>1596.8</v>
      </c>
      <c r="R591" s="18">
        <f>R590+O591</f>
        <v/>
      </c>
      <c r="S591" s="18">
        <f>MAX(0,MAX($R$7:R591))-R591</f>
        <v/>
      </c>
      <c r="T591" s="9" t="inlineStr">
        <is>
          <t>Target</t>
        </is>
      </c>
      <c r="U591" s="29" t="n">
        <v>48.7</v>
      </c>
    </row>
    <row r="592">
      <c r="A592" s="11" t="n">
        <v>586</v>
      </c>
      <c r="B592" s="25" t="n">
        <v>45503</v>
      </c>
      <c r="C592" s="9" t="inlineStr">
        <is>
          <t>09:45</t>
        </is>
      </c>
      <c r="D592" s="25" t="n">
        <v>45503</v>
      </c>
      <c r="E592" s="9" t="inlineStr">
        <is>
          <t>10:01</t>
        </is>
      </c>
      <c r="F592" s="9" t="inlineStr">
        <is>
          <t>Short</t>
        </is>
      </c>
      <c r="G592" s="9" t="inlineStr">
        <is>
          <t>Gap Fill</t>
        </is>
      </c>
      <c r="H592" s="9" t="inlineStr">
        <is>
          <t>-</t>
        </is>
      </c>
      <c r="I592" s="26" t="n">
        <v>12</v>
      </c>
      <c r="J592" s="27" t="n">
        <v>19111.96</v>
      </c>
      <c r="K592" s="27" t="n">
        <v>19056.5</v>
      </c>
      <c r="L592" s="27" t="n">
        <v>19171.25</v>
      </c>
      <c r="M592" s="27" t="n">
        <v>19056.5</v>
      </c>
      <c r="N592" s="28">
        <f>(K592-J592)*IF(F592="Long",1,-1)</f>
        <v/>
      </c>
      <c r="O592" s="18" t="n">
        <v>665.52</v>
      </c>
      <c r="P592" s="18" t="n">
        <v>-103.8</v>
      </c>
      <c r="Q592" s="18" t="n">
        <v>665.52</v>
      </c>
      <c r="R592" s="18">
        <f>R591+O592</f>
        <v/>
      </c>
      <c r="S592" s="18">
        <f>MAX(0,MAX($R$7:R592))-R592</f>
        <v/>
      </c>
      <c r="T592" s="9" t="inlineStr">
        <is>
          <t>Target</t>
        </is>
      </c>
      <c r="U592" s="29" t="n">
        <v>16.7</v>
      </c>
    </row>
    <row r="593">
      <c r="A593" s="11" t="n">
        <v>587</v>
      </c>
      <c r="B593" s="25" t="n">
        <v>45510</v>
      </c>
      <c r="C593" s="9" t="inlineStr">
        <is>
          <t>15:00</t>
        </is>
      </c>
      <c r="D593" s="25" t="n">
        <v>45510</v>
      </c>
      <c r="E593" s="9" t="inlineStr">
        <is>
          <t>15:04</t>
        </is>
      </c>
      <c r="F593" s="9" t="inlineStr">
        <is>
          <t>Short</t>
        </is>
      </c>
      <c r="G593" s="9" t="inlineStr">
        <is>
          <t>CISD Reversal</t>
        </is>
      </c>
      <c r="H593" s="9" t="inlineStr">
        <is>
          <t>A+</t>
        </is>
      </c>
      <c r="I593" s="26" t="n">
        <v>4</v>
      </c>
      <c r="J593" s="27" t="n">
        <v>18260.37</v>
      </c>
      <c r="K593" s="27" t="n">
        <v>18193.5</v>
      </c>
      <c r="L593" s="27" t="n">
        <v>18341.5</v>
      </c>
      <c r="M593" s="27" t="n">
        <v>18193.5</v>
      </c>
      <c r="N593" s="28">
        <f>(K593-J593)*IF(F593="Long",1,-1)</f>
        <v/>
      </c>
      <c r="O593" s="18" t="n">
        <v>267.48</v>
      </c>
      <c r="P593" s="18" t="n">
        <v>-32.08</v>
      </c>
      <c r="Q593" s="18" t="n">
        <v>267.48</v>
      </c>
      <c r="R593" s="18">
        <f>R592+O593</f>
        <v/>
      </c>
      <c r="S593" s="18">
        <f>MAX(0,MAX($R$7:R593))-R593</f>
        <v/>
      </c>
      <c r="T593" s="9" t="inlineStr">
        <is>
          <t>Target</t>
        </is>
      </c>
      <c r="U593" s="29" t="n">
        <v>4.7</v>
      </c>
    </row>
    <row r="594">
      <c r="A594" s="11" t="n">
        <v>588</v>
      </c>
      <c r="B594" s="25" t="n">
        <v>45513</v>
      </c>
      <c r="C594" s="9" t="inlineStr">
        <is>
          <t>09:45</t>
        </is>
      </c>
      <c r="D594" s="25" t="n">
        <v>45513</v>
      </c>
      <c r="E594" s="9" t="inlineStr">
        <is>
          <t>09:46</t>
        </is>
      </c>
      <c r="F594" s="9" t="inlineStr">
        <is>
          <t>Long</t>
        </is>
      </c>
      <c r="G594" s="9" t="inlineStr">
        <is>
          <t>Gap Fill</t>
        </is>
      </c>
      <c r="H594" s="9" t="inlineStr">
        <is>
          <t>-</t>
        </is>
      </c>
      <c r="I594" s="26" t="n">
        <v>12</v>
      </c>
      <c r="J594" s="27" t="n">
        <v>18335.21</v>
      </c>
      <c r="K594" s="27" t="n">
        <v>18329</v>
      </c>
      <c r="L594" s="27" t="n">
        <v>18329</v>
      </c>
      <c r="M594" s="27" t="n">
        <v>18398.5</v>
      </c>
      <c r="N594" s="28">
        <f>(K594-J594)*IF(F594="Long",1,-1)</f>
        <v/>
      </c>
      <c r="O594" s="18" t="n">
        <v>-74.52</v>
      </c>
      <c r="P594" s="18" t="n">
        <v>-74.52</v>
      </c>
      <c r="Q594" s="18" t="n">
        <v>332.64</v>
      </c>
      <c r="R594" s="18">
        <f>R593+O594</f>
        <v/>
      </c>
      <c r="S594" s="18">
        <f>MAX(0,MAX($R$7:R594))-R594</f>
        <v/>
      </c>
      <c r="T594" s="9" t="inlineStr">
        <is>
          <t>Stop</t>
        </is>
      </c>
      <c r="U594" s="29" t="n">
        <v>1.7</v>
      </c>
    </row>
    <row r="595">
      <c r="A595" s="11" t="n">
        <v>589</v>
      </c>
      <c r="B595" s="25" t="n">
        <v>45516</v>
      </c>
      <c r="C595" s="9" t="inlineStr">
        <is>
          <t>10:25</t>
        </is>
      </c>
      <c r="D595" s="25" t="n">
        <v>45516</v>
      </c>
      <c r="E595" s="9" t="inlineStr">
        <is>
          <t>11:24</t>
        </is>
      </c>
      <c r="F595" s="9" t="inlineStr">
        <is>
          <t>Long</t>
        </is>
      </c>
      <c r="G595" s="9" t="inlineStr">
        <is>
          <t>CISD Continuation</t>
        </is>
      </c>
      <c r="H595" s="9" t="inlineStr">
        <is>
          <t>A</t>
        </is>
      </c>
      <c r="I595" s="26" t="n">
        <v>12</v>
      </c>
      <c r="J595" s="27" t="n">
        <v>18593.75</v>
      </c>
      <c r="K595" s="27" t="n">
        <v>18510.75</v>
      </c>
      <c r="L595" s="27" t="n">
        <v>18510.75</v>
      </c>
      <c r="M595" s="27" t="n">
        <v>18660</v>
      </c>
      <c r="N595" s="28">
        <f>(K595-J595)*IF(F595="Long",1,-1)</f>
        <v/>
      </c>
      <c r="O595" s="18" t="n">
        <v>-996</v>
      </c>
      <c r="P595" s="18" t="n">
        <v>-996</v>
      </c>
      <c r="Q595" s="18" t="n">
        <v>724.2</v>
      </c>
      <c r="R595" s="18">
        <f>R594+O595</f>
        <v/>
      </c>
      <c r="S595" s="18">
        <f>MAX(0,MAX($R$7:R595))-R595</f>
        <v/>
      </c>
      <c r="T595" s="9" t="inlineStr">
        <is>
          <t>Stop</t>
        </is>
      </c>
      <c r="U595" s="29" t="n">
        <v>59.7</v>
      </c>
    </row>
    <row r="596">
      <c r="A596" s="11" t="n">
        <v>590</v>
      </c>
      <c r="B596" s="25" t="n">
        <v>45519</v>
      </c>
      <c r="C596" s="9" t="inlineStr">
        <is>
          <t>10:00</t>
        </is>
      </c>
      <c r="D596" s="25" t="n">
        <v>45519</v>
      </c>
      <c r="E596" s="9" t="inlineStr">
        <is>
          <t>16:05</t>
        </is>
      </c>
      <c r="F596" s="9" t="inlineStr">
        <is>
          <t>Long</t>
        </is>
      </c>
      <c r="G596" s="9" t="inlineStr">
        <is>
          <t>CISD Continuation</t>
        </is>
      </c>
      <c r="H596" s="9" t="inlineStr">
        <is>
          <t>A</t>
        </is>
      </c>
      <c r="I596" s="26" t="n">
        <v>12</v>
      </c>
      <c r="J596" s="27" t="n">
        <v>19358.81</v>
      </c>
      <c r="K596" s="27" t="n">
        <v>19460.86</v>
      </c>
      <c r="L596" s="27" t="n">
        <v>19276.75</v>
      </c>
      <c r="M596" s="27" t="n">
        <v>19558.75</v>
      </c>
      <c r="N596" s="28">
        <f>(K596-J596)*IF(F596="Long",1,-1)</f>
        <v/>
      </c>
      <c r="O596" s="18" t="n">
        <v>1224.6</v>
      </c>
      <c r="P596" s="18" t="n">
        <v>-687.24</v>
      </c>
      <c r="Q596" s="18" t="n">
        <v>1679.76</v>
      </c>
      <c r="R596" s="18">
        <f>R595+O596</f>
        <v/>
      </c>
      <c r="S596" s="18">
        <f>MAX(0,MAX($R$7:R596))-R596</f>
        <v/>
      </c>
      <c r="T596" s="9" t="inlineStr">
        <is>
          <t>Session close</t>
        </is>
      </c>
      <c r="U596" s="29" t="n">
        <v>365</v>
      </c>
    </row>
    <row r="597">
      <c r="A597" s="11" t="n">
        <v>591</v>
      </c>
      <c r="B597" s="25" t="n">
        <v>45525</v>
      </c>
      <c r="C597" s="9" t="inlineStr">
        <is>
          <t>09:55</t>
        </is>
      </c>
      <c r="D597" s="25" t="n">
        <v>45525</v>
      </c>
      <c r="E597" s="9" t="inlineStr">
        <is>
          <t>10:36</t>
        </is>
      </c>
      <c r="F597" s="9" t="inlineStr">
        <is>
          <t>Long</t>
        </is>
      </c>
      <c r="G597" s="9" t="inlineStr">
        <is>
          <t>ORB</t>
        </is>
      </c>
      <c r="H597" s="9" t="inlineStr">
        <is>
          <t>A</t>
        </is>
      </c>
      <c r="I597" s="26" t="n">
        <v>12</v>
      </c>
      <c r="J597" s="27" t="n">
        <v>19778.6</v>
      </c>
      <c r="K597" s="27" t="n">
        <v>19835</v>
      </c>
      <c r="L597" s="27" t="n">
        <v>19726.25</v>
      </c>
      <c r="M597" s="27" t="n">
        <v>19835</v>
      </c>
      <c r="N597" s="28">
        <f>(K597-J597)*IF(F597="Long",1,-1)</f>
        <v/>
      </c>
      <c r="O597" s="18" t="n">
        <v>676.8</v>
      </c>
      <c r="P597" s="18" t="n">
        <v>-295.8</v>
      </c>
      <c r="Q597" s="18" t="n">
        <v>676.8</v>
      </c>
      <c r="R597" s="18">
        <f>R596+O597</f>
        <v/>
      </c>
      <c r="S597" s="18">
        <f>MAX(0,MAX($R$7:R597))-R597</f>
        <v/>
      </c>
      <c r="T597" s="9" t="inlineStr">
        <is>
          <t>Target</t>
        </is>
      </c>
      <c r="U597" s="29" t="n">
        <v>41.7</v>
      </c>
    </row>
    <row r="598">
      <c r="A598" s="11" t="n">
        <v>592</v>
      </c>
      <c r="B598" s="25" t="n">
        <v>45525</v>
      </c>
      <c r="C598" s="9" t="inlineStr">
        <is>
          <t>13:00</t>
        </is>
      </c>
      <c r="D598" s="25" t="n">
        <v>45525</v>
      </c>
      <c r="E598" s="9" t="inlineStr">
        <is>
          <t>14:00</t>
        </is>
      </c>
      <c r="F598" s="9" t="inlineStr">
        <is>
          <t>Long</t>
        </is>
      </c>
      <c r="G598" s="9" t="inlineStr">
        <is>
          <t>ORB</t>
        </is>
      </c>
      <c r="H598" s="9" t="inlineStr">
        <is>
          <t>A</t>
        </is>
      </c>
      <c r="I598" s="26" t="n">
        <v>12</v>
      </c>
      <c r="J598" s="27" t="n">
        <v>19786.1</v>
      </c>
      <c r="K598" s="27" t="n">
        <v>19835</v>
      </c>
      <c r="L598" s="27" t="n">
        <v>19733</v>
      </c>
      <c r="M598" s="27" t="n">
        <v>19835</v>
      </c>
      <c r="N598" s="28">
        <f>(K598-J598)*IF(F598="Long",1,-1)</f>
        <v/>
      </c>
      <c r="O598" s="18" t="n">
        <v>586.8</v>
      </c>
      <c r="P598" s="18" t="n">
        <v>-229.8</v>
      </c>
      <c r="Q598" s="18" t="n">
        <v>586.8</v>
      </c>
      <c r="R598" s="18">
        <f>R597+O598</f>
        <v/>
      </c>
      <c r="S598" s="18">
        <f>MAX(0,MAX($R$7:R598))-R598</f>
        <v/>
      </c>
      <c r="T598" s="9" t="inlineStr">
        <is>
          <t>Target</t>
        </is>
      </c>
      <c r="U598" s="29" t="n">
        <v>60.7</v>
      </c>
    </row>
    <row r="599">
      <c r="A599" s="11" t="n">
        <v>593</v>
      </c>
      <c r="B599" s="25" t="n">
        <v>45525</v>
      </c>
      <c r="C599" s="9" t="inlineStr">
        <is>
          <t>14:25</t>
        </is>
      </c>
      <c r="D599" s="25" t="n">
        <v>45525</v>
      </c>
      <c r="E599" s="9" t="inlineStr">
        <is>
          <t>16:05</t>
        </is>
      </c>
      <c r="F599" s="9" t="inlineStr">
        <is>
          <t>Long</t>
        </is>
      </c>
      <c r="G599" s="9" t="inlineStr">
        <is>
          <t>Sweep Retest</t>
        </is>
      </c>
      <c r="H599" s="9" t="inlineStr">
        <is>
          <t>B</t>
        </is>
      </c>
      <c r="I599" s="26" t="n">
        <v>8</v>
      </c>
      <c r="J599" s="27" t="n">
        <v>19821.6</v>
      </c>
      <c r="K599" s="27" t="n">
        <v>19821.65</v>
      </c>
      <c r="L599" s="27" t="n">
        <v>19740</v>
      </c>
      <c r="M599" s="27" t="n">
        <v>19935</v>
      </c>
      <c r="N599" s="28">
        <f>(K599-J599)*IF(F599="Long",1,-1)</f>
        <v/>
      </c>
      <c r="O599" s="18" t="n">
        <v>0.4</v>
      </c>
      <c r="P599" s="18" t="n">
        <v>-613.2</v>
      </c>
      <c r="Q599" s="18" t="n">
        <v>344.8</v>
      </c>
      <c r="R599" s="18">
        <f>R598+O599</f>
        <v/>
      </c>
      <c r="S599" s="18">
        <f>MAX(0,MAX($R$7:R599))-R599</f>
        <v/>
      </c>
      <c r="T599" s="9" t="inlineStr">
        <is>
          <t>Session close</t>
        </is>
      </c>
      <c r="U599" s="29" t="n">
        <v>100</v>
      </c>
    </row>
    <row r="600">
      <c r="A600" s="11" t="n">
        <v>594</v>
      </c>
      <c r="B600" s="25" t="n">
        <v>45526</v>
      </c>
      <c r="C600" s="9" t="inlineStr">
        <is>
          <t>09:45</t>
        </is>
      </c>
      <c r="D600" s="25" t="n">
        <v>45526</v>
      </c>
      <c r="E600" s="9" t="inlineStr">
        <is>
          <t>10:11</t>
        </is>
      </c>
      <c r="F600" s="9" t="inlineStr">
        <is>
          <t>Short</t>
        </is>
      </c>
      <c r="G600" s="9" t="inlineStr">
        <is>
          <t>Gap Fill</t>
        </is>
      </c>
      <c r="H600" s="9" t="inlineStr">
        <is>
          <t>-</t>
        </is>
      </c>
      <c r="I600" s="26" t="n">
        <v>12</v>
      </c>
      <c r="J600" s="27" t="n">
        <v>19899.19</v>
      </c>
      <c r="K600" s="27" t="n">
        <v>19817.25</v>
      </c>
      <c r="L600" s="27" t="n">
        <v>19939.75</v>
      </c>
      <c r="M600" s="27" t="n">
        <v>19817.25</v>
      </c>
      <c r="N600" s="28">
        <f>(K600-J600)*IF(F600="Long",1,-1)</f>
        <v/>
      </c>
      <c r="O600" s="18" t="n">
        <v>983.28</v>
      </c>
      <c r="P600" s="18" t="n">
        <v>-315.24</v>
      </c>
      <c r="Q600" s="18" t="n">
        <v>983.28</v>
      </c>
      <c r="R600" s="18">
        <f>R599+O600</f>
        <v/>
      </c>
      <c r="S600" s="18">
        <f>MAX(0,MAX($R$7:R600))-R600</f>
        <v/>
      </c>
      <c r="T600" s="9" t="inlineStr">
        <is>
          <t>Target</t>
        </is>
      </c>
      <c r="U600" s="29" t="n">
        <v>26.7</v>
      </c>
    </row>
    <row r="601">
      <c r="A601" s="11" t="n">
        <v>595</v>
      </c>
      <c r="B601" s="25" t="n">
        <v>45527</v>
      </c>
      <c r="C601" s="9" t="inlineStr">
        <is>
          <t>09:45</t>
        </is>
      </c>
      <c r="D601" s="25" t="n">
        <v>45527</v>
      </c>
      <c r="E601" s="9" t="inlineStr">
        <is>
          <t>10:00</t>
        </is>
      </c>
      <c r="F601" s="9" t="inlineStr">
        <is>
          <t>Short</t>
        </is>
      </c>
      <c r="G601" s="9" t="inlineStr">
        <is>
          <t>Gap Fill</t>
        </is>
      </c>
      <c r="H601" s="9" t="inlineStr">
        <is>
          <t>-</t>
        </is>
      </c>
      <c r="I601" s="26" t="n">
        <v>12</v>
      </c>
      <c r="J601" s="27" t="n">
        <v>19636.94</v>
      </c>
      <c r="K601" s="27" t="n">
        <v>19682.25</v>
      </c>
      <c r="L601" s="27" t="n">
        <v>19682.25</v>
      </c>
      <c r="M601" s="27" t="n">
        <v>19500.75</v>
      </c>
      <c r="N601" s="28">
        <f>(K601-J601)*IF(F601="Long",1,-1)</f>
        <v/>
      </c>
      <c r="O601" s="18" t="n">
        <v>-543.72</v>
      </c>
      <c r="P601" s="18" t="n">
        <v>-543.72</v>
      </c>
      <c r="Q601" s="18" t="n">
        <v>0</v>
      </c>
      <c r="R601" s="18">
        <f>R600+O601</f>
        <v/>
      </c>
      <c r="S601" s="18">
        <f>MAX(0,MAX($R$7:R601))-R601</f>
        <v/>
      </c>
      <c r="T601" s="9" t="inlineStr">
        <is>
          <t>Stop</t>
        </is>
      </c>
      <c r="U601" s="29" t="n">
        <v>15.7</v>
      </c>
    </row>
    <row r="602">
      <c r="A602" s="11" t="n">
        <v>596</v>
      </c>
      <c r="B602" s="25" t="n">
        <v>45527</v>
      </c>
      <c r="C602" s="9" t="inlineStr">
        <is>
          <t>11:40</t>
        </is>
      </c>
      <c r="D602" s="25" t="n">
        <v>45527</v>
      </c>
      <c r="E602" s="9" t="inlineStr">
        <is>
          <t>11:44</t>
        </is>
      </c>
      <c r="F602" s="9" t="inlineStr">
        <is>
          <t>Long</t>
        </is>
      </c>
      <c r="G602" s="9" t="inlineStr">
        <is>
          <t>ORB</t>
        </is>
      </c>
      <c r="H602" s="9" t="inlineStr">
        <is>
          <t>A</t>
        </is>
      </c>
      <c r="I602" s="26" t="n">
        <v>12</v>
      </c>
      <c r="J602" s="27" t="n">
        <v>19708.47</v>
      </c>
      <c r="K602" s="27" t="n">
        <v>19656.75</v>
      </c>
      <c r="L602" s="27" t="n">
        <v>19656.75</v>
      </c>
      <c r="M602" s="27" t="n">
        <v>19878.75</v>
      </c>
      <c r="N602" s="28">
        <f>(K602-J602)*IF(F602="Long",1,-1)</f>
        <v/>
      </c>
      <c r="O602" s="18" t="n">
        <v>-620.64</v>
      </c>
      <c r="P602" s="18" t="n">
        <v>-620.64</v>
      </c>
      <c r="Q602" s="18" t="n">
        <v>334.2</v>
      </c>
      <c r="R602" s="18">
        <f>R601+O602</f>
        <v/>
      </c>
      <c r="S602" s="18">
        <f>MAX(0,MAX($R$7:R602))-R602</f>
        <v/>
      </c>
      <c r="T602" s="9" t="inlineStr">
        <is>
          <t>Stop</t>
        </is>
      </c>
      <c r="U602" s="29" t="n">
        <v>4.7</v>
      </c>
    </row>
    <row r="603">
      <c r="A603" s="11" t="n">
        <v>597</v>
      </c>
      <c r="B603" s="25" t="n">
        <v>45530</v>
      </c>
      <c r="C603" s="9" t="inlineStr">
        <is>
          <t>10:10</t>
        </is>
      </c>
      <c r="D603" s="25" t="n">
        <v>45530</v>
      </c>
      <c r="E603" s="9" t="inlineStr">
        <is>
          <t>10:37</t>
        </is>
      </c>
      <c r="F603" s="9" t="inlineStr">
        <is>
          <t>Short</t>
        </is>
      </c>
      <c r="G603" s="9" t="inlineStr">
        <is>
          <t>CISD Continuation</t>
        </is>
      </c>
      <c r="H603" s="9" t="inlineStr">
        <is>
          <t>A</t>
        </is>
      </c>
      <c r="I603" s="26" t="n">
        <v>12</v>
      </c>
      <c r="J603" s="27" t="n">
        <v>19586.46</v>
      </c>
      <c r="K603" s="27" t="n">
        <v>19472.5</v>
      </c>
      <c r="L603" s="27" t="n">
        <v>19665.25</v>
      </c>
      <c r="M603" s="27" t="n">
        <v>19472.5</v>
      </c>
      <c r="N603" s="28">
        <f>(K603-J603)*IF(F603="Long",1,-1)</f>
        <v/>
      </c>
      <c r="O603" s="18" t="n">
        <v>1367.52</v>
      </c>
      <c r="P603" s="18" t="n">
        <v>-136.8</v>
      </c>
      <c r="Q603" s="18" t="n">
        <v>1367.52</v>
      </c>
      <c r="R603" s="18">
        <f>R602+O603</f>
        <v/>
      </c>
      <c r="S603" s="18">
        <f>MAX(0,MAX($R$7:R603))-R603</f>
        <v/>
      </c>
      <c r="T603" s="9" t="inlineStr">
        <is>
          <t>Target</t>
        </is>
      </c>
      <c r="U603" s="29" t="n">
        <v>27.7</v>
      </c>
    </row>
    <row r="604">
      <c r="A604" s="11" t="n">
        <v>598</v>
      </c>
      <c r="B604" s="25" t="n">
        <v>45530</v>
      </c>
      <c r="C604" s="9" t="inlineStr">
        <is>
          <t>13:40</t>
        </is>
      </c>
      <c r="D604" s="25" t="n">
        <v>45530</v>
      </c>
      <c r="E604" s="9" t="inlineStr">
        <is>
          <t>14:35</t>
        </is>
      </c>
      <c r="F604" s="9" t="inlineStr">
        <is>
          <t>Short</t>
        </is>
      </c>
      <c r="G604" s="9" t="inlineStr">
        <is>
          <t>Sweep Retest</t>
        </is>
      </c>
      <c r="H604" s="9" t="inlineStr">
        <is>
          <t>C</t>
        </is>
      </c>
      <c r="I604" s="26" t="n">
        <v>8</v>
      </c>
      <c r="J604" s="27" t="n">
        <v>19485.08</v>
      </c>
      <c r="K604" s="27" t="n">
        <v>19539</v>
      </c>
      <c r="L604" s="27" t="n">
        <v>19539</v>
      </c>
      <c r="M604" s="27" t="n">
        <v>19415</v>
      </c>
      <c r="N604" s="28">
        <f>(K604-J604)*IF(F604="Long",1,-1)</f>
        <v/>
      </c>
      <c r="O604" s="18" t="n">
        <v>-431.36</v>
      </c>
      <c r="P604" s="18" t="n">
        <v>-431.36</v>
      </c>
      <c r="Q604" s="18" t="n">
        <v>326.8</v>
      </c>
      <c r="R604" s="18">
        <f>R603+O604</f>
        <v/>
      </c>
      <c r="S604" s="18">
        <f>MAX(0,MAX($R$7:R604))-R604</f>
        <v/>
      </c>
      <c r="T604" s="9" t="inlineStr">
        <is>
          <t>Stop</t>
        </is>
      </c>
      <c r="U604" s="29" t="n">
        <v>55.7</v>
      </c>
    </row>
    <row r="605">
      <c r="A605" s="11" t="n">
        <v>599</v>
      </c>
      <c r="B605" s="25" t="n">
        <v>45532</v>
      </c>
      <c r="C605" s="9" t="inlineStr">
        <is>
          <t>14:55</t>
        </is>
      </c>
      <c r="D605" s="25" t="n">
        <v>45532</v>
      </c>
      <c r="E605" s="9" t="inlineStr">
        <is>
          <t>16:05</t>
        </is>
      </c>
      <c r="F605" s="9" t="inlineStr">
        <is>
          <t>Long</t>
        </is>
      </c>
      <c r="G605" s="9" t="inlineStr">
        <is>
          <t>CISD Reversal</t>
        </is>
      </c>
      <c r="H605" s="9" t="inlineStr">
        <is>
          <t>A+</t>
        </is>
      </c>
      <c r="I605" s="26" t="n">
        <v>4</v>
      </c>
      <c r="J605" s="27" t="n">
        <v>19324.39</v>
      </c>
      <c r="K605" s="27" t="n">
        <v>19336.57</v>
      </c>
      <c r="L605" s="27" t="n">
        <v>19242.75</v>
      </c>
      <c r="M605" s="27" t="n">
        <v>19435</v>
      </c>
      <c r="N605" s="28">
        <f>(K605-J605)*IF(F605="Long",1,-1)</f>
        <v/>
      </c>
      <c r="O605" s="18" t="n">
        <v>48.72</v>
      </c>
      <c r="P605" s="18" t="n">
        <v>-22.8</v>
      </c>
      <c r="Q605" s="18" t="n">
        <v>365.4</v>
      </c>
      <c r="R605" s="18">
        <f>R604+O605</f>
        <v/>
      </c>
      <c r="S605" s="18">
        <f>MAX(0,MAX($R$7:R605))-R605</f>
        <v/>
      </c>
      <c r="T605" s="9" t="inlineStr">
        <is>
          <t>Session close</t>
        </is>
      </c>
      <c r="U605" s="29" t="n">
        <v>70</v>
      </c>
    </row>
    <row r="606">
      <c r="A606" s="11" t="n">
        <v>600</v>
      </c>
      <c r="B606" s="25" t="n">
        <v>45537</v>
      </c>
      <c r="C606" s="9" t="inlineStr">
        <is>
          <t>11:45</t>
        </is>
      </c>
      <c r="D606" s="25" t="n">
        <v>45537</v>
      </c>
      <c r="E606" s="9" t="inlineStr">
        <is>
          <t>12:55</t>
        </is>
      </c>
      <c r="F606" s="9" t="inlineStr">
        <is>
          <t>Long</t>
        </is>
      </c>
      <c r="G606" s="9" t="inlineStr">
        <is>
          <t>ORB</t>
        </is>
      </c>
      <c r="H606" s="9" t="inlineStr">
        <is>
          <t>A</t>
        </is>
      </c>
      <c r="I606" s="26" t="n">
        <v>12</v>
      </c>
      <c r="J606" s="27" t="n">
        <v>19601.25</v>
      </c>
      <c r="K606" s="27" t="n">
        <v>19581.23</v>
      </c>
      <c r="L606" s="27" t="n">
        <v>19549</v>
      </c>
      <c r="M606" s="27" t="n">
        <v>19635</v>
      </c>
      <c r="N606" s="28">
        <f>(K606-J606)*IF(F606="Long",1,-1)</f>
        <v/>
      </c>
      <c r="O606" s="18" t="n">
        <v>-240.24</v>
      </c>
      <c r="P606" s="18" t="n">
        <v>-268.8</v>
      </c>
      <c r="Q606" s="18" t="n">
        <v>98.76000000000001</v>
      </c>
      <c r="R606" s="18">
        <f>R605+O606</f>
        <v/>
      </c>
      <c r="S606" s="18">
        <f>MAX(0,MAX($R$7:R606))-R606</f>
        <v/>
      </c>
      <c r="T606" s="9" t="inlineStr">
        <is>
          <t>Early close</t>
        </is>
      </c>
      <c r="U606" s="29" t="n">
        <v>70</v>
      </c>
    </row>
    <row r="607">
      <c r="A607" s="11" t="n">
        <v>601</v>
      </c>
      <c r="B607" s="25" t="n">
        <v>45538</v>
      </c>
      <c r="C607" s="9" t="inlineStr">
        <is>
          <t>10:15</t>
        </is>
      </c>
      <c r="D607" s="25" t="n">
        <v>45538</v>
      </c>
      <c r="E607" s="9" t="inlineStr">
        <is>
          <t>10:52</t>
        </is>
      </c>
      <c r="F607" s="9" t="inlineStr">
        <is>
          <t>Short</t>
        </is>
      </c>
      <c r="G607" s="9" t="inlineStr">
        <is>
          <t>CISD Continuation</t>
        </is>
      </c>
      <c r="H607" s="9" t="inlineStr">
        <is>
          <t>A</t>
        </is>
      </c>
      <c r="I607" s="26" t="n">
        <v>12</v>
      </c>
      <c r="J607" s="27" t="n">
        <v>19245.87</v>
      </c>
      <c r="K607" s="27" t="n">
        <v>19126</v>
      </c>
      <c r="L607" s="27" t="n">
        <v>19327</v>
      </c>
      <c r="M607" s="27" t="n">
        <v>19126</v>
      </c>
      <c r="N607" s="28">
        <f>(K607-J607)*IF(F607="Long",1,-1)</f>
        <v/>
      </c>
      <c r="O607" s="18" t="n">
        <v>1438.44</v>
      </c>
      <c r="P607" s="18" t="n">
        <v>-567.36</v>
      </c>
      <c r="Q607" s="18" t="n">
        <v>1438.44</v>
      </c>
      <c r="R607" s="18">
        <f>R606+O607</f>
        <v/>
      </c>
      <c r="S607" s="18">
        <f>MAX(0,MAX($R$7:R607))-R607</f>
        <v/>
      </c>
      <c r="T607" s="9" t="inlineStr">
        <is>
          <t>Target</t>
        </is>
      </c>
      <c r="U607" s="29" t="n">
        <v>37.7</v>
      </c>
    </row>
    <row r="608">
      <c r="A608" s="11" t="n">
        <v>602</v>
      </c>
      <c r="B608" s="25" t="n">
        <v>45539</v>
      </c>
      <c r="C608" s="9" t="inlineStr">
        <is>
          <t>09:45</t>
        </is>
      </c>
      <c r="D608" s="25" t="n">
        <v>45539</v>
      </c>
      <c r="E608" s="9" t="inlineStr">
        <is>
          <t>10:00</t>
        </is>
      </c>
      <c r="F608" s="9" t="inlineStr">
        <is>
          <t>Long</t>
        </is>
      </c>
      <c r="G608" s="9" t="inlineStr">
        <is>
          <t>Gap Fill</t>
        </is>
      </c>
      <c r="H608" s="9" t="inlineStr">
        <is>
          <t>-</t>
        </is>
      </c>
      <c r="I608" s="26" t="n">
        <v>12</v>
      </c>
      <c r="J608" s="27" t="n">
        <v>18901.57</v>
      </c>
      <c r="K608" s="27" t="n">
        <v>18815</v>
      </c>
      <c r="L608" s="27" t="n">
        <v>18815</v>
      </c>
      <c r="M608" s="27" t="n">
        <v>18963.75</v>
      </c>
      <c r="N608" s="28">
        <f>(K608-J608)*IF(F608="Long",1,-1)</f>
        <v/>
      </c>
      <c r="O608" s="18" t="n">
        <v>-1038.84</v>
      </c>
      <c r="P608" s="18" t="n">
        <v>-1038.84</v>
      </c>
      <c r="Q608" s="18" t="n">
        <v>536.64</v>
      </c>
      <c r="R608" s="18">
        <f>R607+O608</f>
        <v/>
      </c>
      <c r="S608" s="18">
        <f>MAX(0,MAX($R$7:R608))-R608</f>
        <v/>
      </c>
      <c r="T608" s="9" t="inlineStr">
        <is>
          <t>Stop</t>
        </is>
      </c>
      <c r="U608" s="29" t="n">
        <v>15.7</v>
      </c>
    </row>
    <row r="609">
      <c r="A609" s="11" t="n">
        <v>603</v>
      </c>
      <c r="B609" s="25" t="n">
        <v>45552</v>
      </c>
      <c r="C609" s="9" t="inlineStr">
        <is>
          <t>09:45</t>
        </is>
      </c>
      <c r="D609" s="25" t="n">
        <v>45552</v>
      </c>
      <c r="E609" s="9" t="inlineStr">
        <is>
          <t>10:45</t>
        </is>
      </c>
      <c r="F609" s="9" t="inlineStr">
        <is>
          <t>Short</t>
        </is>
      </c>
      <c r="G609" s="9" t="inlineStr">
        <is>
          <t>Gap Fill</t>
        </is>
      </c>
      <c r="H609" s="9" t="inlineStr">
        <is>
          <t>-</t>
        </is>
      </c>
      <c r="I609" s="26" t="n">
        <v>12</v>
      </c>
      <c r="J609" s="27" t="n">
        <v>19547.6</v>
      </c>
      <c r="K609" s="27" t="n">
        <v>19586.5</v>
      </c>
      <c r="L609" s="27" t="n">
        <v>19586.5</v>
      </c>
      <c r="M609" s="27" t="n">
        <v>19429.5</v>
      </c>
      <c r="N609" s="28">
        <f>(K609-J609)*IF(F609="Long",1,-1)</f>
        <v/>
      </c>
      <c r="O609" s="18" t="n">
        <v>-466.8</v>
      </c>
      <c r="P609" s="18" t="n">
        <v>-466.8</v>
      </c>
      <c r="Q609" s="18" t="n">
        <v>925.2</v>
      </c>
      <c r="R609" s="18">
        <f>R608+O609</f>
        <v/>
      </c>
      <c r="S609" s="18">
        <f>MAX(0,MAX($R$7:R609))-R609</f>
        <v/>
      </c>
      <c r="T609" s="9" t="inlineStr">
        <is>
          <t>Stop</t>
        </is>
      </c>
      <c r="U609" s="29" t="n">
        <v>60.7</v>
      </c>
    </row>
    <row r="610">
      <c r="A610" s="11" t="n">
        <v>604</v>
      </c>
      <c r="B610" s="25" t="n">
        <v>45554</v>
      </c>
      <c r="C610" s="9" t="inlineStr">
        <is>
          <t>10:25</t>
        </is>
      </c>
      <c r="D610" s="25" t="n">
        <v>45554</v>
      </c>
      <c r="E610" s="9" t="inlineStr">
        <is>
          <t>13:37</t>
        </is>
      </c>
      <c r="F610" s="9" t="inlineStr">
        <is>
          <t>Long</t>
        </is>
      </c>
      <c r="G610" s="9" t="inlineStr">
        <is>
          <t>ORB</t>
        </is>
      </c>
      <c r="H610" s="9" t="inlineStr">
        <is>
          <t>A</t>
        </is>
      </c>
      <c r="I610" s="26" t="n">
        <v>20</v>
      </c>
      <c r="J610" s="27" t="n">
        <v>19853.86</v>
      </c>
      <c r="K610" s="27" t="n">
        <v>19935</v>
      </c>
      <c r="L610" s="27" t="n">
        <v>19772.25</v>
      </c>
      <c r="M610" s="27" t="n">
        <v>19935</v>
      </c>
      <c r="N610" s="28">
        <f>(K610-J610)*IF(F610="Long",1,-1)</f>
        <v/>
      </c>
      <c r="O610" s="18" t="n">
        <v>1622.8</v>
      </c>
      <c r="P610" s="18" t="n">
        <v>-903</v>
      </c>
      <c r="Q610" s="18" t="n">
        <v>1622.8</v>
      </c>
      <c r="R610" s="18">
        <f>R609+O610</f>
        <v/>
      </c>
      <c r="S610" s="18">
        <f>MAX(0,MAX($R$7:R610))-R610</f>
        <v/>
      </c>
      <c r="T610" s="9" t="inlineStr">
        <is>
          <t>Target</t>
        </is>
      </c>
      <c r="U610" s="29" t="n">
        <v>192.7</v>
      </c>
    </row>
    <row r="611">
      <c r="A611" s="11" t="n">
        <v>605</v>
      </c>
      <c r="B611" s="25" t="n">
        <v>45555</v>
      </c>
      <c r="C611" s="9" t="inlineStr">
        <is>
          <t>09:45</t>
        </is>
      </c>
      <c r="D611" s="25" t="n">
        <v>45555</v>
      </c>
      <c r="E611" s="9" t="inlineStr">
        <is>
          <t>09:54</t>
        </is>
      </c>
      <c r="F611" s="9" t="inlineStr">
        <is>
          <t>Long</t>
        </is>
      </c>
      <c r="G611" s="9" t="inlineStr">
        <is>
          <t>Gap Fill</t>
        </is>
      </c>
      <c r="H611" s="9" t="inlineStr">
        <is>
          <t>-</t>
        </is>
      </c>
      <c r="I611" s="26" t="n">
        <v>12</v>
      </c>
      <c r="J611" s="27" t="n">
        <v>19809.76</v>
      </c>
      <c r="K611" s="27" t="n">
        <v>19793</v>
      </c>
      <c r="L611" s="27" t="n">
        <v>19793</v>
      </c>
      <c r="M611" s="27" t="n">
        <v>19842.25</v>
      </c>
      <c r="N611" s="28">
        <f>(K611-J611)*IF(F611="Long",1,-1)</f>
        <v/>
      </c>
      <c r="O611" s="18" t="n">
        <v>-201.12</v>
      </c>
      <c r="P611" s="18" t="n">
        <v>-201.12</v>
      </c>
      <c r="Q611" s="18" t="n">
        <v>310.2</v>
      </c>
      <c r="R611" s="18">
        <f>R610+O611</f>
        <v/>
      </c>
      <c r="S611" s="18">
        <f>MAX(0,MAX($R$7:R611))-R611</f>
        <v/>
      </c>
      <c r="T611" s="9" t="inlineStr">
        <is>
          <t>Stop</t>
        </is>
      </c>
      <c r="U611" s="29" t="n">
        <v>9.699999999999999</v>
      </c>
    </row>
    <row r="612">
      <c r="A612" s="11" t="n">
        <v>606</v>
      </c>
      <c r="B612" s="25" t="n">
        <v>45558</v>
      </c>
      <c r="C612" s="9" t="inlineStr">
        <is>
          <t>09:45</t>
        </is>
      </c>
      <c r="D612" s="25" t="n">
        <v>45558</v>
      </c>
      <c r="E612" s="9" t="inlineStr">
        <is>
          <t>09:48</t>
        </is>
      </c>
      <c r="F612" s="9" t="inlineStr">
        <is>
          <t>Short</t>
        </is>
      </c>
      <c r="G612" s="9" t="inlineStr">
        <is>
          <t>Gap Fill</t>
        </is>
      </c>
      <c r="H612" s="9" t="inlineStr">
        <is>
          <t>-</t>
        </is>
      </c>
      <c r="I612" s="26" t="n">
        <v>12</v>
      </c>
      <c r="J612" s="27" t="n">
        <v>19832.21</v>
      </c>
      <c r="K612" s="27" t="n">
        <v>19858</v>
      </c>
      <c r="L612" s="27" t="n">
        <v>19858</v>
      </c>
      <c r="M612" s="27" t="n">
        <v>19792.25</v>
      </c>
      <c r="N612" s="28">
        <f>(K612-J612)*IF(F612="Long",1,-1)</f>
        <v/>
      </c>
      <c r="O612" s="18" t="n">
        <v>-309.48</v>
      </c>
      <c r="P612" s="18" t="n">
        <v>-309.48</v>
      </c>
      <c r="Q612" s="18" t="n">
        <v>196.2</v>
      </c>
      <c r="R612" s="18">
        <f>R611+O612</f>
        <v/>
      </c>
      <c r="S612" s="18">
        <f>MAX(0,MAX($R$7:R612))-R612</f>
        <v/>
      </c>
      <c r="T612" s="9" t="inlineStr">
        <is>
          <t>Stop</t>
        </is>
      </c>
      <c r="U612" s="29" t="n">
        <v>3.7</v>
      </c>
    </row>
    <row r="613">
      <c r="A613" s="11" t="n">
        <v>607</v>
      </c>
      <c r="B613" s="25" t="n">
        <v>45559</v>
      </c>
      <c r="C613" s="9" t="inlineStr">
        <is>
          <t>13:15</t>
        </is>
      </c>
      <c r="D613" s="25" t="n">
        <v>45559</v>
      </c>
      <c r="E613" s="9" t="inlineStr">
        <is>
          <t>16:05</t>
        </is>
      </c>
      <c r="F613" s="9" t="inlineStr">
        <is>
          <t>Long</t>
        </is>
      </c>
      <c r="G613" s="9" t="inlineStr">
        <is>
          <t>ORB</t>
        </is>
      </c>
      <c r="H613" s="9" t="inlineStr">
        <is>
          <t>A</t>
        </is>
      </c>
      <c r="I613" s="26" t="n">
        <v>20</v>
      </c>
      <c r="J613" s="27" t="n">
        <v>19956.59</v>
      </c>
      <c r="K613" s="27" t="n">
        <v>19944.14</v>
      </c>
      <c r="L613" s="27" t="n">
        <v>19875.25</v>
      </c>
      <c r="M613" s="27" t="n">
        <v>20035</v>
      </c>
      <c r="N613" s="28">
        <f>(K613-J613)*IF(F613="Long",1,-1)</f>
        <v/>
      </c>
      <c r="O613" s="18" t="n">
        <v>-249</v>
      </c>
      <c r="P613" s="18" t="n">
        <v>-1443</v>
      </c>
      <c r="Q613" s="18" t="n">
        <v>232</v>
      </c>
      <c r="R613" s="18">
        <f>R612+O613</f>
        <v/>
      </c>
      <c r="S613" s="18">
        <f>MAX(0,MAX($R$7:R613))-R613</f>
        <v/>
      </c>
      <c r="T613" s="9" t="inlineStr">
        <is>
          <t>Session close</t>
        </is>
      </c>
      <c r="U613" s="29" t="n">
        <v>170</v>
      </c>
    </row>
    <row r="614">
      <c r="A614" s="11" t="n">
        <v>608</v>
      </c>
      <c r="B614" s="25" t="n">
        <v>45560</v>
      </c>
      <c r="C614" s="9" t="inlineStr">
        <is>
          <t>10:00</t>
        </is>
      </c>
      <c r="D614" s="25" t="n">
        <v>45560</v>
      </c>
      <c r="E614" s="9" t="inlineStr">
        <is>
          <t>13:00</t>
        </is>
      </c>
      <c r="F614" s="9" t="inlineStr">
        <is>
          <t>Long</t>
        </is>
      </c>
      <c r="G614" s="9" t="inlineStr">
        <is>
          <t>ORB</t>
        </is>
      </c>
      <c r="H614" s="9" t="inlineStr">
        <is>
          <t>A+</t>
        </is>
      </c>
      <c r="I614" s="26" t="n">
        <v>12</v>
      </c>
      <c r="J614" s="27" t="n">
        <v>20011.84</v>
      </c>
      <c r="K614" s="27" t="n">
        <v>19929.25</v>
      </c>
      <c r="L614" s="27" t="n">
        <v>19929.25</v>
      </c>
      <c r="M614" s="27" t="n">
        <v>20085</v>
      </c>
      <c r="N614" s="28">
        <f>(K614-J614)*IF(F614="Long",1,-1)</f>
        <v/>
      </c>
      <c r="O614" s="18" t="n">
        <v>-991.08</v>
      </c>
      <c r="P614" s="18" t="n">
        <v>-991.08</v>
      </c>
      <c r="Q614" s="18" t="n">
        <v>445.2</v>
      </c>
      <c r="R614" s="18">
        <f>R613+O614</f>
        <v/>
      </c>
      <c r="S614" s="18">
        <f>MAX(0,MAX($R$7:R614))-R614</f>
        <v/>
      </c>
      <c r="T614" s="9" t="inlineStr">
        <is>
          <t>Stop</t>
        </is>
      </c>
      <c r="U614" s="29" t="n">
        <v>180.7</v>
      </c>
    </row>
    <row r="615">
      <c r="A615" s="11" t="n">
        <v>609</v>
      </c>
      <c r="B615" s="25" t="n">
        <v>45566</v>
      </c>
      <c r="C615" s="9" t="inlineStr">
        <is>
          <t>10:10</t>
        </is>
      </c>
      <c r="D615" s="25" t="n">
        <v>45566</v>
      </c>
      <c r="E615" s="9" t="inlineStr">
        <is>
          <t>10:28</t>
        </is>
      </c>
      <c r="F615" s="9" t="inlineStr">
        <is>
          <t>Short</t>
        </is>
      </c>
      <c r="G615" s="9" t="inlineStr">
        <is>
          <t>CISD Continuation</t>
        </is>
      </c>
      <c r="H615" s="9" t="inlineStr">
        <is>
          <t>A</t>
        </is>
      </c>
      <c r="I615" s="26" t="n">
        <v>20</v>
      </c>
      <c r="J615" s="27" t="n">
        <v>19757.57</v>
      </c>
      <c r="K615" s="27" t="n">
        <v>19685.75</v>
      </c>
      <c r="L615" s="27" t="n">
        <v>19838.5</v>
      </c>
      <c r="M615" s="27" t="n">
        <v>19685.75</v>
      </c>
      <c r="N615" s="28">
        <f>(K615-J615)*IF(F615="Long",1,-1)</f>
        <v/>
      </c>
      <c r="O615" s="18" t="n">
        <v>1436.4</v>
      </c>
      <c r="P615" s="18" t="n">
        <v>-488</v>
      </c>
      <c r="Q615" s="18" t="n">
        <v>1436.4</v>
      </c>
      <c r="R615" s="18">
        <f>R614+O615</f>
        <v/>
      </c>
      <c r="S615" s="18">
        <f>MAX(0,MAX($R$7:R615))-R615</f>
        <v/>
      </c>
      <c r="T615" s="9" t="inlineStr">
        <is>
          <t>Target</t>
        </is>
      </c>
      <c r="U615" s="29" t="n">
        <v>18.7</v>
      </c>
    </row>
    <row r="616">
      <c r="A616" s="11" t="n">
        <v>610</v>
      </c>
      <c r="B616" s="25" t="n">
        <v>45573</v>
      </c>
      <c r="C616" s="9" t="inlineStr">
        <is>
          <t>10:00</t>
        </is>
      </c>
      <c r="D616" s="25" t="n">
        <v>45573</v>
      </c>
      <c r="E616" s="9" t="inlineStr">
        <is>
          <t>10:42</t>
        </is>
      </c>
      <c r="F616" s="9" t="inlineStr">
        <is>
          <t>Long</t>
        </is>
      </c>
      <c r="G616" s="9" t="inlineStr">
        <is>
          <t>CISD Continuation</t>
        </is>
      </c>
      <c r="H616" s="9" t="inlineStr">
        <is>
          <t>A</t>
        </is>
      </c>
      <c r="I616" s="26" t="n">
        <v>20</v>
      </c>
      <c r="J616" s="27" t="n">
        <v>19970.57</v>
      </c>
      <c r="K616" s="27" t="n">
        <v>20047.5</v>
      </c>
      <c r="L616" s="27" t="n">
        <v>19888.25</v>
      </c>
      <c r="M616" s="27" t="n">
        <v>20047.5</v>
      </c>
      <c r="N616" s="28">
        <f>(K616-J616)*IF(F616="Long",1,-1)</f>
        <v/>
      </c>
      <c r="O616" s="18" t="n">
        <v>1538.6</v>
      </c>
      <c r="P616" s="18" t="n">
        <v>-60.6</v>
      </c>
      <c r="Q616" s="18" t="n">
        <v>1538.6</v>
      </c>
      <c r="R616" s="18">
        <f>R615+O616</f>
        <v/>
      </c>
      <c r="S616" s="18">
        <f>MAX(0,MAX($R$7:R616))-R616</f>
        <v/>
      </c>
      <c r="T616" s="9" t="inlineStr">
        <is>
          <t>Target</t>
        </is>
      </c>
      <c r="U616" s="29" t="n">
        <v>42.7</v>
      </c>
    </row>
    <row r="617">
      <c r="A617" s="11" t="n">
        <v>611</v>
      </c>
      <c r="B617" s="25" t="n">
        <v>45573</v>
      </c>
      <c r="C617" s="9" t="inlineStr">
        <is>
          <t>12:45</t>
        </is>
      </c>
      <c r="D617" s="25" t="n">
        <v>45573</v>
      </c>
      <c r="E617" s="9" t="inlineStr">
        <is>
          <t>15:53</t>
        </is>
      </c>
      <c r="F617" s="9" t="inlineStr">
        <is>
          <t>Long</t>
        </is>
      </c>
      <c r="G617" s="9" t="inlineStr">
        <is>
          <t>Sweep Retest</t>
        </is>
      </c>
      <c r="H617" s="9" t="inlineStr">
        <is>
          <t>C</t>
        </is>
      </c>
      <c r="I617" s="26" t="n">
        <v>8</v>
      </c>
      <c r="J617" s="27" t="n">
        <v>20050.32</v>
      </c>
      <c r="K617" s="27" t="n">
        <v>20135</v>
      </c>
      <c r="L617" s="27" t="n">
        <v>19968.5</v>
      </c>
      <c r="M617" s="27" t="n">
        <v>20135</v>
      </c>
      <c r="N617" s="28">
        <f>(K617-J617)*IF(F617="Long",1,-1)</f>
        <v/>
      </c>
      <c r="O617" s="18" t="n">
        <v>677.4400000000001</v>
      </c>
      <c r="P617" s="18" t="n">
        <v>-586.24</v>
      </c>
      <c r="Q617" s="18" t="n">
        <v>677.4400000000001</v>
      </c>
      <c r="R617" s="18">
        <f>R616+O617</f>
        <v/>
      </c>
      <c r="S617" s="18">
        <f>MAX(0,MAX($R$7:R617))-R617</f>
        <v/>
      </c>
      <c r="T617" s="9" t="inlineStr">
        <is>
          <t>Target</t>
        </is>
      </c>
      <c r="U617" s="29" t="n">
        <v>188.7</v>
      </c>
    </row>
    <row r="618">
      <c r="A618" s="11" t="n">
        <v>612</v>
      </c>
      <c r="B618" s="25" t="n">
        <v>45574</v>
      </c>
      <c r="C618" s="9" t="inlineStr">
        <is>
          <t>10:15</t>
        </is>
      </c>
      <c r="D618" s="25" t="n">
        <v>45574</v>
      </c>
      <c r="E618" s="9" t="inlineStr">
        <is>
          <t>16:05</t>
        </is>
      </c>
      <c r="F618" s="9" t="inlineStr">
        <is>
          <t>Long</t>
        </is>
      </c>
      <c r="G618" s="9" t="inlineStr">
        <is>
          <t>ORB</t>
        </is>
      </c>
      <c r="H618" s="9" t="inlineStr">
        <is>
          <t>A</t>
        </is>
      </c>
      <c r="I618" s="26" t="n">
        <v>12</v>
      </c>
      <c r="J618" s="27" t="n">
        <v>20117.68</v>
      </c>
      <c r="K618" s="27" t="n">
        <v>20252.98</v>
      </c>
      <c r="L618" s="27" t="n">
        <v>20035.5</v>
      </c>
      <c r="M618" s="27" t="n">
        <v>20303.25</v>
      </c>
      <c r="N618" s="28">
        <f>(K618-J618)*IF(F618="Long",1,-1)</f>
        <v/>
      </c>
      <c r="O618" s="18" t="n">
        <v>1623.6</v>
      </c>
      <c r="P618" s="18" t="n">
        <v>-103.8</v>
      </c>
      <c r="Q618" s="18" t="n">
        <v>2155.2</v>
      </c>
      <c r="R618" s="18">
        <f>R617+O618</f>
        <v/>
      </c>
      <c r="S618" s="18">
        <f>MAX(0,MAX($R$7:R618))-R618</f>
        <v/>
      </c>
      <c r="T618" s="9" t="inlineStr">
        <is>
          <t>Session close</t>
        </is>
      </c>
      <c r="U618" s="29" t="n">
        <v>350</v>
      </c>
    </row>
    <row r="619">
      <c r="A619" s="11" t="n">
        <v>613</v>
      </c>
      <c r="B619" s="25" t="n">
        <v>45579</v>
      </c>
      <c r="C619" s="9" t="inlineStr">
        <is>
          <t>10:25</t>
        </is>
      </c>
      <c r="D619" s="25" t="n">
        <v>45579</v>
      </c>
      <c r="E619" s="9" t="inlineStr">
        <is>
          <t>11:00</t>
        </is>
      </c>
      <c r="F619" s="9" t="inlineStr">
        <is>
          <t>Long</t>
        </is>
      </c>
      <c r="G619" s="9" t="inlineStr">
        <is>
          <t>ORB</t>
        </is>
      </c>
      <c r="H619" s="9" t="inlineStr">
        <is>
          <t>A</t>
        </is>
      </c>
      <c r="I619" s="26" t="n">
        <v>20</v>
      </c>
      <c r="J619" s="27" t="n">
        <v>20458.73</v>
      </c>
      <c r="K619" s="27" t="n">
        <v>20377</v>
      </c>
      <c r="L619" s="27" t="n">
        <v>20377</v>
      </c>
      <c r="M619" s="27" t="n">
        <v>20535</v>
      </c>
      <c r="N619" s="28">
        <f>(K619-J619)*IF(F619="Long",1,-1)</f>
        <v/>
      </c>
      <c r="O619" s="18" t="n">
        <v>-1634.6</v>
      </c>
      <c r="P619" s="18" t="n">
        <v>-1634.6</v>
      </c>
      <c r="Q619" s="18" t="n">
        <v>382</v>
      </c>
      <c r="R619" s="18">
        <f>R618+O619</f>
        <v/>
      </c>
      <c r="S619" s="18">
        <f>MAX(0,MAX($R$7:R619))-R619</f>
        <v/>
      </c>
      <c r="T619" s="9" t="inlineStr">
        <is>
          <t>Stop</t>
        </is>
      </c>
      <c r="U619" s="29" t="n">
        <v>35.7</v>
      </c>
    </row>
    <row r="620">
      <c r="A620" s="11" t="n">
        <v>614</v>
      </c>
      <c r="B620" s="25" t="n">
        <v>45579</v>
      </c>
      <c r="C620" s="9" t="inlineStr">
        <is>
          <t>12:40</t>
        </is>
      </c>
      <c r="D620" s="25" t="n">
        <v>45579</v>
      </c>
      <c r="E620" s="9" t="inlineStr">
        <is>
          <t>16:05</t>
        </is>
      </c>
      <c r="F620" s="9" t="inlineStr">
        <is>
          <t>Long</t>
        </is>
      </c>
      <c r="G620" s="9" t="inlineStr">
        <is>
          <t>ORB</t>
        </is>
      </c>
      <c r="H620" s="9" t="inlineStr">
        <is>
          <t>A</t>
        </is>
      </c>
      <c r="I620" s="26" t="n">
        <v>20</v>
      </c>
      <c r="J620" s="27" t="n">
        <v>20441.11</v>
      </c>
      <c r="K620" s="27" t="n">
        <v>20433.21</v>
      </c>
      <c r="L620" s="27" t="n">
        <v>20358.5</v>
      </c>
      <c r="M620" s="27" t="n">
        <v>20535</v>
      </c>
      <c r="N620" s="28">
        <f>(K620-J620)*IF(F620="Long",1,-1)</f>
        <v/>
      </c>
      <c r="O620" s="18" t="n">
        <v>-158</v>
      </c>
      <c r="P620" s="18" t="n">
        <v>-348</v>
      </c>
      <c r="Q620" s="18" t="n">
        <v>1094.4</v>
      </c>
      <c r="R620" s="18">
        <f>R619+O620</f>
        <v/>
      </c>
      <c r="S620" s="18">
        <f>MAX(0,MAX($R$7:R620))-R620</f>
        <v/>
      </c>
      <c r="T620" s="9" t="inlineStr">
        <is>
          <t>Session close</t>
        </is>
      </c>
      <c r="U620" s="29" t="n">
        <v>205</v>
      </c>
    </row>
    <row r="621">
      <c r="A621" s="11" t="n">
        <v>615</v>
      </c>
      <c r="B621" s="25" t="n">
        <v>45581</v>
      </c>
      <c r="C621" s="9" t="inlineStr">
        <is>
          <t>10:05</t>
        </is>
      </c>
      <c r="D621" s="25" t="n">
        <v>45581</v>
      </c>
      <c r="E621" s="9" t="inlineStr">
        <is>
          <t>14:21</t>
        </is>
      </c>
      <c r="F621" s="9" t="inlineStr">
        <is>
          <t>Long</t>
        </is>
      </c>
      <c r="G621" s="9" t="inlineStr">
        <is>
          <t>CISD Reversal</t>
        </is>
      </c>
      <c r="H621" s="9" t="inlineStr">
        <is>
          <t>A+</t>
        </is>
      </c>
      <c r="I621" s="26" t="n">
        <v>4</v>
      </c>
      <c r="J621" s="27" t="n">
        <v>20095.16</v>
      </c>
      <c r="K621" s="27" t="n">
        <v>20185</v>
      </c>
      <c r="L621" s="27" t="n">
        <v>20013.75</v>
      </c>
      <c r="M621" s="27" t="n">
        <v>20185</v>
      </c>
      <c r="N621" s="28">
        <f>(K621-J621)*IF(F621="Long",1,-1)</f>
        <v/>
      </c>
      <c r="O621" s="18" t="n">
        <v>359.36</v>
      </c>
      <c r="P621" s="18" t="n">
        <v>-65.12</v>
      </c>
      <c r="Q621" s="18" t="n">
        <v>359.36</v>
      </c>
      <c r="R621" s="18">
        <f>R620+O621</f>
        <v/>
      </c>
      <c r="S621" s="18">
        <f>MAX(0,MAX($R$7:R621))-R621</f>
        <v/>
      </c>
      <c r="T621" s="9" t="inlineStr">
        <is>
          <t>Target</t>
        </is>
      </c>
      <c r="U621" s="29" t="n">
        <v>256.7</v>
      </c>
    </row>
    <row r="622">
      <c r="A622" s="11" t="n">
        <v>616</v>
      </c>
      <c r="B622" s="25" t="n">
        <v>45583</v>
      </c>
      <c r="C622" s="9" t="inlineStr">
        <is>
          <t>10:10</t>
        </is>
      </c>
      <c r="D622" s="25" t="n">
        <v>45583</v>
      </c>
      <c r="E622" s="9" t="inlineStr">
        <is>
          <t>16:05</t>
        </is>
      </c>
      <c r="F622" s="9" t="inlineStr">
        <is>
          <t>Long</t>
        </is>
      </c>
      <c r="G622" s="9" t="inlineStr">
        <is>
          <t>ORB</t>
        </is>
      </c>
      <c r="H622" s="9" t="inlineStr">
        <is>
          <t>A</t>
        </is>
      </c>
      <c r="I622" s="26" t="n">
        <v>12</v>
      </c>
      <c r="J622" s="27" t="n">
        <v>20356.99</v>
      </c>
      <c r="K622" s="27" t="n">
        <v>20334.04</v>
      </c>
      <c r="L622" s="27" t="n">
        <v>20274.75</v>
      </c>
      <c r="M622" s="27" t="n">
        <v>20435</v>
      </c>
      <c r="N622" s="28">
        <f>(K622-J622)*IF(F622="Long",1,-1)</f>
        <v/>
      </c>
      <c r="O622" s="18" t="n">
        <v>-275.4</v>
      </c>
      <c r="P622" s="18" t="n">
        <v>-874.8</v>
      </c>
      <c r="Q622" s="18" t="n">
        <v>169.2</v>
      </c>
      <c r="R622" s="18">
        <f>R621+O622</f>
        <v/>
      </c>
      <c r="S622" s="18">
        <f>MAX(0,MAX($R$7:R622))-R622</f>
        <v/>
      </c>
      <c r="T622" s="9" t="inlineStr">
        <is>
          <t>Session close</t>
        </is>
      </c>
      <c r="U622" s="29" t="n">
        <v>355</v>
      </c>
    </row>
    <row r="623">
      <c r="A623" s="11" t="n">
        <v>617</v>
      </c>
      <c r="B623" s="25" t="n">
        <v>45594</v>
      </c>
      <c r="C623" s="9" t="inlineStr">
        <is>
          <t>10:25</t>
        </is>
      </c>
      <c r="D623" s="25" t="n">
        <v>45594</v>
      </c>
      <c r="E623" s="9" t="inlineStr">
        <is>
          <t>13:02</t>
        </is>
      </c>
      <c r="F623" s="9" t="inlineStr">
        <is>
          <t>Long</t>
        </is>
      </c>
      <c r="G623" s="9" t="inlineStr">
        <is>
          <t>CISD Continuation</t>
        </is>
      </c>
      <c r="H623" s="9" t="inlineStr">
        <is>
          <t>A</t>
        </is>
      </c>
      <c r="I623" s="26" t="n">
        <v>20</v>
      </c>
      <c r="J623" s="27" t="n">
        <v>20465.75</v>
      </c>
      <c r="K623" s="27" t="n">
        <v>20535</v>
      </c>
      <c r="L623" s="27" t="n">
        <v>20381.75</v>
      </c>
      <c r="M623" s="27" t="n">
        <v>20535</v>
      </c>
      <c r="N623" s="28">
        <f>(K623-J623)*IF(F623="Long",1,-1)</f>
        <v/>
      </c>
      <c r="O623" s="18" t="n">
        <v>1385</v>
      </c>
      <c r="P623" s="18" t="n">
        <v>-1278</v>
      </c>
      <c r="Q623" s="18" t="n">
        <v>1385</v>
      </c>
      <c r="R623" s="18">
        <f>R622+O623</f>
        <v/>
      </c>
      <c r="S623" s="18">
        <f>MAX(0,MAX($R$7:R623))-R623</f>
        <v/>
      </c>
      <c r="T623" s="9" t="inlineStr">
        <is>
          <t>Target</t>
        </is>
      </c>
      <c r="U623" s="29" t="n">
        <v>157.7</v>
      </c>
    </row>
    <row r="624">
      <c r="A624" s="11" t="n">
        <v>618</v>
      </c>
      <c r="B624" s="25" t="n">
        <v>45594</v>
      </c>
      <c r="C624" s="9" t="inlineStr">
        <is>
          <t>13:05</t>
        </is>
      </c>
      <c r="D624" s="25" t="n">
        <v>45594</v>
      </c>
      <c r="E624" s="9" t="inlineStr">
        <is>
          <t>16:05</t>
        </is>
      </c>
      <c r="F624" s="9" t="inlineStr">
        <is>
          <t>Long</t>
        </is>
      </c>
      <c r="G624" s="9" t="inlineStr">
        <is>
          <t>Sweep Retest</t>
        </is>
      </c>
      <c r="H624" s="9" t="inlineStr">
        <is>
          <t>C</t>
        </is>
      </c>
      <c r="I624" s="26" t="n">
        <v>8</v>
      </c>
      <c r="J624" s="27" t="n">
        <v>20546.62</v>
      </c>
      <c r="K624" s="27" t="n">
        <v>20588.55</v>
      </c>
      <c r="L624" s="27" t="n">
        <v>20464.25</v>
      </c>
      <c r="M624" s="27" t="n">
        <v>20635</v>
      </c>
      <c r="N624" s="28">
        <f>(K624-J624)*IF(F624="Long",1,-1)</f>
        <v/>
      </c>
      <c r="O624" s="18" t="n">
        <v>335.44</v>
      </c>
      <c r="P624" s="18" t="n">
        <v>-129.2</v>
      </c>
      <c r="Q624" s="18" t="n">
        <v>696.4</v>
      </c>
      <c r="R624" s="18">
        <f>R623+O624</f>
        <v/>
      </c>
      <c r="S624" s="18">
        <f>MAX(0,MAX($R$7:R624))-R624</f>
        <v/>
      </c>
      <c r="T624" s="9" t="inlineStr">
        <is>
          <t>Session close</t>
        </is>
      </c>
      <c r="U624" s="29" t="n">
        <v>180</v>
      </c>
    </row>
    <row r="625">
      <c r="A625" s="11" t="n">
        <v>619</v>
      </c>
      <c r="B625" s="25" t="n">
        <v>45596</v>
      </c>
      <c r="C625" s="9" t="inlineStr">
        <is>
          <t>10:20</t>
        </is>
      </c>
      <c r="D625" s="25" t="n">
        <v>45596</v>
      </c>
      <c r="E625" s="9" t="inlineStr">
        <is>
          <t>10:47</t>
        </is>
      </c>
      <c r="F625" s="9" t="inlineStr">
        <is>
          <t>Long</t>
        </is>
      </c>
      <c r="G625" s="9" t="inlineStr">
        <is>
          <t>CISD Reversal</t>
        </is>
      </c>
      <c r="H625" s="9" t="inlineStr">
        <is>
          <t>A+</t>
        </is>
      </c>
      <c r="I625" s="26" t="n">
        <v>4</v>
      </c>
      <c r="J625" s="27" t="n">
        <v>20067.16</v>
      </c>
      <c r="K625" s="27" t="n">
        <v>19985.25</v>
      </c>
      <c r="L625" s="27" t="n">
        <v>19985.25</v>
      </c>
      <c r="M625" s="27" t="n">
        <v>20135</v>
      </c>
      <c r="N625" s="28">
        <f>(K625-J625)*IF(F625="Long",1,-1)</f>
        <v/>
      </c>
      <c r="O625" s="18" t="n">
        <v>-327.64</v>
      </c>
      <c r="P625" s="18" t="n">
        <v>-327.64</v>
      </c>
      <c r="Q625" s="18" t="n">
        <v>42.4</v>
      </c>
      <c r="R625" s="18">
        <f>R624+O625</f>
        <v/>
      </c>
      <c r="S625" s="18">
        <f>MAX(0,MAX($R$7:R625))-R625</f>
        <v/>
      </c>
      <c r="T625" s="9" t="inlineStr">
        <is>
          <t>Stop</t>
        </is>
      </c>
      <c r="U625" s="29" t="n">
        <v>27.7</v>
      </c>
    </row>
    <row r="626">
      <c r="A626" s="11" t="n">
        <v>620</v>
      </c>
      <c r="B626" s="25" t="n">
        <v>45601</v>
      </c>
      <c r="C626" s="9" t="inlineStr">
        <is>
          <t>09:55</t>
        </is>
      </c>
      <c r="D626" s="25" t="n">
        <v>45601</v>
      </c>
      <c r="E626" s="9" t="inlineStr">
        <is>
          <t>16:05</t>
        </is>
      </c>
      <c r="F626" s="9" t="inlineStr">
        <is>
          <t>Long</t>
        </is>
      </c>
      <c r="G626" s="9" t="inlineStr">
        <is>
          <t>CISD Continuation</t>
        </is>
      </c>
      <c r="H626" s="9" t="inlineStr">
        <is>
          <t>A</t>
        </is>
      </c>
      <c r="I626" s="26" t="n">
        <v>20</v>
      </c>
      <c r="J626" s="27" t="n">
        <v>20165.29</v>
      </c>
      <c r="K626" s="27" t="n">
        <v>20243.59</v>
      </c>
      <c r="L626" s="27" t="n">
        <v>20083.25</v>
      </c>
      <c r="M626" s="27" t="n">
        <v>20274.25</v>
      </c>
      <c r="N626" s="28">
        <f>(K626-J626)*IF(F626="Long",1,-1)</f>
        <v/>
      </c>
      <c r="O626" s="18" t="n">
        <v>1566</v>
      </c>
      <c r="P626" s="18" t="n">
        <v>-793</v>
      </c>
      <c r="Q626" s="18" t="n">
        <v>1994.6</v>
      </c>
      <c r="R626" s="18">
        <f>R625+O626</f>
        <v/>
      </c>
      <c r="S626" s="18">
        <f>MAX(0,MAX($R$7:R626))-R626</f>
        <v/>
      </c>
      <c r="T626" s="9" t="inlineStr">
        <is>
          <t>Session close</t>
        </is>
      </c>
      <c r="U626" s="29" t="n">
        <v>370</v>
      </c>
    </row>
    <row r="627">
      <c r="A627" s="11" t="n">
        <v>621</v>
      </c>
      <c r="B627" s="25" t="n">
        <v>45602</v>
      </c>
      <c r="C627" s="9" t="inlineStr">
        <is>
          <t>12:15</t>
        </is>
      </c>
      <c r="D627" s="25" t="n">
        <v>45602</v>
      </c>
      <c r="E627" s="9" t="inlineStr">
        <is>
          <t>14:30</t>
        </is>
      </c>
      <c r="F627" s="9" t="inlineStr">
        <is>
          <t>Long</t>
        </is>
      </c>
      <c r="G627" s="9" t="inlineStr">
        <is>
          <t>ORB</t>
        </is>
      </c>
      <c r="H627" s="9" t="inlineStr">
        <is>
          <t>A</t>
        </is>
      </c>
      <c r="I627" s="26" t="n">
        <v>20</v>
      </c>
      <c r="J627" s="27" t="n">
        <v>20709.95</v>
      </c>
      <c r="K627" s="27" t="n">
        <v>20785</v>
      </c>
      <c r="L627" s="27" t="n">
        <v>20628</v>
      </c>
      <c r="M627" s="27" t="n">
        <v>20785</v>
      </c>
      <c r="N627" s="28">
        <f>(K627-J627)*IF(F627="Long",1,-1)</f>
        <v/>
      </c>
      <c r="O627" s="18" t="n">
        <v>1501</v>
      </c>
      <c r="P627" s="18" t="n">
        <v>-573</v>
      </c>
      <c r="Q627" s="18" t="n">
        <v>1501</v>
      </c>
      <c r="R627" s="18">
        <f>R626+O627</f>
        <v/>
      </c>
      <c r="S627" s="18">
        <f>MAX(0,MAX($R$7:R627))-R627</f>
        <v/>
      </c>
      <c r="T627" s="9" t="inlineStr">
        <is>
          <t>Target</t>
        </is>
      </c>
      <c r="U627" s="29" t="n">
        <v>135.7</v>
      </c>
    </row>
    <row r="628">
      <c r="A628" s="11" t="n">
        <v>622</v>
      </c>
      <c r="B628" s="25" t="n">
        <v>45611</v>
      </c>
      <c r="C628" s="9" t="inlineStr">
        <is>
          <t>10:10</t>
        </is>
      </c>
      <c r="D628" s="25" t="n">
        <v>45611</v>
      </c>
      <c r="E628" s="9" t="inlineStr">
        <is>
          <t>10:48</t>
        </is>
      </c>
      <c r="F628" s="9" t="inlineStr">
        <is>
          <t>Short</t>
        </is>
      </c>
      <c r="G628" s="9" t="inlineStr">
        <is>
          <t>CISD Continuation</t>
        </is>
      </c>
      <c r="H628" s="9" t="inlineStr">
        <is>
          <t>A</t>
        </is>
      </c>
      <c r="I628" s="26" t="n">
        <v>20</v>
      </c>
      <c r="J628" s="27" t="n">
        <v>20560.05</v>
      </c>
      <c r="K628" s="27" t="n">
        <v>20479.25</v>
      </c>
      <c r="L628" s="27" t="n">
        <v>20609.75</v>
      </c>
      <c r="M628" s="27" t="n">
        <v>20479.25</v>
      </c>
      <c r="N628" s="28">
        <f>(K628-J628)*IF(F628="Long",1,-1)</f>
        <v/>
      </c>
      <c r="O628" s="18" t="n">
        <v>1616</v>
      </c>
      <c r="P628" s="18" t="n">
        <v>-290.4</v>
      </c>
      <c r="Q628" s="18" t="n">
        <v>1616</v>
      </c>
      <c r="R628" s="18">
        <f>R627+O628</f>
        <v/>
      </c>
      <c r="S628" s="18">
        <f>MAX(0,MAX($R$7:R628))-R628</f>
        <v/>
      </c>
      <c r="T628" s="9" t="inlineStr">
        <is>
          <t>Target</t>
        </is>
      </c>
      <c r="U628" s="29" t="n">
        <v>38.7</v>
      </c>
    </row>
    <row r="629">
      <c r="A629" s="11" t="n">
        <v>623</v>
      </c>
      <c r="B629" s="25" t="n">
        <v>45611</v>
      </c>
      <c r="C629" s="9" t="inlineStr">
        <is>
          <t>14:45</t>
        </is>
      </c>
      <c r="D629" s="25" t="n">
        <v>45611</v>
      </c>
      <c r="E629" s="9" t="inlineStr">
        <is>
          <t>16:05</t>
        </is>
      </c>
      <c r="F629" s="9" t="inlineStr">
        <is>
          <t>Long</t>
        </is>
      </c>
      <c r="G629" s="9" t="inlineStr">
        <is>
          <t>CISD Reversal</t>
        </is>
      </c>
      <c r="H629" s="9" t="inlineStr">
        <is>
          <t>A+</t>
        </is>
      </c>
      <c r="I629" s="26" t="n">
        <v>4</v>
      </c>
      <c r="J629" s="27" t="n">
        <v>20396.57</v>
      </c>
      <c r="K629" s="27" t="n">
        <v>20425.25</v>
      </c>
      <c r="L629" s="27" t="n">
        <v>20314</v>
      </c>
      <c r="M629" s="27" t="n">
        <v>20485</v>
      </c>
      <c r="N629" s="28">
        <f>(K629-J629)*IF(F629="Long",1,-1)</f>
        <v/>
      </c>
      <c r="O629" s="18" t="n">
        <v>114.72</v>
      </c>
      <c r="P629" s="18" t="n">
        <v>-156.08</v>
      </c>
      <c r="Q629" s="18" t="n">
        <v>162.2</v>
      </c>
      <c r="R629" s="18">
        <f>R628+O629</f>
        <v/>
      </c>
      <c r="S629" s="18">
        <f>MAX(0,MAX($R$7:R629))-R629</f>
        <v/>
      </c>
      <c r="T629" s="9" t="inlineStr">
        <is>
          <t>Session close</t>
        </is>
      </c>
      <c r="U629" s="29" t="n">
        <v>80</v>
      </c>
    </row>
    <row r="630">
      <c r="A630" s="11" t="n">
        <v>624</v>
      </c>
      <c r="B630" s="25" t="n">
        <v>45614</v>
      </c>
      <c r="C630" s="9" t="inlineStr">
        <is>
          <t>10:30</t>
        </is>
      </c>
      <c r="D630" s="25" t="n">
        <v>45614</v>
      </c>
      <c r="E630" s="9" t="inlineStr">
        <is>
          <t>11:53</t>
        </is>
      </c>
      <c r="F630" s="9" t="inlineStr">
        <is>
          <t>Long</t>
        </is>
      </c>
      <c r="G630" s="9" t="inlineStr">
        <is>
          <t>CISD Continuation</t>
        </is>
      </c>
      <c r="H630" s="9" t="inlineStr">
        <is>
          <t>A</t>
        </is>
      </c>
      <c r="I630" s="26" t="n">
        <v>20</v>
      </c>
      <c r="J630" s="27" t="n">
        <v>20576.28</v>
      </c>
      <c r="K630" s="27" t="n">
        <v>20576.75</v>
      </c>
      <c r="L630" s="27" t="n">
        <v>20494.75</v>
      </c>
      <c r="M630" s="27" t="n">
        <v>20685</v>
      </c>
      <c r="N630" s="28">
        <f>(K630-J630)*IF(F630="Long",1,-1)</f>
        <v/>
      </c>
      <c r="O630" s="18" t="n">
        <v>9.4</v>
      </c>
      <c r="P630" s="18" t="n">
        <v>-73</v>
      </c>
      <c r="Q630" s="18" t="n">
        <v>1412</v>
      </c>
      <c r="R630" s="18">
        <f>R629+O630</f>
        <v/>
      </c>
      <c r="S630" s="18">
        <f>MAX(0,MAX($R$7:R630))-R630</f>
        <v/>
      </c>
      <c r="T630" s="9" t="inlineStr">
        <is>
          <t>Break-even stop</t>
        </is>
      </c>
      <c r="U630" s="29" t="n">
        <v>83.7</v>
      </c>
    </row>
    <row r="631">
      <c r="A631" s="11" t="n">
        <v>625</v>
      </c>
      <c r="B631" s="25" t="n">
        <v>45614</v>
      </c>
      <c r="C631" s="9" t="inlineStr">
        <is>
          <t>12:35</t>
        </is>
      </c>
      <c r="D631" s="25" t="n">
        <v>45614</v>
      </c>
      <c r="E631" s="9" t="inlineStr">
        <is>
          <t>16:05</t>
        </is>
      </c>
      <c r="F631" s="9" t="inlineStr">
        <is>
          <t>Long</t>
        </is>
      </c>
      <c r="G631" s="9" t="inlineStr">
        <is>
          <t>Sweep Retest</t>
        </is>
      </c>
      <c r="H631" s="9" t="inlineStr">
        <is>
          <t>C</t>
        </is>
      </c>
      <c r="I631" s="26" t="n">
        <v>8</v>
      </c>
      <c r="J631" s="27" t="n">
        <v>20583.78</v>
      </c>
      <c r="K631" s="27" t="n">
        <v>20569.58</v>
      </c>
      <c r="L631" s="27" t="n">
        <v>20502.25</v>
      </c>
      <c r="M631" s="27" t="n">
        <v>20685</v>
      </c>
      <c r="N631" s="28">
        <f>(K631-J631)*IF(F631="Long",1,-1)</f>
        <v/>
      </c>
      <c r="O631" s="18" t="n">
        <v>-113.6</v>
      </c>
      <c r="P631" s="18" t="n">
        <v>-561.2</v>
      </c>
      <c r="Q631" s="18" t="n">
        <v>58.8</v>
      </c>
      <c r="R631" s="18">
        <f>R630+O631</f>
        <v/>
      </c>
      <c r="S631" s="18">
        <f>MAX(0,MAX($R$7:R631))-R631</f>
        <v/>
      </c>
      <c r="T631" s="9" t="inlineStr">
        <is>
          <t>Session close</t>
        </is>
      </c>
      <c r="U631" s="29" t="n">
        <v>210</v>
      </c>
    </row>
    <row r="632">
      <c r="A632" s="11" t="n">
        <v>626</v>
      </c>
      <c r="B632" s="25" t="n">
        <v>45616</v>
      </c>
      <c r="C632" s="9" t="inlineStr">
        <is>
          <t>10:10</t>
        </is>
      </c>
      <c r="D632" s="25" t="n">
        <v>45616</v>
      </c>
      <c r="E632" s="9" t="inlineStr">
        <is>
          <t>10:31</t>
        </is>
      </c>
      <c r="F632" s="9" t="inlineStr">
        <is>
          <t>Short</t>
        </is>
      </c>
      <c r="G632" s="9" t="inlineStr">
        <is>
          <t>CISD Continuation</t>
        </is>
      </c>
      <c r="H632" s="9" t="inlineStr">
        <is>
          <t>A</t>
        </is>
      </c>
      <c r="I632" s="26" t="n">
        <v>20</v>
      </c>
      <c r="J632" s="27" t="n">
        <v>20476.07</v>
      </c>
      <c r="K632" s="27" t="n">
        <v>20474.25</v>
      </c>
      <c r="L632" s="27" t="n">
        <v>20556.25</v>
      </c>
      <c r="M632" s="27" t="n">
        <v>20387</v>
      </c>
      <c r="N632" s="28">
        <f>(K632-J632)*IF(F632="Long",1,-1)</f>
        <v/>
      </c>
      <c r="O632" s="18" t="n">
        <v>36.4</v>
      </c>
      <c r="P632" s="18" t="n">
        <v>-125.4</v>
      </c>
      <c r="Q632" s="18" t="n">
        <v>1359.6</v>
      </c>
      <c r="R632" s="18">
        <f>R631+O632</f>
        <v/>
      </c>
      <c r="S632" s="18">
        <f>MAX(0,MAX($R$7:R632))-R632</f>
        <v/>
      </c>
      <c r="T632" s="9" t="inlineStr">
        <is>
          <t>Break-even stop</t>
        </is>
      </c>
      <c r="U632" s="29" t="n">
        <v>21.7</v>
      </c>
    </row>
    <row r="633">
      <c r="A633" s="11" t="n">
        <v>627</v>
      </c>
      <c r="B633" s="25" t="n">
        <v>45628</v>
      </c>
      <c r="C633" s="9" t="inlineStr">
        <is>
          <t>09:55</t>
        </is>
      </c>
      <c r="D633" s="25" t="n">
        <v>45628</v>
      </c>
      <c r="E633" s="9" t="inlineStr">
        <is>
          <t>16:05</t>
        </is>
      </c>
      <c r="F633" s="9" t="inlineStr">
        <is>
          <t>Long</t>
        </is>
      </c>
      <c r="G633" s="9" t="inlineStr">
        <is>
          <t>ORB</t>
        </is>
      </c>
      <c r="H633" s="9" t="inlineStr">
        <is>
          <t>A</t>
        </is>
      </c>
      <c r="I633" s="26" t="n">
        <v>20</v>
      </c>
      <c r="J633" s="27" t="n">
        <v>21124.42</v>
      </c>
      <c r="K633" s="27" t="n">
        <v>21184.85</v>
      </c>
      <c r="L633" s="27" t="n">
        <v>21043.75</v>
      </c>
      <c r="M633" s="27" t="n">
        <v>21235</v>
      </c>
      <c r="N633" s="28">
        <f>(K633-J633)*IF(F633="Long",1,-1)</f>
        <v/>
      </c>
      <c r="O633" s="18" t="n">
        <v>1208.6</v>
      </c>
      <c r="P633" s="18" t="n">
        <v>-793</v>
      </c>
      <c r="Q633" s="18" t="n">
        <v>1867</v>
      </c>
      <c r="R633" s="18">
        <f>R632+O633</f>
        <v/>
      </c>
      <c r="S633" s="18">
        <f>MAX(0,MAX($R$7:R633))-R633</f>
        <v/>
      </c>
      <c r="T633" s="9" t="inlineStr">
        <is>
          <t>Session close</t>
        </is>
      </c>
      <c r="U633" s="29" t="n">
        <v>370</v>
      </c>
    </row>
    <row r="634">
      <c r="A634" s="11" t="n">
        <v>628</v>
      </c>
      <c r="B634" s="25" t="n">
        <v>45629</v>
      </c>
      <c r="C634" s="9" t="inlineStr">
        <is>
          <t>09:45</t>
        </is>
      </c>
      <c r="D634" s="25" t="n">
        <v>45629</v>
      </c>
      <c r="E634" s="9" t="inlineStr">
        <is>
          <t>10:01</t>
        </is>
      </c>
      <c r="F634" s="9" t="inlineStr">
        <is>
          <t>Long</t>
        </is>
      </c>
      <c r="G634" s="9" t="inlineStr">
        <is>
          <t>Gap Fill</t>
        </is>
      </c>
      <c r="H634" s="9" t="inlineStr">
        <is>
          <t>-</t>
        </is>
      </c>
      <c r="I634" s="26" t="n">
        <v>12</v>
      </c>
      <c r="J634" s="27" t="n">
        <v>21153.53</v>
      </c>
      <c r="K634" s="27" t="n">
        <v>21175.25</v>
      </c>
      <c r="L634" s="27" t="n">
        <v>21095</v>
      </c>
      <c r="M634" s="27" t="n">
        <v>21175.25</v>
      </c>
      <c r="N634" s="28">
        <f>(K634-J634)*IF(F634="Long",1,-1)</f>
        <v/>
      </c>
      <c r="O634" s="18" t="n">
        <v>260.64</v>
      </c>
      <c r="P634" s="18" t="n">
        <v>-64.8</v>
      </c>
      <c r="Q634" s="18" t="n">
        <v>260.64</v>
      </c>
      <c r="R634" s="18">
        <f>R633+O634</f>
        <v/>
      </c>
      <c r="S634" s="18">
        <f>MAX(0,MAX($R$7:R634))-R634</f>
        <v/>
      </c>
      <c r="T634" s="9" t="inlineStr">
        <is>
          <t>Target</t>
        </is>
      </c>
      <c r="U634" s="29" t="n">
        <v>16.7</v>
      </c>
    </row>
    <row r="635">
      <c r="A635" s="11" t="n">
        <v>629</v>
      </c>
      <c r="B635" s="25" t="n">
        <v>45631</v>
      </c>
      <c r="C635" s="9" t="inlineStr">
        <is>
          <t>10:25</t>
        </is>
      </c>
      <c r="D635" s="25" t="n">
        <v>45631</v>
      </c>
      <c r="E635" s="9" t="inlineStr">
        <is>
          <t>11:22</t>
        </is>
      </c>
      <c r="F635" s="9" t="inlineStr">
        <is>
          <t>Short</t>
        </is>
      </c>
      <c r="G635" s="9" t="inlineStr">
        <is>
          <t>CISD Continuation</t>
        </is>
      </c>
      <c r="H635" s="9" t="inlineStr">
        <is>
          <t>A</t>
        </is>
      </c>
      <c r="I635" s="26" t="n">
        <v>20</v>
      </c>
      <c r="J635" s="27" t="n">
        <v>21470.8</v>
      </c>
      <c r="K635" s="27" t="n">
        <v>21500.75</v>
      </c>
      <c r="L635" s="27" t="n">
        <v>21500.75</v>
      </c>
      <c r="M635" s="27" t="n">
        <v>21448.5</v>
      </c>
      <c r="N635" s="28">
        <f>(K635-J635)*IF(F635="Long",1,-1)</f>
        <v/>
      </c>
      <c r="O635" s="18" t="n">
        <v>-599</v>
      </c>
      <c r="P635" s="18" t="n">
        <v>-599</v>
      </c>
      <c r="Q635" s="18" t="n">
        <v>317</v>
      </c>
      <c r="R635" s="18">
        <f>R634+O635</f>
        <v/>
      </c>
      <c r="S635" s="18">
        <f>MAX(0,MAX($R$7:R635))-R635</f>
        <v/>
      </c>
      <c r="T635" s="9" t="inlineStr">
        <is>
          <t>Stop</t>
        </is>
      </c>
      <c r="U635" s="29" t="n">
        <v>57.7</v>
      </c>
    </row>
    <row r="636">
      <c r="A636" s="11" t="n">
        <v>630</v>
      </c>
      <c r="B636" s="25" t="n">
        <v>45636</v>
      </c>
      <c r="C636" s="9" t="inlineStr">
        <is>
          <t>10:05</t>
        </is>
      </c>
      <c r="D636" s="25" t="n">
        <v>45636</v>
      </c>
      <c r="E636" s="9" t="inlineStr">
        <is>
          <t>11:00</t>
        </is>
      </c>
      <c r="F636" s="9" t="inlineStr">
        <is>
          <t>Long</t>
        </is>
      </c>
      <c r="G636" s="9" t="inlineStr">
        <is>
          <t>ORB</t>
        </is>
      </c>
      <c r="H636" s="9" t="inlineStr">
        <is>
          <t>A+</t>
        </is>
      </c>
      <c r="I636" s="26" t="n">
        <v>12</v>
      </c>
      <c r="J636" s="27" t="n">
        <v>21554.51</v>
      </c>
      <c r="K636" s="27" t="n">
        <v>21472</v>
      </c>
      <c r="L636" s="27" t="n">
        <v>21472</v>
      </c>
      <c r="M636" s="27" t="n">
        <v>21618.25</v>
      </c>
      <c r="N636" s="28">
        <f>(K636-J636)*IF(F636="Long",1,-1)</f>
        <v/>
      </c>
      <c r="O636" s="18" t="n">
        <v>-990.12</v>
      </c>
      <c r="P636" s="18" t="n">
        <v>-990.12</v>
      </c>
      <c r="Q636" s="18" t="n">
        <v>320.76</v>
      </c>
      <c r="R636" s="18">
        <f>R635+O636</f>
        <v/>
      </c>
      <c r="S636" s="18">
        <f>MAX(0,MAX($R$7:R636))-R636</f>
        <v/>
      </c>
      <c r="T636" s="9" t="inlineStr">
        <is>
          <t>Stop</t>
        </is>
      </c>
      <c r="U636" s="29" t="n">
        <v>55.7</v>
      </c>
    </row>
    <row r="637">
      <c r="A637" s="11" t="n">
        <v>631</v>
      </c>
      <c r="B637" s="25" t="n">
        <v>45639</v>
      </c>
      <c r="C637" s="9" t="inlineStr">
        <is>
          <t>11:35</t>
        </is>
      </c>
      <c r="D637" s="25" t="n">
        <v>45639</v>
      </c>
      <c r="E637" s="9" t="inlineStr">
        <is>
          <t>11:56</t>
        </is>
      </c>
      <c r="F637" s="9" t="inlineStr">
        <is>
          <t>Long</t>
        </is>
      </c>
      <c r="G637" s="9" t="inlineStr">
        <is>
          <t>CISD Reversal</t>
        </is>
      </c>
      <c r="H637" s="9" t="inlineStr">
        <is>
          <t>A</t>
        </is>
      </c>
      <c r="I637" s="26" t="n">
        <v>4</v>
      </c>
      <c r="J637" s="27" t="n">
        <v>21738.67</v>
      </c>
      <c r="K637" s="27" t="n">
        <v>21656.5</v>
      </c>
      <c r="L637" s="27" t="n">
        <v>21656.5</v>
      </c>
      <c r="M637" s="27" t="n">
        <v>21835</v>
      </c>
      <c r="N637" s="28">
        <f>(K637-J637)*IF(F637="Long",1,-1)</f>
        <v/>
      </c>
      <c r="O637" s="18" t="n">
        <v>-328.68</v>
      </c>
      <c r="P637" s="18" t="n">
        <v>-328.68</v>
      </c>
      <c r="Q637" s="18" t="n">
        <v>0.4</v>
      </c>
      <c r="R637" s="18">
        <f>R636+O637</f>
        <v/>
      </c>
      <c r="S637" s="18">
        <f>MAX(0,MAX($R$7:R637))-R637</f>
        <v/>
      </c>
      <c r="T637" s="9" t="inlineStr">
        <is>
          <t>Stop</t>
        </is>
      </c>
      <c r="U637" s="29" t="n">
        <v>21.7</v>
      </c>
    </row>
    <row r="638">
      <c r="A638" s="11" t="n">
        <v>632</v>
      </c>
      <c r="B638" s="25" t="n">
        <v>45642</v>
      </c>
      <c r="C638" s="9" t="inlineStr">
        <is>
          <t>10:00</t>
        </is>
      </c>
      <c r="D638" s="25" t="n">
        <v>45642</v>
      </c>
      <c r="E638" s="9" t="inlineStr">
        <is>
          <t>11:21</t>
        </is>
      </c>
      <c r="F638" s="9" t="inlineStr">
        <is>
          <t>Long</t>
        </is>
      </c>
      <c r="G638" s="9" t="inlineStr">
        <is>
          <t>ORB</t>
        </is>
      </c>
      <c r="H638" s="9" t="inlineStr">
        <is>
          <t>A+</t>
        </is>
      </c>
      <c r="I638" s="26" t="n">
        <v>20</v>
      </c>
      <c r="J638" s="27" t="n">
        <v>21962.67</v>
      </c>
      <c r="K638" s="27" t="n">
        <v>22035</v>
      </c>
      <c r="L638" s="27" t="n">
        <v>21880.5</v>
      </c>
      <c r="M638" s="27" t="n">
        <v>22035</v>
      </c>
      <c r="N638" s="28">
        <f>(K638-J638)*IF(F638="Long",1,-1)</f>
        <v/>
      </c>
      <c r="O638" s="18" t="n">
        <v>1446.6</v>
      </c>
      <c r="P638" s="18" t="n">
        <v>-873</v>
      </c>
      <c r="Q638" s="18" t="n">
        <v>1446.6</v>
      </c>
      <c r="R638" s="18">
        <f>R637+O638</f>
        <v/>
      </c>
      <c r="S638" s="18">
        <f>MAX(0,MAX($R$7:R638))-R638</f>
        <v/>
      </c>
      <c r="T638" s="9" t="inlineStr">
        <is>
          <t>Target</t>
        </is>
      </c>
      <c r="U638" s="29" t="n">
        <v>81.7</v>
      </c>
    </row>
    <row r="639">
      <c r="A639" s="11" t="n">
        <v>633</v>
      </c>
      <c r="B639" s="25" t="n">
        <v>45649</v>
      </c>
      <c r="C639" s="9" t="inlineStr">
        <is>
          <t>09:45</t>
        </is>
      </c>
      <c r="D639" s="25" t="n">
        <v>45649</v>
      </c>
      <c r="E639" s="9" t="inlineStr">
        <is>
          <t>09:50</t>
        </is>
      </c>
      <c r="F639" s="9" t="inlineStr">
        <is>
          <t>Short</t>
        </is>
      </c>
      <c r="G639" s="9" t="inlineStr">
        <is>
          <t>Gap Fill</t>
        </is>
      </c>
      <c r="H639" s="9" t="inlineStr">
        <is>
          <t>-</t>
        </is>
      </c>
      <c r="I639" s="26" t="n">
        <v>12</v>
      </c>
      <c r="J639" s="27" t="n">
        <v>21326.9</v>
      </c>
      <c r="K639" s="27" t="n">
        <v>21269.25</v>
      </c>
      <c r="L639" s="27" t="n">
        <v>21385.75</v>
      </c>
      <c r="M639" s="27" t="n">
        <v>21269.25</v>
      </c>
      <c r="N639" s="28">
        <f>(K639-J639)*IF(F639="Long",1,-1)</f>
        <v/>
      </c>
      <c r="O639" s="18" t="n">
        <v>691.8</v>
      </c>
      <c r="P639" s="18" t="n">
        <v>-286.8</v>
      </c>
      <c r="Q639" s="18" t="n">
        <v>691.8</v>
      </c>
      <c r="R639" s="18">
        <f>R638+O639</f>
        <v/>
      </c>
      <c r="S639" s="18">
        <f>MAX(0,MAX($R$7:R639))-R639</f>
        <v/>
      </c>
      <c r="T639" s="9" t="inlineStr">
        <is>
          <t>Target</t>
        </is>
      </c>
      <c r="U639" s="29" t="n">
        <v>5.7</v>
      </c>
    </row>
    <row r="640">
      <c r="A640" s="11" t="n">
        <v>634</v>
      </c>
      <c r="B640" s="25" t="n">
        <v>45650</v>
      </c>
      <c r="C640" s="9" t="inlineStr">
        <is>
          <t>09:55</t>
        </is>
      </c>
      <c r="D640" s="25" t="n">
        <v>45650</v>
      </c>
      <c r="E640" s="9" t="inlineStr">
        <is>
          <t>11:01</t>
        </is>
      </c>
      <c r="F640" s="9" t="inlineStr">
        <is>
          <t>Long</t>
        </is>
      </c>
      <c r="G640" s="9" t="inlineStr">
        <is>
          <t>ORB</t>
        </is>
      </c>
      <c r="H640" s="9" t="inlineStr">
        <is>
          <t>A</t>
        </is>
      </c>
      <c r="I640" s="26" t="n">
        <v>20</v>
      </c>
      <c r="J640" s="27" t="n">
        <v>21595.76</v>
      </c>
      <c r="K640" s="27" t="n">
        <v>21685</v>
      </c>
      <c r="L640" s="27" t="n">
        <v>21514.5</v>
      </c>
      <c r="M640" s="27" t="n">
        <v>21685</v>
      </c>
      <c r="N640" s="28">
        <f>(K640-J640)*IF(F640="Long",1,-1)</f>
        <v/>
      </c>
      <c r="O640" s="18" t="n">
        <v>1784.8</v>
      </c>
      <c r="P640" s="18" t="n">
        <v>-193</v>
      </c>
      <c r="Q640" s="18" t="n">
        <v>1784.8</v>
      </c>
      <c r="R640" s="18">
        <f>R639+O640</f>
        <v/>
      </c>
      <c r="S640" s="18">
        <f>MAX(0,MAX($R$7:R640))-R640</f>
        <v/>
      </c>
      <c r="T640" s="9" t="inlineStr">
        <is>
          <t>Target</t>
        </is>
      </c>
      <c r="U640" s="29" t="n">
        <v>66.7</v>
      </c>
    </row>
    <row r="641">
      <c r="A641" s="11" t="n">
        <v>635</v>
      </c>
      <c r="B641" s="25" t="n">
        <v>45650</v>
      </c>
      <c r="C641" s="9" t="inlineStr">
        <is>
          <t>12:40</t>
        </is>
      </c>
      <c r="D641" s="25" t="n">
        <v>45650</v>
      </c>
      <c r="E641" s="9" t="inlineStr">
        <is>
          <t>13:10</t>
        </is>
      </c>
      <c r="F641" s="9" t="inlineStr">
        <is>
          <t>Long</t>
        </is>
      </c>
      <c r="G641" s="9" t="inlineStr">
        <is>
          <t>Sweep Retest</t>
        </is>
      </c>
      <c r="H641" s="9" t="inlineStr">
        <is>
          <t>C</t>
        </is>
      </c>
      <c r="I641" s="26" t="n">
        <v>8</v>
      </c>
      <c r="J641" s="27" t="n">
        <v>21688.51</v>
      </c>
      <c r="K641" s="27" t="n">
        <v>21744.49</v>
      </c>
      <c r="L641" s="27" t="n">
        <v>21606.25</v>
      </c>
      <c r="M641" s="27" t="n">
        <v>21874.25</v>
      </c>
      <c r="N641" s="28">
        <f>(K641-J641)*IF(F641="Long",1,-1)</f>
        <v/>
      </c>
      <c r="O641" s="18" t="n">
        <v>447.84</v>
      </c>
      <c r="P641" s="18" t="n">
        <v>-113.2</v>
      </c>
      <c r="Q641" s="18" t="n">
        <v>594.8</v>
      </c>
      <c r="R641" s="18">
        <f>R640+O641</f>
        <v/>
      </c>
      <c r="S641" s="18">
        <f>MAX(0,MAX($R$7:R641))-R641</f>
        <v/>
      </c>
      <c r="T641" s="9" t="inlineStr">
        <is>
          <t>Early close</t>
        </is>
      </c>
      <c r="U641" s="29" t="n">
        <v>30</v>
      </c>
    </row>
    <row r="642">
      <c r="A642" s="11" t="n">
        <v>636</v>
      </c>
      <c r="B642" s="25" t="n">
        <v>45652</v>
      </c>
      <c r="C642" s="9" t="inlineStr">
        <is>
          <t>09:55</t>
        </is>
      </c>
      <c r="D642" s="25" t="n">
        <v>45652</v>
      </c>
      <c r="E642" s="9" t="inlineStr">
        <is>
          <t>09:59</t>
        </is>
      </c>
      <c r="F642" s="9" t="inlineStr">
        <is>
          <t>Short</t>
        </is>
      </c>
      <c r="G642" s="9" t="inlineStr">
        <is>
          <t>CISD Continuation</t>
        </is>
      </c>
      <c r="H642" s="9" t="inlineStr">
        <is>
          <t>A</t>
        </is>
      </c>
      <c r="I642" s="26" t="n">
        <v>12</v>
      </c>
      <c r="J642" s="27" t="n">
        <v>21603.14</v>
      </c>
      <c r="K642" s="27" t="n">
        <v>21684.5</v>
      </c>
      <c r="L642" s="27" t="n">
        <v>21684.5</v>
      </c>
      <c r="M642" s="27" t="n">
        <v>21515</v>
      </c>
      <c r="N642" s="28">
        <f>(K642-J642)*IF(F642="Long",1,-1)</f>
        <v/>
      </c>
      <c r="O642" s="18" t="n">
        <v>-976.3200000000001</v>
      </c>
      <c r="P642" s="18" t="n">
        <v>-976.3200000000001</v>
      </c>
      <c r="Q642" s="18" t="n">
        <v>0</v>
      </c>
      <c r="R642" s="18">
        <f>R641+O642</f>
        <v/>
      </c>
      <c r="S642" s="18">
        <f>MAX(0,MAX($R$7:R642))-R642</f>
        <v/>
      </c>
      <c r="T642" s="9" t="inlineStr">
        <is>
          <t>Stop</t>
        </is>
      </c>
      <c r="U642" s="29" t="n">
        <v>4.7</v>
      </c>
    </row>
    <row r="643">
      <c r="A643" s="11" t="n">
        <v>637</v>
      </c>
      <c r="B643" s="25" t="n">
        <v>45652</v>
      </c>
      <c r="C643" s="9" t="inlineStr">
        <is>
          <t>12:30</t>
        </is>
      </c>
      <c r="D643" s="25" t="n">
        <v>45652</v>
      </c>
      <c r="E643" s="9" t="inlineStr">
        <is>
          <t>12:47</t>
        </is>
      </c>
      <c r="F643" s="9" t="inlineStr">
        <is>
          <t>Short</t>
        </is>
      </c>
      <c r="G643" s="9" t="inlineStr">
        <is>
          <t>CISD Reversal</t>
        </is>
      </c>
      <c r="H643" s="9" t="inlineStr">
        <is>
          <t>A</t>
        </is>
      </c>
      <c r="I643" s="26" t="n">
        <v>4</v>
      </c>
      <c r="J643" s="27" t="n">
        <v>21748.01</v>
      </c>
      <c r="K643" s="27" t="n">
        <v>21724.5</v>
      </c>
      <c r="L643" s="27" t="n">
        <v>21785.5</v>
      </c>
      <c r="M643" s="27" t="n">
        <v>21724.5</v>
      </c>
      <c r="N643" s="28">
        <f>(K643-J643)*IF(F643="Long",1,-1)</f>
        <v/>
      </c>
      <c r="O643" s="18" t="n">
        <v>94.04000000000001</v>
      </c>
      <c r="P643" s="18" t="n">
        <v>-112.6</v>
      </c>
      <c r="Q643" s="18" t="n">
        <v>94.04000000000001</v>
      </c>
      <c r="R643" s="18">
        <f>R642+O643</f>
        <v/>
      </c>
      <c r="S643" s="18">
        <f>MAX(0,MAX($R$7:R643))-R643</f>
        <v/>
      </c>
      <c r="T643" s="9" t="inlineStr">
        <is>
          <t>Target</t>
        </is>
      </c>
      <c r="U643" s="29" t="n">
        <v>17.7</v>
      </c>
    </row>
    <row r="644">
      <c r="A644" s="11" t="n">
        <v>638</v>
      </c>
      <c r="B644" s="25" t="n">
        <v>45664</v>
      </c>
      <c r="C644" s="9" t="inlineStr">
        <is>
          <t>09:45</t>
        </is>
      </c>
      <c r="D644" s="25" t="n">
        <v>45664</v>
      </c>
      <c r="E644" s="9" t="inlineStr">
        <is>
          <t>09:56</t>
        </is>
      </c>
      <c r="F644" s="9" t="inlineStr">
        <is>
          <t>Short</t>
        </is>
      </c>
      <c r="G644" s="9" t="inlineStr">
        <is>
          <t>Gap Fill</t>
        </is>
      </c>
      <c r="H644" s="9" t="inlineStr">
        <is>
          <t>-</t>
        </is>
      </c>
      <c r="I644" s="26" t="n">
        <v>12</v>
      </c>
      <c r="J644" s="27" t="n">
        <v>21527.41</v>
      </c>
      <c r="K644" s="27" t="n">
        <v>21508.25</v>
      </c>
      <c r="L644" s="27" t="n">
        <v>21567</v>
      </c>
      <c r="M644" s="27" t="n">
        <v>21508.25</v>
      </c>
      <c r="N644" s="28">
        <f>(K644-J644)*IF(F644="Long",1,-1)</f>
        <v/>
      </c>
      <c r="O644" s="18" t="n">
        <v>229.92</v>
      </c>
      <c r="P644" s="18" t="n">
        <v>-372.24</v>
      </c>
      <c r="Q644" s="18" t="n">
        <v>229.92</v>
      </c>
      <c r="R644" s="18">
        <f>R643+O644</f>
        <v/>
      </c>
      <c r="S644" s="18">
        <f>MAX(0,MAX($R$7:R644))-R644</f>
        <v/>
      </c>
      <c r="T644" s="9" t="inlineStr">
        <is>
          <t>Target</t>
        </is>
      </c>
      <c r="U644" s="29" t="n">
        <v>11.7</v>
      </c>
    </row>
    <row r="645">
      <c r="A645" s="11" t="n">
        <v>639</v>
      </c>
      <c r="B645" s="25" t="n">
        <v>45673</v>
      </c>
      <c r="C645" s="9" t="inlineStr">
        <is>
          <t>09:45</t>
        </is>
      </c>
      <c r="D645" s="25" t="n">
        <v>45673</v>
      </c>
      <c r="E645" s="9" t="inlineStr">
        <is>
          <t>09:46</t>
        </is>
      </c>
      <c r="F645" s="9" t="inlineStr">
        <is>
          <t>Short</t>
        </is>
      </c>
      <c r="G645" s="9" t="inlineStr">
        <is>
          <t>Gap Fill</t>
        </is>
      </c>
      <c r="H645" s="9" t="inlineStr">
        <is>
          <t>-</t>
        </is>
      </c>
      <c r="I645" s="26" t="n">
        <v>12</v>
      </c>
      <c r="J645" s="27" t="n">
        <v>21211.6</v>
      </c>
      <c r="K645" s="27" t="n">
        <v>21190.25</v>
      </c>
      <c r="L645" s="27" t="n">
        <v>21291.25</v>
      </c>
      <c r="M645" s="27" t="n">
        <v>21190.25</v>
      </c>
      <c r="N645" s="28">
        <f>(K645-J645)*IF(F645="Long",1,-1)</f>
        <v/>
      </c>
      <c r="O645" s="18" t="n">
        <v>256.2</v>
      </c>
      <c r="P645" s="18" t="n">
        <v>-40.8</v>
      </c>
      <c r="Q645" s="18" t="n">
        <v>256.2</v>
      </c>
      <c r="R645" s="18">
        <f>R644+O645</f>
        <v/>
      </c>
      <c r="S645" s="18">
        <f>MAX(0,MAX($R$7:R645))-R645</f>
        <v/>
      </c>
      <c r="T645" s="9" t="inlineStr">
        <is>
          <t>Target</t>
        </is>
      </c>
      <c r="U645" s="29" t="n">
        <v>1.7</v>
      </c>
    </row>
    <row r="646">
      <c r="A646" s="11" t="n">
        <v>640</v>
      </c>
      <c r="B646" s="25" t="n">
        <v>45678</v>
      </c>
      <c r="C646" s="9" t="inlineStr">
        <is>
          <t>14:20</t>
        </is>
      </c>
      <c r="D646" s="25" t="n">
        <v>45678</v>
      </c>
      <c r="E646" s="9" t="inlineStr">
        <is>
          <t>16:05</t>
        </is>
      </c>
      <c r="F646" s="9" t="inlineStr">
        <is>
          <t>Short</t>
        </is>
      </c>
      <c r="G646" s="9" t="inlineStr">
        <is>
          <t>CISD Reversal</t>
        </is>
      </c>
      <c r="H646" s="9" t="inlineStr">
        <is>
          <t>B</t>
        </is>
      </c>
      <c r="I646" s="26" t="n">
        <v>4</v>
      </c>
      <c r="J646" s="27" t="n">
        <v>21533.37</v>
      </c>
      <c r="K646" s="27" t="n">
        <v>21577.72</v>
      </c>
      <c r="L646" s="27" t="n">
        <v>21613.75</v>
      </c>
      <c r="M646" s="27" t="n">
        <v>21465</v>
      </c>
      <c r="N646" s="28">
        <f>(K646-J646)*IF(F646="Long",1,-1)</f>
        <v/>
      </c>
      <c r="O646" s="18" t="n">
        <v>-177.4</v>
      </c>
      <c r="P646" s="18" t="n">
        <v>-257.4</v>
      </c>
      <c r="Q646" s="18" t="n">
        <v>88.40000000000001</v>
      </c>
      <c r="R646" s="18">
        <f>R645+O646</f>
        <v/>
      </c>
      <c r="S646" s="18">
        <f>MAX(0,MAX($R$7:R646))-R646</f>
        <v/>
      </c>
      <c r="T646" s="9" t="inlineStr">
        <is>
          <t>Session close</t>
        </is>
      </c>
      <c r="U646" s="29" t="n">
        <v>105</v>
      </c>
    </row>
    <row r="647">
      <c r="A647" s="11" t="n">
        <v>641</v>
      </c>
      <c r="B647" s="25" t="n">
        <v>45680</v>
      </c>
      <c r="C647" s="9" t="inlineStr">
        <is>
          <t>09:45</t>
        </is>
      </c>
      <c r="D647" s="25" t="n">
        <v>45680</v>
      </c>
      <c r="E647" s="9" t="inlineStr">
        <is>
          <t>15:53</t>
        </is>
      </c>
      <c r="F647" s="9" t="inlineStr">
        <is>
          <t>Long</t>
        </is>
      </c>
      <c r="G647" s="9" t="inlineStr">
        <is>
          <t>Gap Fill</t>
        </is>
      </c>
      <c r="H647" s="9" t="inlineStr">
        <is>
          <t>-</t>
        </is>
      </c>
      <c r="I647" s="26" t="n">
        <v>12</v>
      </c>
      <c r="J647" s="27" t="n">
        <v>21735.18</v>
      </c>
      <c r="K647" s="27" t="n">
        <v>21813.5</v>
      </c>
      <c r="L647" s="27" t="n">
        <v>21685.25</v>
      </c>
      <c r="M647" s="27" t="n">
        <v>21813.5</v>
      </c>
      <c r="N647" s="28">
        <f>(K647-J647)*IF(F647="Long",1,-1)</f>
        <v/>
      </c>
      <c r="O647" s="18" t="n">
        <v>939.84</v>
      </c>
      <c r="P647" s="18" t="n">
        <v>-559.8</v>
      </c>
      <c r="Q647" s="18" t="n">
        <v>939.84</v>
      </c>
      <c r="R647" s="18">
        <f>R646+O647</f>
        <v/>
      </c>
      <c r="S647" s="18">
        <f>MAX(0,MAX($R$7:R647))-R647</f>
        <v/>
      </c>
      <c r="T647" s="9" t="inlineStr">
        <is>
          <t>Target</t>
        </is>
      </c>
      <c r="U647" s="29" t="n">
        <v>368.7</v>
      </c>
    </row>
    <row r="648">
      <c r="A648" s="11" t="n">
        <v>642</v>
      </c>
      <c r="B648" s="25" t="n">
        <v>45685</v>
      </c>
      <c r="C648" s="9" t="inlineStr">
        <is>
          <t>10:15</t>
        </is>
      </c>
      <c r="D648" s="25" t="n">
        <v>45685</v>
      </c>
      <c r="E648" s="9" t="inlineStr">
        <is>
          <t>10:26</t>
        </is>
      </c>
      <c r="F648" s="9" t="inlineStr">
        <is>
          <t>Long</t>
        </is>
      </c>
      <c r="G648" s="9" t="inlineStr">
        <is>
          <t>CISD Continuation</t>
        </is>
      </c>
      <c r="H648" s="9" t="inlineStr">
        <is>
          <t>A</t>
        </is>
      </c>
      <c r="I648" s="26" t="n">
        <v>12</v>
      </c>
      <c r="J648" s="27" t="n">
        <v>21214.89</v>
      </c>
      <c r="K648" s="27" t="n">
        <v>21288.25</v>
      </c>
      <c r="L648" s="27" t="n">
        <v>21132.75</v>
      </c>
      <c r="M648" s="27" t="n">
        <v>21288.25</v>
      </c>
      <c r="N648" s="28">
        <f>(K648-J648)*IF(F648="Long",1,-1)</f>
        <v/>
      </c>
      <c r="O648" s="18" t="n">
        <v>880.3200000000001</v>
      </c>
      <c r="P648" s="18" t="n">
        <v>-202.8</v>
      </c>
      <c r="Q648" s="18" t="n">
        <v>880.3200000000001</v>
      </c>
      <c r="R648" s="18">
        <f>R647+O648</f>
        <v/>
      </c>
      <c r="S648" s="18">
        <f>MAX(0,MAX($R$7:R648))-R648</f>
        <v/>
      </c>
      <c r="T648" s="9" t="inlineStr">
        <is>
          <t>Target</t>
        </is>
      </c>
      <c r="U648" s="29" t="n">
        <v>11.7</v>
      </c>
    </row>
    <row r="649">
      <c r="A649" s="11" t="n">
        <v>643</v>
      </c>
      <c r="B649" s="25" t="n">
        <v>45688</v>
      </c>
      <c r="C649" s="9" t="inlineStr">
        <is>
          <t>10:00</t>
        </is>
      </c>
      <c r="D649" s="25" t="n">
        <v>45688</v>
      </c>
      <c r="E649" s="9" t="inlineStr">
        <is>
          <t>10:39</t>
        </is>
      </c>
      <c r="F649" s="9" t="inlineStr">
        <is>
          <t>Long</t>
        </is>
      </c>
      <c r="G649" s="9" t="inlineStr">
        <is>
          <t>ORB</t>
        </is>
      </c>
      <c r="H649" s="9" t="inlineStr">
        <is>
          <t>A</t>
        </is>
      </c>
      <c r="I649" s="26" t="n">
        <v>20</v>
      </c>
      <c r="J649" s="27" t="n">
        <v>21717.33</v>
      </c>
      <c r="K649" s="27" t="n">
        <v>21785</v>
      </c>
      <c r="L649" s="27" t="n">
        <v>21634.25</v>
      </c>
      <c r="M649" s="27" t="n">
        <v>21785</v>
      </c>
      <c r="N649" s="28">
        <f>(K649-J649)*IF(F649="Long",1,-1)</f>
        <v/>
      </c>
      <c r="O649" s="18" t="n">
        <v>1353.4</v>
      </c>
      <c r="P649" s="18" t="n">
        <v>-89.59999999999999</v>
      </c>
      <c r="Q649" s="18" t="n">
        <v>1353.4</v>
      </c>
      <c r="R649" s="18">
        <f>R648+O649</f>
        <v/>
      </c>
      <c r="S649" s="18">
        <f>MAX(0,MAX($R$7:R649))-R649</f>
        <v/>
      </c>
      <c r="T649" s="9" t="inlineStr">
        <is>
          <t>Target</t>
        </is>
      </c>
      <c r="U649" s="29" t="n">
        <v>39.7</v>
      </c>
    </row>
    <row r="650">
      <c r="A650" s="11" t="n">
        <v>644</v>
      </c>
      <c r="B650" s="25" t="n">
        <v>45688</v>
      </c>
      <c r="C650" s="9" t="inlineStr">
        <is>
          <t>12:55</t>
        </is>
      </c>
      <c r="D650" s="25" t="n">
        <v>45688</v>
      </c>
      <c r="E650" s="9" t="inlineStr">
        <is>
          <t>13:20</t>
        </is>
      </c>
      <c r="F650" s="9" t="inlineStr">
        <is>
          <t>Long</t>
        </is>
      </c>
      <c r="G650" s="9" t="inlineStr">
        <is>
          <t>Sweep Retest</t>
        </is>
      </c>
      <c r="H650" s="9" t="inlineStr">
        <is>
          <t>C</t>
        </is>
      </c>
      <c r="I650" s="26" t="n">
        <v>8</v>
      </c>
      <c r="J650" s="27" t="n">
        <v>21773.15</v>
      </c>
      <c r="K650" s="27" t="n">
        <v>21691.5</v>
      </c>
      <c r="L650" s="27" t="n">
        <v>21691.5</v>
      </c>
      <c r="M650" s="27" t="n">
        <v>21885</v>
      </c>
      <c r="N650" s="28">
        <f>(K650-J650)*IF(F650="Long",1,-1)</f>
        <v/>
      </c>
      <c r="O650" s="18" t="n">
        <v>-653.2</v>
      </c>
      <c r="P650" s="18" t="n">
        <v>-653.2</v>
      </c>
      <c r="Q650" s="18" t="n">
        <v>4.8</v>
      </c>
      <c r="R650" s="18">
        <f>R649+O650</f>
        <v/>
      </c>
      <c r="S650" s="18">
        <f>MAX(0,MAX($R$7:R650))-R650</f>
        <v/>
      </c>
      <c r="T650" s="9" t="inlineStr">
        <is>
          <t>Stop</t>
        </is>
      </c>
      <c r="U650" s="29" t="n">
        <v>25.3</v>
      </c>
    </row>
    <row r="651">
      <c r="A651" s="11" t="n">
        <v>645</v>
      </c>
      <c r="B651" s="25" t="n">
        <v>45691</v>
      </c>
      <c r="C651" s="9" t="inlineStr">
        <is>
          <t>10:15</t>
        </is>
      </c>
      <c r="D651" s="25" t="n">
        <v>45691</v>
      </c>
      <c r="E651" s="9" t="inlineStr">
        <is>
          <t>10:22</t>
        </is>
      </c>
      <c r="F651" s="9" t="inlineStr">
        <is>
          <t>Short</t>
        </is>
      </c>
      <c r="G651" s="9" t="inlineStr">
        <is>
          <t>CISD Continuation</t>
        </is>
      </c>
      <c r="H651" s="9" t="inlineStr">
        <is>
          <t>A</t>
        </is>
      </c>
      <c r="I651" s="26" t="n">
        <v>12</v>
      </c>
      <c r="J651" s="27" t="n">
        <v>20988.39</v>
      </c>
      <c r="K651" s="27" t="n">
        <v>21067.25</v>
      </c>
      <c r="L651" s="27" t="n">
        <v>21067.25</v>
      </c>
      <c r="M651" s="27" t="n">
        <v>20914.5</v>
      </c>
      <c r="N651" s="28">
        <f>(K651-J651)*IF(F651="Long",1,-1)</f>
        <v/>
      </c>
      <c r="O651" s="18" t="n">
        <v>-946.3200000000001</v>
      </c>
      <c r="P651" s="18" t="n">
        <v>-946.3200000000001</v>
      </c>
      <c r="Q651" s="18" t="n">
        <v>172.2</v>
      </c>
      <c r="R651" s="18">
        <f>R650+O651</f>
        <v/>
      </c>
      <c r="S651" s="18">
        <f>MAX(0,MAX($R$7:R651))-R651</f>
        <v/>
      </c>
      <c r="T651" s="9" t="inlineStr">
        <is>
          <t>Stop</t>
        </is>
      </c>
      <c r="U651" s="29" t="n">
        <v>7.7</v>
      </c>
    </row>
    <row r="652">
      <c r="A652" s="11" t="n">
        <v>646</v>
      </c>
      <c r="B652" s="25" t="n">
        <v>45693</v>
      </c>
      <c r="C652" s="9" t="inlineStr">
        <is>
          <t>09:45</t>
        </is>
      </c>
      <c r="D652" s="25" t="n">
        <v>45693</v>
      </c>
      <c r="E652" s="9" t="inlineStr">
        <is>
          <t>10:03</t>
        </is>
      </c>
      <c r="F652" s="9" t="inlineStr">
        <is>
          <t>Long</t>
        </is>
      </c>
      <c r="G652" s="9" t="inlineStr">
        <is>
          <t>Gap Fill</t>
        </is>
      </c>
      <c r="H652" s="9" t="inlineStr">
        <is>
          <t>-</t>
        </is>
      </c>
      <c r="I652" s="26" t="n">
        <v>12</v>
      </c>
      <c r="J652" s="27" t="n">
        <v>21438.58</v>
      </c>
      <c r="K652" s="27" t="n">
        <v>21385</v>
      </c>
      <c r="L652" s="27" t="n">
        <v>21385</v>
      </c>
      <c r="M652" s="27" t="n">
        <v>21531</v>
      </c>
      <c r="N652" s="28">
        <f>(K652-J652)*IF(F652="Long",1,-1)</f>
        <v/>
      </c>
      <c r="O652" s="18" t="n">
        <v>-642.96</v>
      </c>
      <c r="P652" s="18" t="n">
        <v>-642.96</v>
      </c>
      <c r="Q652" s="18" t="n">
        <v>413.76</v>
      </c>
      <c r="R652" s="18">
        <f>R651+O652</f>
        <v/>
      </c>
      <c r="S652" s="18">
        <f>MAX(0,MAX($R$7:R652))-R652</f>
        <v/>
      </c>
      <c r="T652" s="9" t="inlineStr">
        <is>
          <t>Stop</t>
        </is>
      </c>
      <c r="U652" s="29" t="n">
        <v>18.7</v>
      </c>
    </row>
    <row r="653">
      <c r="A653" s="11" t="n">
        <v>647</v>
      </c>
      <c r="B653" s="25" t="n">
        <v>45698</v>
      </c>
      <c r="C653" s="9" t="inlineStr">
        <is>
          <t>10:05</t>
        </is>
      </c>
      <c r="D653" s="25" t="n">
        <v>45698</v>
      </c>
      <c r="E653" s="9" t="inlineStr">
        <is>
          <t>16:05</t>
        </is>
      </c>
      <c r="F653" s="9" t="inlineStr">
        <is>
          <t>Long</t>
        </is>
      </c>
      <c r="G653" s="9" t="inlineStr">
        <is>
          <t>ORB</t>
        </is>
      </c>
      <c r="H653" s="9" t="inlineStr">
        <is>
          <t>A+</t>
        </is>
      </c>
      <c r="I653" s="26" t="n">
        <v>12</v>
      </c>
      <c r="J653" s="27" t="n">
        <v>21697.15</v>
      </c>
      <c r="K653" s="27" t="n">
        <v>21716.95</v>
      </c>
      <c r="L653" s="27" t="n">
        <v>21614.25</v>
      </c>
      <c r="M653" s="27" t="n">
        <v>21797.5</v>
      </c>
      <c r="N653" s="28">
        <f>(K653-J653)*IF(F653="Long",1,-1)</f>
        <v/>
      </c>
      <c r="O653" s="18" t="n">
        <v>237.6</v>
      </c>
      <c r="P653" s="18" t="n">
        <v>-34.8</v>
      </c>
      <c r="Q653" s="18" t="n">
        <v>925.2</v>
      </c>
      <c r="R653" s="18">
        <f>R652+O653</f>
        <v/>
      </c>
      <c r="S653" s="18">
        <f>MAX(0,MAX($R$7:R653))-R653</f>
        <v/>
      </c>
      <c r="T653" s="9" t="inlineStr">
        <is>
          <t>Session close</t>
        </is>
      </c>
      <c r="U653" s="29" t="n">
        <v>360</v>
      </c>
    </row>
    <row r="654">
      <c r="A654" s="11" t="n">
        <v>648</v>
      </c>
      <c r="B654" s="25" t="n">
        <v>45699</v>
      </c>
      <c r="C654" s="9" t="inlineStr">
        <is>
          <t>09:45</t>
        </is>
      </c>
      <c r="D654" s="25" t="n">
        <v>45699</v>
      </c>
      <c r="E654" s="9" t="inlineStr">
        <is>
          <t>10:29</t>
        </is>
      </c>
      <c r="F654" s="9" t="inlineStr">
        <is>
          <t>Long</t>
        </is>
      </c>
      <c r="G654" s="9" t="inlineStr">
        <is>
          <t>Gap Fill</t>
        </is>
      </c>
      <c r="H654" s="9" t="inlineStr">
        <is>
          <t>-</t>
        </is>
      </c>
      <c r="I654" s="26" t="n">
        <v>12</v>
      </c>
      <c r="J654" s="27" t="n">
        <v>21675.32</v>
      </c>
      <c r="K654" s="27" t="n">
        <v>21724.5</v>
      </c>
      <c r="L654" s="27" t="n">
        <v>21585</v>
      </c>
      <c r="M654" s="27" t="n">
        <v>21724.5</v>
      </c>
      <c r="N654" s="28">
        <f>(K654-J654)*IF(F654="Long",1,-1)</f>
        <v/>
      </c>
      <c r="O654" s="18" t="n">
        <v>590.16</v>
      </c>
      <c r="P654" s="18" t="n">
        <v>-354.24</v>
      </c>
      <c r="Q654" s="18" t="n">
        <v>590.16</v>
      </c>
      <c r="R654" s="18">
        <f>R653+O654</f>
        <v/>
      </c>
      <c r="S654" s="18">
        <f>MAX(0,MAX($R$7:R654))-R654</f>
        <v/>
      </c>
      <c r="T654" s="9" t="inlineStr">
        <is>
          <t>Target</t>
        </is>
      </c>
      <c r="U654" s="29" t="n">
        <v>44.3</v>
      </c>
    </row>
    <row r="655">
      <c r="A655" s="11" t="n">
        <v>649</v>
      </c>
      <c r="B655" s="25" t="n">
        <v>45706</v>
      </c>
      <c r="C655" s="9" t="inlineStr">
        <is>
          <t>14:25</t>
        </is>
      </c>
      <c r="D655" s="25" t="n">
        <v>45706</v>
      </c>
      <c r="E655" s="9" t="inlineStr">
        <is>
          <t>15:58</t>
        </is>
      </c>
      <c r="F655" s="9" t="inlineStr">
        <is>
          <t>Long</t>
        </is>
      </c>
      <c r="G655" s="9" t="inlineStr">
        <is>
          <t>CISD Reversal</t>
        </is>
      </c>
      <c r="H655" s="9" t="inlineStr">
        <is>
          <t>B</t>
        </is>
      </c>
      <c r="I655" s="26" t="n">
        <v>4</v>
      </c>
      <c r="J655" s="27" t="n">
        <v>22064.23</v>
      </c>
      <c r="K655" s="27" t="n">
        <v>22135</v>
      </c>
      <c r="L655" s="27" t="n">
        <v>21981.75</v>
      </c>
      <c r="M655" s="27" t="n">
        <v>22135</v>
      </c>
      <c r="N655" s="28">
        <f>(K655-J655)*IF(F655="Long",1,-1)</f>
        <v/>
      </c>
      <c r="O655" s="18" t="n">
        <v>283.08</v>
      </c>
      <c r="P655" s="18" t="n">
        <v>-53.6</v>
      </c>
      <c r="Q655" s="18" t="n">
        <v>283.08</v>
      </c>
      <c r="R655" s="18">
        <f>R654+O655</f>
        <v/>
      </c>
      <c r="S655" s="18">
        <f>MAX(0,MAX($R$7:R655))-R655</f>
        <v/>
      </c>
      <c r="T655" s="9" t="inlineStr">
        <is>
          <t>Target</t>
        </is>
      </c>
      <c r="U655" s="29" t="n">
        <v>93.7</v>
      </c>
    </row>
    <row r="656">
      <c r="A656" s="11" t="n">
        <v>650</v>
      </c>
      <c r="B656" s="25" t="n">
        <v>45707</v>
      </c>
      <c r="C656" s="9" t="inlineStr">
        <is>
          <t>10:05</t>
        </is>
      </c>
      <c r="D656" s="25" t="n">
        <v>45707</v>
      </c>
      <c r="E656" s="9" t="inlineStr">
        <is>
          <t>10:31</t>
        </is>
      </c>
      <c r="F656" s="9" t="inlineStr">
        <is>
          <t>Short</t>
        </is>
      </c>
      <c r="G656" s="9" t="inlineStr">
        <is>
          <t>CISD Continuation</t>
        </is>
      </c>
      <c r="H656" s="9" t="inlineStr">
        <is>
          <t>A</t>
        </is>
      </c>
      <c r="I656" s="26" t="n">
        <v>12</v>
      </c>
      <c r="J656" s="27" t="n">
        <v>22056.37</v>
      </c>
      <c r="K656" s="27" t="n">
        <v>22098.25</v>
      </c>
      <c r="L656" s="27" t="n">
        <v>22098.25</v>
      </c>
      <c r="M656" s="27" t="n">
        <v>22020</v>
      </c>
      <c r="N656" s="28">
        <f>(K656-J656)*IF(F656="Long",1,-1)</f>
        <v/>
      </c>
      <c r="O656" s="18" t="n">
        <v>-502.56</v>
      </c>
      <c r="P656" s="18" t="n">
        <v>-502.56</v>
      </c>
      <c r="Q656" s="18" t="n">
        <v>309.6</v>
      </c>
      <c r="R656" s="18">
        <f>R655+O656</f>
        <v/>
      </c>
      <c r="S656" s="18">
        <f>MAX(0,MAX($R$7:R656))-R656</f>
        <v/>
      </c>
      <c r="T656" s="9" t="inlineStr">
        <is>
          <t>Stop</t>
        </is>
      </c>
      <c r="U656" s="29" t="n">
        <v>26.7</v>
      </c>
    </row>
    <row r="657">
      <c r="A657" s="11" t="n">
        <v>651</v>
      </c>
      <c r="B657" s="25" t="n">
        <v>45708</v>
      </c>
      <c r="C657" s="9" t="inlineStr">
        <is>
          <t>09:55</t>
        </is>
      </c>
      <c r="D657" s="25" t="n">
        <v>45708</v>
      </c>
      <c r="E657" s="9" t="inlineStr">
        <is>
          <t>09:59</t>
        </is>
      </c>
      <c r="F657" s="9" t="inlineStr">
        <is>
          <t>Short</t>
        </is>
      </c>
      <c r="G657" s="9" t="inlineStr">
        <is>
          <t>CISD Continuation</t>
        </is>
      </c>
      <c r="H657" s="9" t="inlineStr">
        <is>
          <t>A</t>
        </is>
      </c>
      <c r="I657" s="26" t="n">
        <v>20</v>
      </c>
      <c r="J657" s="27" t="n">
        <v>21980.13</v>
      </c>
      <c r="K657" s="27" t="n">
        <v>21915</v>
      </c>
      <c r="L657" s="27" t="n">
        <v>22060.5</v>
      </c>
      <c r="M657" s="27" t="n">
        <v>21915</v>
      </c>
      <c r="N657" s="28">
        <f>(K657-J657)*IF(F657="Long",1,-1)</f>
        <v/>
      </c>
      <c r="O657" s="18" t="n">
        <v>1302.6</v>
      </c>
      <c r="P657" s="18" t="n">
        <v>-119</v>
      </c>
      <c r="Q657" s="18" t="n">
        <v>1302.6</v>
      </c>
      <c r="R657" s="18">
        <f>R656+O657</f>
        <v/>
      </c>
      <c r="S657" s="18">
        <f>MAX(0,MAX($R$7:R657))-R657</f>
        <v/>
      </c>
      <c r="T657" s="9" t="inlineStr">
        <is>
          <t>Target</t>
        </is>
      </c>
      <c r="U657" s="29" t="n">
        <v>4.7</v>
      </c>
    </row>
    <row r="658">
      <c r="A658" s="11" t="n">
        <v>652</v>
      </c>
      <c r="B658" s="25" t="n">
        <v>45708</v>
      </c>
      <c r="C658" s="9" t="inlineStr">
        <is>
          <t>10:00</t>
        </is>
      </c>
      <c r="D658" s="25" t="n">
        <v>45708</v>
      </c>
      <c r="E658" s="9" t="inlineStr">
        <is>
          <t>10:17</t>
        </is>
      </c>
      <c r="F658" s="9" t="inlineStr">
        <is>
          <t>Short</t>
        </is>
      </c>
      <c r="G658" s="9" t="inlineStr">
        <is>
          <t>Sweep Retest</t>
        </is>
      </c>
      <c r="H658" s="9" t="inlineStr">
        <is>
          <t>A</t>
        </is>
      </c>
      <c r="I658" s="26" t="n">
        <v>8</v>
      </c>
      <c r="J658" s="27" t="n">
        <v>21920.76</v>
      </c>
      <c r="K658" s="27" t="n">
        <v>21992</v>
      </c>
      <c r="L658" s="27" t="n">
        <v>21992</v>
      </c>
      <c r="M658" s="27" t="n">
        <v>21815</v>
      </c>
      <c r="N658" s="28">
        <f>(K658-J658)*IF(F658="Long",1,-1)</f>
        <v/>
      </c>
      <c r="O658" s="18" t="n">
        <v>-569.92</v>
      </c>
      <c r="P658" s="18" t="n">
        <v>-569.92</v>
      </c>
      <c r="Q658" s="18" t="n">
        <v>460.4</v>
      </c>
      <c r="R658" s="18">
        <f>R657+O658</f>
        <v/>
      </c>
      <c r="S658" s="18">
        <f>MAX(0,MAX($R$7:R658))-R658</f>
        <v/>
      </c>
      <c r="T658" s="9" t="inlineStr">
        <is>
          <t>Stop</t>
        </is>
      </c>
      <c r="U658" s="29" t="n">
        <v>17.7</v>
      </c>
    </row>
    <row r="659">
      <c r="A659" s="11" t="n">
        <v>653</v>
      </c>
      <c r="B659" s="25" t="n">
        <v>45712</v>
      </c>
      <c r="C659" s="9" t="inlineStr">
        <is>
          <t>09:45</t>
        </is>
      </c>
      <c r="D659" s="25" t="n">
        <v>45712</v>
      </c>
      <c r="E659" s="9" t="inlineStr">
        <is>
          <t>09:50</t>
        </is>
      </c>
      <c r="F659" s="9" t="inlineStr">
        <is>
          <t>Short</t>
        </is>
      </c>
      <c r="G659" s="9" t="inlineStr">
        <is>
          <t>Gap Fill</t>
        </is>
      </c>
      <c r="H659" s="9" t="inlineStr">
        <is>
          <t>-</t>
        </is>
      </c>
      <c r="I659" s="26" t="n">
        <v>12</v>
      </c>
      <c r="J659" s="27" t="n">
        <v>21635.16</v>
      </c>
      <c r="K659" s="27" t="n">
        <v>21595.5</v>
      </c>
      <c r="L659" s="27" t="n">
        <v>21724.75</v>
      </c>
      <c r="M659" s="27" t="n">
        <v>21595.5</v>
      </c>
      <c r="N659" s="28">
        <f>(K659-J659)*IF(F659="Long",1,-1)</f>
        <v/>
      </c>
      <c r="O659" s="18" t="n">
        <v>475.92</v>
      </c>
      <c r="P659" s="18" t="n">
        <v>-234.84</v>
      </c>
      <c r="Q659" s="18" t="n">
        <v>475.92</v>
      </c>
      <c r="R659" s="18">
        <f>R658+O659</f>
        <v/>
      </c>
      <c r="S659" s="18">
        <f>MAX(0,MAX($R$7:R659))-R659</f>
        <v/>
      </c>
      <c r="T659" s="9" t="inlineStr">
        <is>
          <t>Target</t>
        </is>
      </c>
      <c r="U659" s="29" t="n">
        <v>5.7</v>
      </c>
    </row>
    <row r="660">
      <c r="A660" s="11" t="n">
        <v>654</v>
      </c>
      <c r="B660" s="25" t="n">
        <v>45713</v>
      </c>
      <c r="C660" s="9" t="inlineStr">
        <is>
          <t>09:55</t>
        </is>
      </c>
      <c r="D660" s="25" t="n">
        <v>45713</v>
      </c>
      <c r="E660" s="9" t="inlineStr">
        <is>
          <t>10:14</t>
        </is>
      </c>
      <c r="F660" s="9" t="inlineStr">
        <is>
          <t>Short</t>
        </is>
      </c>
      <c r="G660" s="9" t="inlineStr">
        <is>
          <t>CISD Continuation</t>
        </is>
      </c>
      <c r="H660" s="9" t="inlineStr">
        <is>
          <t>A</t>
        </is>
      </c>
      <c r="I660" s="26" t="n">
        <v>12</v>
      </c>
      <c r="J660" s="27" t="n">
        <v>21164.1</v>
      </c>
      <c r="K660" s="27" t="n">
        <v>21065</v>
      </c>
      <c r="L660" s="27" t="n">
        <v>21244</v>
      </c>
      <c r="M660" s="27" t="n">
        <v>21065</v>
      </c>
      <c r="N660" s="28">
        <f>(K660-J660)*IF(F660="Long",1,-1)</f>
        <v/>
      </c>
      <c r="O660" s="18" t="n">
        <v>1189.2</v>
      </c>
      <c r="P660" s="18" t="n">
        <v>-674.4</v>
      </c>
      <c r="Q660" s="18" t="n">
        <v>1189.2</v>
      </c>
      <c r="R660" s="18">
        <f>R659+O660</f>
        <v/>
      </c>
      <c r="S660" s="18">
        <f>MAX(0,MAX($R$7:R660))-R660</f>
        <v/>
      </c>
      <c r="T660" s="9" t="inlineStr">
        <is>
          <t>Target</t>
        </is>
      </c>
      <c r="U660" s="29" t="n">
        <v>19.7</v>
      </c>
    </row>
    <row r="661">
      <c r="A661" s="11" t="n">
        <v>655</v>
      </c>
      <c r="B661" s="25" t="n">
        <v>45714</v>
      </c>
      <c r="C661" s="9" t="inlineStr">
        <is>
          <t>09:45</t>
        </is>
      </c>
      <c r="D661" s="25" t="n">
        <v>45714</v>
      </c>
      <c r="E661" s="9" t="inlineStr">
        <is>
          <t>09:49</t>
        </is>
      </c>
      <c r="F661" s="9" t="inlineStr">
        <is>
          <t>Short</t>
        </is>
      </c>
      <c r="G661" s="9" t="inlineStr">
        <is>
          <t>Gap Fill</t>
        </is>
      </c>
      <c r="H661" s="9" t="inlineStr">
        <is>
          <t>-</t>
        </is>
      </c>
      <c r="I661" s="26" t="n">
        <v>12</v>
      </c>
      <c r="J661" s="27" t="n">
        <v>21164.86</v>
      </c>
      <c r="K661" s="27" t="n">
        <v>21204.5</v>
      </c>
      <c r="L661" s="27" t="n">
        <v>21204.5</v>
      </c>
      <c r="M661" s="27" t="n">
        <v>21076.25</v>
      </c>
      <c r="N661" s="28">
        <f>(K661-J661)*IF(F661="Long",1,-1)</f>
        <v/>
      </c>
      <c r="O661" s="18" t="n">
        <v>-475.68</v>
      </c>
      <c r="P661" s="18" t="n">
        <v>-475.68</v>
      </c>
      <c r="Q661" s="18" t="n">
        <v>191.16</v>
      </c>
      <c r="R661" s="18">
        <f>R660+O661</f>
        <v/>
      </c>
      <c r="S661" s="18">
        <f>MAX(0,MAX($R$7:R661))-R661</f>
        <v/>
      </c>
      <c r="T661" s="9" t="inlineStr">
        <is>
          <t>Stop</t>
        </is>
      </c>
      <c r="U661" s="29" t="n">
        <v>4.7</v>
      </c>
    </row>
    <row r="662">
      <c r="A662" s="11" t="n">
        <v>656</v>
      </c>
      <c r="B662" s="25" t="n">
        <v>45714</v>
      </c>
      <c r="C662" s="9" t="inlineStr">
        <is>
          <t>09:55</t>
        </is>
      </c>
      <c r="D662" s="25" t="n">
        <v>45714</v>
      </c>
      <c r="E662" s="9" t="inlineStr">
        <is>
          <t>10:28</t>
        </is>
      </c>
      <c r="F662" s="9" t="inlineStr">
        <is>
          <t>Long</t>
        </is>
      </c>
      <c r="G662" s="9" t="inlineStr">
        <is>
          <t>CISD Continuation</t>
        </is>
      </c>
      <c r="H662" s="9" t="inlineStr">
        <is>
          <t>A</t>
        </is>
      </c>
      <c r="I662" s="26" t="n">
        <v>12</v>
      </c>
      <c r="J662" s="27" t="n">
        <v>21236.68</v>
      </c>
      <c r="K662" s="27" t="n">
        <v>21239.75</v>
      </c>
      <c r="L662" s="27" t="n">
        <v>21157.75</v>
      </c>
      <c r="M662" s="27" t="n">
        <v>21325.25</v>
      </c>
      <c r="N662" s="28">
        <f>(K662-J662)*IF(F662="Long",1,-1)</f>
        <v/>
      </c>
      <c r="O662" s="18" t="n">
        <v>36.84</v>
      </c>
      <c r="P662" s="18" t="n">
        <v>-524.4</v>
      </c>
      <c r="Q662" s="18" t="n">
        <v>789.6</v>
      </c>
      <c r="R662" s="18">
        <f>R661+O662</f>
        <v/>
      </c>
      <c r="S662" s="18">
        <f>MAX(0,MAX($R$7:R662))-R662</f>
        <v/>
      </c>
      <c r="T662" s="9" t="inlineStr">
        <is>
          <t>Break-even stop</t>
        </is>
      </c>
      <c r="U662" s="29" t="n">
        <v>33.7</v>
      </c>
    </row>
    <row r="663">
      <c r="A663" s="11" t="n">
        <v>657</v>
      </c>
      <c r="B663" s="25" t="n">
        <v>45719</v>
      </c>
      <c r="C663" s="9" t="inlineStr">
        <is>
          <t>09:45</t>
        </is>
      </c>
      <c r="D663" s="25" t="n">
        <v>45719</v>
      </c>
      <c r="E663" s="9" t="inlineStr">
        <is>
          <t>09:53</t>
        </is>
      </c>
      <c r="F663" s="9" t="inlineStr">
        <is>
          <t>Short</t>
        </is>
      </c>
      <c r="G663" s="9" t="inlineStr">
        <is>
          <t>Gap Fill</t>
        </is>
      </c>
      <c r="H663" s="9" t="inlineStr">
        <is>
          <t>-</t>
        </is>
      </c>
      <c r="I663" s="26" t="n">
        <v>12</v>
      </c>
      <c r="J663" s="27" t="n">
        <v>20915.8</v>
      </c>
      <c r="K663" s="27" t="n">
        <v>20853</v>
      </c>
      <c r="L663" s="27" t="n">
        <v>21067.5</v>
      </c>
      <c r="M663" s="27" t="n">
        <v>20853</v>
      </c>
      <c r="N663" s="28">
        <f>(K663-J663)*IF(F663="Long",1,-1)</f>
        <v/>
      </c>
      <c r="O663" s="18" t="n">
        <v>753.6</v>
      </c>
      <c r="P663" s="18" t="n">
        <v>-482.4</v>
      </c>
      <c r="Q663" s="18" t="n">
        <v>753.6</v>
      </c>
      <c r="R663" s="18">
        <f>R662+O663</f>
        <v/>
      </c>
      <c r="S663" s="18">
        <f>MAX(0,MAX($R$7:R663))-R663</f>
        <v/>
      </c>
      <c r="T663" s="9" t="inlineStr">
        <is>
          <t>Target</t>
        </is>
      </c>
      <c r="U663" s="29" t="n">
        <v>8.699999999999999</v>
      </c>
    </row>
    <row r="664">
      <c r="A664" s="11" t="n">
        <v>658</v>
      </c>
      <c r="B664" s="25" t="n">
        <v>45726</v>
      </c>
      <c r="C664" s="9" t="inlineStr">
        <is>
          <t>10:05</t>
        </is>
      </c>
      <c r="D664" s="25" t="n">
        <v>45726</v>
      </c>
      <c r="E664" s="9" t="inlineStr">
        <is>
          <t>10:45</t>
        </is>
      </c>
      <c r="F664" s="9" t="inlineStr">
        <is>
          <t>Short</t>
        </is>
      </c>
      <c r="G664" s="9" t="inlineStr">
        <is>
          <t>CISD Continuation</t>
        </is>
      </c>
      <c r="H664" s="9" t="inlineStr">
        <is>
          <t>A</t>
        </is>
      </c>
      <c r="I664" s="26" t="n">
        <v>12</v>
      </c>
      <c r="J664" s="27" t="n">
        <v>19672.42</v>
      </c>
      <c r="K664" s="27" t="n">
        <v>19582</v>
      </c>
      <c r="L664" s="27" t="n">
        <v>19753.25</v>
      </c>
      <c r="M664" s="27" t="n">
        <v>19582</v>
      </c>
      <c r="N664" s="28">
        <f>(K664-J664)*IF(F664="Long",1,-1)</f>
        <v/>
      </c>
      <c r="O664" s="18" t="n">
        <v>1085.04</v>
      </c>
      <c r="P664" s="18" t="n">
        <v>-521.4</v>
      </c>
      <c r="Q664" s="18" t="n">
        <v>1085.04</v>
      </c>
      <c r="R664" s="18">
        <f>R663+O664</f>
        <v/>
      </c>
      <c r="S664" s="18">
        <f>MAX(0,MAX($R$7:R664))-R664</f>
        <v/>
      </c>
      <c r="T664" s="9" t="inlineStr">
        <is>
          <t>Target</t>
        </is>
      </c>
      <c r="U664" s="29" t="n">
        <v>40.7</v>
      </c>
    </row>
    <row r="665">
      <c r="A665" s="11" t="n">
        <v>659</v>
      </c>
      <c r="B665" s="25" t="n">
        <v>45727</v>
      </c>
      <c r="C665" s="9" t="inlineStr">
        <is>
          <t>10:30</t>
        </is>
      </c>
      <c r="D665" s="25" t="n">
        <v>45727</v>
      </c>
      <c r="E665" s="9" t="inlineStr">
        <is>
          <t>10:53</t>
        </is>
      </c>
      <c r="F665" s="9" t="inlineStr">
        <is>
          <t>Short</t>
        </is>
      </c>
      <c r="G665" s="9" t="inlineStr">
        <is>
          <t>CISD Continuation</t>
        </is>
      </c>
      <c r="H665" s="9" t="inlineStr">
        <is>
          <t>A</t>
        </is>
      </c>
      <c r="I665" s="26" t="n">
        <v>12</v>
      </c>
      <c r="J665" s="27" t="n">
        <v>19291.51</v>
      </c>
      <c r="K665" s="27" t="n">
        <v>19372.5</v>
      </c>
      <c r="L665" s="27" t="n">
        <v>19372.5</v>
      </c>
      <c r="M665" s="27" t="n">
        <v>19206.75</v>
      </c>
      <c r="N665" s="28">
        <f>(K665-J665)*IF(F665="Long",1,-1)</f>
        <v/>
      </c>
      <c r="O665" s="18" t="n">
        <v>-971.88</v>
      </c>
      <c r="P665" s="18" t="n">
        <v>-971.88</v>
      </c>
      <c r="Q665" s="18" t="n">
        <v>657.6</v>
      </c>
      <c r="R665" s="18">
        <f>R664+O665</f>
        <v/>
      </c>
      <c r="S665" s="18">
        <f>MAX(0,MAX($R$7:R665))-R665</f>
        <v/>
      </c>
      <c r="T665" s="9" t="inlineStr">
        <is>
          <t>Stop</t>
        </is>
      </c>
      <c r="U665" s="29" t="n">
        <v>23.7</v>
      </c>
    </row>
    <row r="666">
      <c r="A666" s="11" t="n">
        <v>660</v>
      </c>
      <c r="B666" s="25" t="n">
        <v>45734</v>
      </c>
      <c r="C666" s="9" t="inlineStr">
        <is>
          <t>09:55</t>
        </is>
      </c>
      <c r="D666" s="25" t="n">
        <v>45734</v>
      </c>
      <c r="E666" s="9" t="inlineStr">
        <is>
          <t>14:52</t>
        </is>
      </c>
      <c r="F666" s="9" t="inlineStr">
        <is>
          <t>Short</t>
        </is>
      </c>
      <c r="G666" s="9" t="inlineStr">
        <is>
          <t>ORB</t>
        </is>
      </c>
      <c r="H666" s="9" t="inlineStr">
        <is>
          <t>A+</t>
        </is>
      </c>
      <c r="I666" s="26" t="n">
        <v>12</v>
      </c>
      <c r="J666" s="27" t="n">
        <v>19488.05</v>
      </c>
      <c r="K666" s="27" t="n">
        <v>19569</v>
      </c>
      <c r="L666" s="27" t="n">
        <v>19569</v>
      </c>
      <c r="M666" s="27" t="n">
        <v>19296.75</v>
      </c>
      <c r="N666" s="28">
        <f>(K666-J666)*IF(F666="Long",1,-1)</f>
        <v/>
      </c>
      <c r="O666" s="18" t="n">
        <v>-971.4</v>
      </c>
      <c r="P666" s="18" t="n">
        <v>-971.4</v>
      </c>
      <c r="Q666" s="18" t="n">
        <v>1149.6</v>
      </c>
      <c r="R666" s="18">
        <f>R665+O666</f>
        <v/>
      </c>
      <c r="S666" s="18">
        <f>MAX(0,MAX($R$7:R666))-R666</f>
        <v/>
      </c>
      <c r="T666" s="9" t="inlineStr">
        <is>
          <t>Stop</t>
        </is>
      </c>
      <c r="U666" s="29" t="n">
        <v>297.7</v>
      </c>
    </row>
    <row r="667">
      <c r="A667" s="11" t="n">
        <v>661</v>
      </c>
      <c r="B667" s="25" t="n">
        <v>45736</v>
      </c>
      <c r="C667" s="9" t="inlineStr">
        <is>
          <t>09:45</t>
        </is>
      </c>
      <c r="D667" s="25" t="n">
        <v>45736</v>
      </c>
      <c r="E667" s="9" t="inlineStr">
        <is>
          <t>10:00</t>
        </is>
      </c>
      <c r="F667" s="9" t="inlineStr">
        <is>
          <t>Long</t>
        </is>
      </c>
      <c r="G667" s="9" t="inlineStr">
        <is>
          <t>Gap Fill</t>
        </is>
      </c>
      <c r="H667" s="9" t="inlineStr">
        <is>
          <t>-</t>
        </is>
      </c>
      <c r="I667" s="26" t="n">
        <v>12</v>
      </c>
      <c r="J667" s="27" t="n">
        <v>19671.86</v>
      </c>
      <c r="K667" s="27" t="n">
        <v>19737</v>
      </c>
      <c r="L667" s="27" t="n">
        <v>19544</v>
      </c>
      <c r="M667" s="27" t="n">
        <v>19737</v>
      </c>
      <c r="N667" s="28">
        <f>(K667-J667)*IF(F667="Long",1,-1)</f>
        <v/>
      </c>
      <c r="O667" s="18" t="n">
        <v>781.6799999999999</v>
      </c>
      <c r="P667" s="18" t="n">
        <v>-39.96</v>
      </c>
      <c r="Q667" s="18" t="n">
        <v>781.6799999999999</v>
      </c>
      <c r="R667" s="18">
        <f>R666+O667</f>
        <v/>
      </c>
      <c r="S667" s="18">
        <f>MAX(0,MAX($R$7:R667))-R667</f>
        <v/>
      </c>
      <c r="T667" s="9" t="inlineStr">
        <is>
          <t>Target</t>
        </is>
      </c>
      <c r="U667" s="29" t="n">
        <v>15.7</v>
      </c>
    </row>
    <row r="668">
      <c r="A668" s="11" t="n">
        <v>662</v>
      </c>
      <c r="B668" s="25" t="n">
        <v>45740</v>
      </c>
      <c r="C668" s="9" t="inlineStr">
        <is>
          <t>12:30</t>
        </is>
      </c>
      <c r="D668" s="25" t="n">
        <v>45740</v>
      </c>
      <c r="E668" s="9" t="inlineStr">
        <is>
          <t>16:05</t>
        </is>
      </c>
      <c r="F668" s="9" t="inlineStr">
        <is>
          <t>Short</t>
        </is>
      </c>
      <c r="G668" s="9" t="inlineStr">
        <is>
          <t>CISD Reversal</t>
        </is>
      </c>
      <c r="H668" s="9" t="inlineStr">
        <is>
          <t>A</t>
        </is>
      </c>
      <c r="I668" s="26" t="n">
        <v>4</v>
      </c>
      <c r="J668" s="27" t="n">
        <v>20135.99</v>
      </c>
      <c r="K668" s="27" t="n">
        <v>20161.91</v>
      </c>
      <c r="L668" s="27" t="n">
        <v>20216.25</v>
      </c>
      <c r="M668" s="27" t="n">
        <v>20065</v>
      </c>
      <c r="N668" s="28">
        <f>(K668-J668)*IF(F668="Long",1,-1)</f>
        <v/>
      </c>
      <c r="O668" s="18" t="n">
        <v>-103.68</v>
      </c>
      <c r="P668" s="18" t="n">
        <v>-289.28</v>
      </c>
      <c r="Q668" s="18" t="n">
        <v>109.2</v>
      </c>
      <c r="R668" s="18">
        <f>R667+O668</f>
        <v/>
      </c>
      <c r="S668" s="18">
        <f>MAX(0,MAX($R$7:R668))-R668</f>
        <v/>
      </c>
      <c r="T668" s="9" t="inlineStr">
        <is>
          <t>Session close</t>
        </is>
      </c>
      <c r="U668" s="29" t="n">
        <v>215</v>
      </c>
    </row>
    <row r="669">
      <c r="A669" s="11" t="n">
        <v>663</v>
      </c>
      <c r="B669" s="25" t="n">
        <v>45741</v>
      </c>
      <c r="C669" s="9" t="inlineStr">
        <is>
          <t>10:30</t>
        </is>
      </c>
      <c r="D669" s="25" t="n">
        <v>45741</v>
      </c>
      <c r="E669" s="9" t="inlineStr">
        <is>
          <t>11:35</t>
        </is>
      </c>
      <c r="F669" s="9" t="inlineStr">
        <is>
          <t>Long</t>
        </is>
      </c>
      <c r="G669" s="9" t="inlineStr">
        <is>
          <t>CISD Continuation</t>
        </is>
      </c>
      <c r="H669" s="9" t="inlineStr">
        <is>
          <t>A</t>
        </is>
      </c>
      <c r="I669" s="26" t="n">
        <v>12</v>
      </c>
      <c r="J669" s="27" t="n">
        <v>20256.14</v>
      </c>
      <c r="K669" s="27" t="n">
        <v>20256.75</v>
      </c>
      <c r="L669" s="27" t="n">
        <v>20210.75</v>
      </c>
      <c r="M669" s="27" t="n">
        <v>20308</v>
      </c>
      <c r="N669" s="28">
        <f>(K669-J669)*IF(F669="Long",1,-1)</f>
        <v/>
      </c>
      <c r="O669" s="18" t="n">
        <v>7.32</v>
      </c>
      <c r="P669" s="18" t="n">
        <v>-395.4</v>
      </c>
      <c r="Q669" s="18" t="n">
        <v>470.04</v>
      </c>
      <c r="R669" s="18">
        <f>R668+O669</f>
        <v/>
      </c>
      <c r="S669" s="18">
        <f>MAX(0,MAX($R$7:R669))-R669</f>
        <v/>
      </c>
      <c r="T669" s="9" t="inlineStr">
        <is>
          <t>Break-even stop</t>
        </is>
      </c>
      <c r="U669" s="29" t="n">
        <v>65.7</v>
      </c>
    </row>
    <row r="670">
      <c r="A670" s="11" t="n">
        <v>664</v>
      </c>
      <c r="B670" s="25" t="n">
        <v>45742</v>
      </c>
      <c r="C670" s="9" t="inlineStr">
        <is>
          <t>09:45</t>
        </is>
      </c>
      <c r="D670" s="25" t="n">
        <v>45742</v>
      </c>
      <c r="E670" s="9" t="inlineStr">
        <is>
          <t>09:47</t>
        </is>
      </c>
      <c r="F670" s="9" t="inlineStr">
        <is>
          <t>Long</t>
        </is>
      </c>
      <c r="G670" s="9" t="inlineStr">
        <is>
          <t>Gap Fill</t>
        </is>
      </c>
      <c r="H670" s="9" t="inlineStr">
        <is>
          <t>-</t>
        </is>
      </c>
      <c r="I670" s="26" t="n">
        <v>12</v>
      </c>
      <c r="J670" s="27" t="n">
        <v>20252.2</v>
      </c>
      <c r="K670" s="27" t="n">
        <v>20216.25</v>
      </c>
      <c r="L670" s="27" t="n">
        <v>20216.25</v>
      </c>
      <c r="M670" s="27" t="n">
        <v>20289.25</v>
      </c>
      <c r="N670" s="28">
        <f>(K670-J670)*IF(F670="Long",1,-1)</f>
        <v/>
      </c>
      <c r="O670" s="18" t="n">
        <v>-431.4</v>
      </c>
      <c r="P670" s="18" t="n">
        <v>-431.4</v>
      </c>
      <c r="Q670" s="18" t="n">
        <v>66.59999999999999</v>
      </c>
      <c r="R670" s="18">
        <f>R669+O670</f>
        <v/>
      </c>
      <c r="S670" s="18">
        <f>MAX(0,MAX($R$7:R670))-R670</f>
        <v/>
      </c>
      <c r="T670" s="9" t="inlineStr">
        <is>
          <t>Stop</t>
        </is>
      </c>
      <c r="U670" s="29" t="n">
        <v>2.7</v>
      </c>
    </row>
    <row r="671">
      <c r="A671" s="11" t="n">
        <v>665</v>
      </c>
      <c r="B671" s="25" t="n">
        <v>45742</v>
      </c>
      <c r="C671" s="9" t="inlineStr">
        <is>
          <t>09:55</t>
        </is>
      </c>
      <c r="D671" s="25" t="n">
        <v>45742</v>
      </c>
      <c r="E671" s="9" t="inlineStr">
        <is>
          <t>10:20</t>
        </is>
      </c>
      <c r="F671" s="9" t="inlineStr">
        <is>
          <t>Short</t>
        </is>
      </c>
      <c r="G671" s="9" t="inlineStr">
        <is>
          <t>CISD Continuation</t>
        </is>
      </c>
      <c r="H671" s="9" t="inlineStr">
        <is>
          <t>A</t>
        </is>
      </c>
      <c r="I671" s="26" t="n">
        <v>12</v>
      </c>
      <c r="J671" s="27" t="n">
        <v>20178.25</v>
      </c>
      <c r="K671" s="27" t="n">
        <v>20065</v>
      </c>
      <c r="L671" s="27" t="n">
        <v>20258.25</v>
      </c>
      <c r="M671" s="27" t="n">
        <v>20065</v>
      </c>
      <c r="N671" s="28">
        <f>(K671-J671)*IF(F671="Long",1,-1)</f>
        <v/>
      </c>
      <c r="O671" s="18" t="n">
        <v>1359</v>
      </c>
      <c r="P671" s="18" t="n">
        <v>-30.96</v>
      </c>
      <c r="Q671" s="18" t="n">
        <v>1359</v>
      </c>
      <c r="R671" s="18">
        <f>R670+O671</f>
        <v/>
      </c>
      <c r="S671" s="18">
        <f>MAX(0,MAX($R$7:R671))-R671</f>
        <v/>
      </c>
      <c r="T671" s="9" t="inlineStr">
        <is>
          <t>Target</t>
        </is>
      </c>
      <c r="U671" s="29" t="n">
        <v>25.7</v>
      </c>
    </row>
    <row r="672">
      <c r="A672" s="11" t="n">
        <v>666</v>
      </c>
      <c r="B672" s="25" t="n">
        <v>45742</v>
      </c>
      <c r="C672" s="9" t="inlineStr">
        <is>
          <t>10:25</t>
        </is>
      </c>
      <c r="D672" s="25" t="n">
        <v>45742</v>
      </c>
      <c r="E672" s="9" t="inlineStr">
        <is>
          <t>14:47</t>
        </is>
      </c>
      <c r="F672" s="9" t="inlineStr">
        <is>
          <t>Short</t>
        </is>
      </c>
      <c r="G672" s="9" t="inlineStr">
        <is>
          <t>Sweep Retest</t>
        </is>
      </c>
      <c r="H672" s="9" t="inlineStr">
        <is>
          <t>A</t>
        </is>
      </c>
      <c r="I672" s="26" t="n">
        <v>8</v>
      </c>
      <c r="J672" s="27" t="n">
        <v>20057.75</v>
      </c>
      <c r="K672" s="27" t="n">
        <v>19869.5</v>
      </c>
      <c r="L672" s="27" t="n">
        <v>20138</v>
      </c>
      <c r="M672" s="27" t="n">
        <v>19869.5</v>
      </c>
      <c r="N672" s="28">
        <f>(K672-J672)*IF(F672="Long",1,-1)</f>
        <v/>
      </c>
      <c r="O672" s="18" t="n">
        <v>1506</v>
      </c>
      <c r="P672" s="18" t="n">
        <v>-542.64</v>
      </c>
      <c r="Q672" s="18" t="n">
        <v>1506</v>
      </c>
      <c r="R672" s="18">
        <f>R671+O672</f>
        <v/>
      </c>
      <c r="S672" s="18">
        <f>MAX(0,MAX($R$7:R672))-R672</f>
        <v/>
      </c>
      <c r="T672" s="9" t="inlineStr">
        <is>
          <t>Target</t>
        </is>
      </c>
      <c r="U672" s="29" t="n">
        <v>262.7</v>
      </c>
    </row>
    <row r="673">
      <c r="A673" s="11" t="n">
        <v>667</v>
      </c>
      <c r="B673" s="25" t="n">
        <v>45742</v>
      </c>
      <c r="C673" s="9" t="inlineStr">
        <is>
          <t>14:50</t>
        </is>
      </c>
      <c r="D673" s="25" t="n">
        <v>45742</v>
      </c>
      <c r="E673" s="9" t="inlineStr">
        <is>
          <t>16:05</t>
        </is>
      </c>
      <c r="F673" s="9" t="inlineStr">
        <is>
          <t>Short</t>
        </is>
      </c>
      <c r="G673" s="9" t="inlineStr">
        <is>
          <t>Sweep Retest</t>
        </is>
      </c>
      <c r="H673" s="9" t="inlineStr">
        <is>
          <t>A+</t>
        </is>
      </c>
      <c r="I673" s="26" t="n">
        <v>8</v>
      </c>
      <c r="J673" s="27" t="n">
        <v>19867</v>
      </c>
      <c r="K673" s="27" t="n">
        <v>19911.68</v>
      </c>
      <c r="L673" s="27" t="n">
        <v>19947.25</v>
      </c>
      <c r="M673" s="27" t="n">
        <v>19765</v>
      </c>
      <c r="N673" s="28">
        <f>(K673-J673)*IF(F673="Long",1,-1)</f>
        <v/>
      </c>
      <c r="O673" s="18" t="n">
        <v>-357.44</v>
      </c>
      <c r="P673" s="18" t="n">
        <v>-584.64</v>
      </c>
      <c r="Q673" s="18" t="n">
        <v>130.4</v>
      </c>
      <c r="R673" s="18">
        <f>R672+O673</f>
        <v/>
      </c>
      <c r="S673" s="18">
        <f>MAX(0,MAX($R$7:R673))-R673</f>
        <v/>
      </c>
      <c r="T673" s="9" t="inlineStr">
        <is>
          <t>Session close</t>
        </is>
      </c>
      <c r="U673" s="29" t="n">
        <v>75</v>
      </c>
    </row>
    <row r="674">
      <c r="A674" s="11" t="n">
        <v>668</v>
      </c>
      <c r="B674" s="25" t="n">
        <v>45748</v>
      </c>
      <c r="C674" s="9" t="inlineStr">
        <is>
          <t>09:45</t>
        </is>
      </c>
      <c r="D674" s="25" t="n">
        <v>45748</v>
      </c>
      <c r="E674" s="9" t="inlineStr">
        <is>
          <t>09:48</t>
        </is>
      </c>
      <c r="F674" s="9" t="inlineStr">
        <is>
          <t>Long</t>
        </is>
      </c>
      <c r="G674" s="9" t="inlineStr">
        <is>
          <t>Gap Fill</t>
        </is>
      </c>
      <c r="H674" s="9" t="inlineStr">
        <is>
          <t>-</t>
        </is>
      </c>
      <c r="I674" s="26" t="n">
        <v>12</v>
      </c>
      <c r="J674" s="27" t="n">
        <v>19224.45</v>
      </c>
      <c r="K674" s="27" t="n">
        <v>19277.25</v>
      </c>
      <c r="L674" s="27" t="n">
        <v>19165.5</v>
      </c>
      <c r="M674" s="27" t="n">
        <v>19277.25</v>
      </c>
      <c r="N674" s="28">
        <f>(K674-J674)*IF(F674="Long",1,-1)</f>
        <v/>
      </c>
      <c r="O674" s="18" t="n">
        <v>633.6</v>
      </c>
      <c r="P674" s="18" t="n">
        <v>-72.23999999999999</v>
      </c>
      <c r="Q674" s="18" t="n">
        <v>633.6</v>
      </c>
      <c r="R674" s="18">
        <f>R673+O674</f>
        <v/>
      </c>
      <c r="S674" s="18">
        <f>MAX(0,MAX($R$7:R674))-R674</f>
        <v/>
      </c>
      <c r="T674" s="9" t="inlineStr">
        <is>
          <t>Target</t>
        </is>
      </c>
      <c r="U674" s="29" t="n">
        <v>3.7</v>
      </c>
    </row>
    <row r="675">
      <c r="A675" s="11" t="n">
        <v>669</v>
      </c>
      <c r="B675" s="25" t="n">
        <v>45764</v>
      </c>
      <c r="C675" s="9" t="inlineStr">
        <is>
          <t>09:45</t>
        </is>
      </c>
      <c r="D675" s="25" t="n">
        <v>45764</v>
      </c>
      <c r="E675" s="9" t="inlineStr">
        <is>
          <t>09:46</t>
        </is>
      </c>
      <c r="F675" s="9" t="inlineStr">
        <is>
          <t>Short</t>
        </is>
      </c>
      <c r="G675" s="9" t="inlineStr">
        <is>
          <t>Gap Fill</t>
        </is>
      </c>
      <c r="H675" s="9" t="inlineStr">
        <is>
          <t>-</t>
        </is>
      </c>
      <c r="I675" s="26" t="n">
        <v>12</v>
      </c>
      <c r="J675" s="27" t="n">
        <v>18297.98</v>
      </c>
      <c r="K675" s="27" t="n">
        <v>18261</v>
      </c>
      <c r="L675" s="27" t="n">
        <v>18390</v>
      </c>
      <c r="M675" s="27" t="n">
        <v>18261</v>
      </c>
      <c r="N675" s="28">
        <f>(K675-J675)*IF(F675="Long",1,-1)</f>
        <v/>
      </c>
      <c r="O675" s="18" t="n">
        <v>443.76</v>
      </c>
      <c r="P675" s="18" t="n">
        <v>-93.23999999999999</v>
      </c>
      <c r="Q675" s="18" t="n">
        <v>443.76</v>
      </c>
      <c r="R675" s="18">
        <f>R674+O675</f>
        <v/>
      </c>
      <c r="S675" s="18">
        <f>MAX(0,MAX($R$7:R675))-R675</f>
        <v/>
      </c>
      <c r="T675" s="9" t="inlineStr">
        <is>
          <t>Target</t>
        </is>
      </c>
      <c r="U675" s="29" t="n">
        <v>1.7</v>
      </c>
    </row>
    <row r="676">
      <c r="A676" s="11" t="n">
        <v>670</v>
      </c>
      <c r="B676" s="25" t="n">
        <v>45768</v>
      </c>
      <c r="C676" s="9" t="inlineStr">
        <is>
          <t>09:55</t>
        </is>
      </c>
      <c r="D676" s="25" t="n">
        <v>45768</v>
      </c>
      <c r="E676" s="9" t="inlineStr">
        <is>
          <t>10:00</t>
        </is>
      </c>
      <c r="F676" s="9" t="inlineStr">
        <is>
          <t>Short</t>
        </is>
      </c>
      <c r="G676" s="9" t="inlineStr">
        <is>
          <t>ORB</t>
        </is>
      </c>
      <c r="H676" s="9" t="inlineStr">
        <is>
          <t>A+</t>
        </is>
      </c>
      <c r="I676" s="26" t="n">
        <v>20</v>
      </c>
      <c r="J676" s="27" t="n">
        <v>17940.55</v>
      </c>
      <c r="K676" s="27" t="n">
        <v>17865</v>
      </c>
      <c r="L676" s="27" t="n">
        <v>18021</v>
      </c>
      <c r="M676" s="27" t="n">
        <v>17865</v>
      </c>
      <c r="N676" s="28">
        <f>(K676-J676)*IF(F676="Long",1,-1)</f>
        <v/>
      </c>
      <c r="O676" s="18" t="n">
        <v>1511</v>
      </c>
      <c r="P676" s="18" t="n">
        <v>-103</v>
      </c>
      <c r="Q676" s="18" t="n">
        <v>1511</v>
      </c>
      <c r="R676" s="18">
        <f>R675+O676</f>
        <v/>
      </c>
      <c r="S676" s="18">
        <f>MAX(0,MAX($R$7:R676))-R676</f>
        <v/>
      </c>
      <c r="T676" s="9" t="inlineStr">
        <is>
          <t>Target</t>
        </is>
      </c>
      <c r="U676" s="29" t="n">
        <v>5.7</v>
      </c>
    </row>
    <row r="677">
      <c r="A677" s="11" t="n">
        <v>671</v>
      </c>
      <c r="B677" s="25" t="n">
        <v>45768</v>
      </c>
      <c r="C677" s="9" t="inlineStr">
        <is>
          <t>10:05</t>
        </is>
      </c>
      <c r="D677" s="25" t="n">
        <v>45768</v>
      </c>
      <c r="E677" s="9" t="inlineStr">
        <is>
          <t>11:23</t>
        </is>
      </c>
      <c r="F677" s="9" t="inlineStr">
        <is>
          <t>Short</t>
        </is>
      </c>
      <c r="G677" s="9" t="inlineStr">
        <is>
          <t>Sweep Retest</t>
        </is>
      </c>
      <c r="H677" s="9" t="inlineStr">
        <is>
          <t>A</t>
        </is>
      </c>
      <c r="I677" s="26" t="n">
        <v>8</v>
      </c>
      <c r="J677" s="27" t="n">
        <v>17851.55</v>
      </c>
      <c r="K677" s="27" t="n">
        <v>17765</v>
      </c>
      <c r="L677" s="27" t="n">
        <v>17931.75</v>
      </c>
      <c r="M677" s="27" t="n">
        <v>17765</v>
      </c>
      <c r="N677" s="28">
        <f>(K677-J677)*IF(F677="Long",1,-1)</f>
        <v/>
      </c>
      <c r="O677" s="18" t="n">
        <v>692.4</v>
      </c>
      <c r="P677" s="18" t="n">
        <v>-190.08</v>
      </c>
      <c r="Q677" s="18" t="n">
        <v>692.4</v>
      </c>
      <c r="R677" s="18">
        <f>R676+O677</f>
        <v/>
      </c>
      <c r="S677" s="18">
        <f>MAX(0,MAX($R$7:R677))-R677</f>
        <v/>
      </c>
      <c r="T677" s="9" t="inlineStr">
        <is>
          <t>Target</t>
        </is>
      </c>
      <c r="U677" s="29" t="n">
        <v>78.3</v>
      </c>
    </row>
    <row r="678">
      <c r="A678" s="11" t="n">
        <v>672</v>
      </c>
      <c r="B678" s="25" t="n">
        <v>45769</v>
      </c>
      <c r="C678" s="9" t="inlineStr">
        <is>
          <t>10:00</t>
        </is>
      </c>
      <c r="D678" s="25" t="n">
        <v>45769</v>
      </c>
      <c r="E678" s="9" t="inlineStr">
        <is>
          <t>10:11</t>
        </is>
      </c>
      <c r="F678" s="9" t="inlineStr">
        <is>
          <t>Long</t>
        </is>
      </c>
      <c r="G678" s="9" t="inlineStr">
        <is>
          <t>CISD Continuation</t>
        </is>
      </c>
      <c r="H678" s="9" t="inlineStr">
        <is>
          <t>A</t>
        </is>
      </c>
      <c r="I678" s="26" t="n">
        <v>12</v>
      </c>
      <c r="J678" s="27" t="n">
        <v>18144.08</v>
      </c>
      <c r="K678" s="27" t="n">
        <v>18194.25</v>
      </c>
      <c r="L678" s="27" t="n">
        <v>18081.25</v>
      </c>
      <c r="M678" s="27" t="n">
        <v>18194.25</v>
      </c>
      <c r="N678" s="28">
        <f>(K678-J678)*IF(F678="Long",1,-1)</f>
        <v/>
      </c>
      <c r="O678" s="18" t="n">
        <v>602.04</v>
      </c>
      <c r="P678" s="18" t="n">
        <v>-145.8</v>
      </c>
      <c r="Q678" s="18" t="n">
        <v>602.04</v>
      </c>
      <c r="R678" s="18">
        <f>R677+O678</f>
        <v/>
      </c>
      <c r="S678" s="18">
        <f>MAX(0,MAX($R$7:R678))-R678</f>
        <v/>
      </c>
      <c r="T678" s="9" t="inlineStr">
        <is>
          <t>Target</t>
        </is>
      </c>
      <c r="U678" s="29" t="n">
        <v>11.3</v>
      </c>
    </row>
    <row r="679">
      <c r="A679" s="11" t="n">
        <v>673</v>
      </c>
      <c r="B679" s="25" t="n">
        <v>45769</v>
      </c>
      <c r="C679" s="9" t="inlineStr">
        <is>
          <t>10:25</t>
        </is>
      </c>
      <c r="D679" s="25" t="n">
        <v>45769</v>
      </c>
      <c r="E679" s="9" t="inlineStr">
        <is>
          <t>10:30</t>
        </is>
      </c>
      <c r="F679" s="9" t="inlineStr">
        <is>
          <t>Long</t>
        </is>
      </c>
      <c r="G679" s="9" t="inlineStr">
        <is>
          <t>Sweep Retest</t>
        </is>
      </c>
      <c r="H679" s="9" t="inlineStr">
        <is>
          <t>A</t>
        </is>
      </c>
      <c r="I679" s="26" t="n">
        <v>8</v>
      </c>
      <c r="J679" s="27" t="n">
        <v>18185.08</v>
      </c>
      <c r="K679" s="27" t="n">
        <v>18141.25</v>
      </c>
      <c r="L679" s="27" t="n">
        <v>18141.25</v>
      </c>
      <c r="M679" s="27" t="n">
        <v>18235</v>
      </c>
      <c r="N679" s="28">
        <f>(K679-J679)*IF(F679="Long",1,-1)</f>
        <v/>
      </c>
      <c r="O679" s="18" t="n">
        <v>-350.64</v>
      </c>
      <c r="P679" s="18" t="n">
        <v>-350.64</v>
      </c>
      <c r="Q679" s="18" t="n">
        <v>0</v>
      </c>
      <c r="R679" s="18">
        <f>R678+O679</f>
        <v/>
      </c>
      <c r="S679" s="18">
        <f>MAX(0,MAX($R$7:R679))-R679</f>
        <v/>
      </c>
      <c r="T679" s="9" t="inlineStr">
        <is>
          <t>Stop</t>
        </is>
      </c>
      <c r="U679" s="29" t="n">
        <v>5.7</v>
      </c>
    </row>
    <row r="680">
      <c r="A680" s="11" t="n">
        <v>674</v>
      </c>
      <c r="B680" s="25" t="n">
        <v>45769</v>
      </c>
      <c r="C680" s="9" t="inlineStr">
        <is>
          <t>13:15</t>
        </is>
      </c>
      <c r="D680" s="25" t="n">
        <v>45769</v>
      </c>
      <c r="E680" s="9" t="inlineStr">
        <is>
          <t>13:28</t>
        </is>
      </c>
      <c r="F680" s="9" t="inlineStr">
        <is>
          <t>Short</t>
        </is>
      </c>
      <c r="G680" s="9" t="inlineStr">
        <is>
          <t>CISD Reversal</t>
        </is>
      </c>
      <c r="H680" s="9" t="inlineStr">
        <is>
          <t>A</t>
        </is>
      </c>
      <c r="I680" s="26" t="n">
        <v>4</v>
      </c>
      <c r="J680" s="27" t="n">
        <v>18268.87</v>
      </c>
      <c r="K680" s="27" t="n">
        <v>18155.25</v>
      </c>
      <c r="L680" s="27" t="n">
        <v>18348.75</v>
      </c>
      <c r="M680" s="27" t="n">
        <v>18155.25</v>
      </c>
      <c r="N680" s="28">
        <f>(K680-J680)*IF(F680="Long",1,-1)</f>
        <v/>
      </c>
      <c r="O680" s="18" t="n">
        <v>454.48</v>
      </c>
      <c r="P680" s="18" t="n">
        <v>-21.96</v>
      </c>
      <c r="Q680" s="18" t="n">
        <v>454.48</v>
      </c>
      <c r="R680" s="18">
        <f>R679+O680</f>
        <v/>
      </c>
      <c r="S680" s="18">
        <f>MAX(0,MAX($R$7:R680))-R680</f>
        <v/>
      </c>
      <c r="T680" s="9" t="inlineStr">
        <is>
          <t>Target</t>
        </is>
      </c>
      <c r="U680" s="29" t="n">
        <v>13.7</v>
      </c>
    </row>
    <row r="681">
      <c r="A681" s="11" t="n">
        <v>675</v>
      </c>
      <c r="B681" s="25" t="n">
        <v>45771</v>
      </c>
      <c r="C681" s="9" t="inlineStr">
        <is>
          <t>09:55</t>
        </is>
      </c>
      <c r="D681" s="25" t="n">
        <v>45771</v>
      </c>
      <c r="E681" s="9" t="inlineStr">
        <is>
          <t>10:27</t>
        </is>
      </c>
      <c r="F681" s="9" t="inlineStr">
        <is>
          <t>Long</t>
        </is>
      </c>
      <c r="G681" s="9" t="inlineStr">
        <is>
          <t>CISD Continuation</t>
        </is>
      </c>
      <c r="H681" s="9" t="inlineStr">
        <is>
          <t>A</t>
        </is>
      </c>
      <c r="I681" s="26" t="n">
        <v>12</v>
      </c>
      <c r="J681" s="27" t="n">
        <v>18897.7</v>
      </c>
      <c r="K681" s="27" t="n">
        <v>19017.25</v>
      </c>
      <c r="L681" s="27" t="n">
        <v>18815.75</v>
      </c>
      <c r="M681" s="27" t="n">
        <v>19017.25</v>
      </c>
      <c r="N681" s="28">
        <f>(K681-J681)*IF(F681="Long",1,-1)</f>
        <v/>
      </c>
      <c r="O681" s="18" t="n">
        <v>1434.6</v>
      </c>
      <c r="P681" s="18" t="n">
        <v>-211.8</v>
      </c>
      <c r="Q681" s="18" t="n">
        <v>1434.6</v>
      </c>
      <c r="R681" s="18">
        <f>R680+O681</f>
        <v/>
      </c>
      <c r="S681" s="18">
        <f>MAX(0,MAX($R$7:R681))-R681</f>
        <v/>
      </c>
      <c r="T681" s="9" t="inlineStr">
        <is>
          <t>Target</t>
        </is>
      </c>
      <c r="U681" s="29" t="n">
        <v>32.7</v>
      </c>
    </row>
    <row r="682">
      <c r="A682" s="11" t="n">
        <v>676</v>
      </c>
      <c r="B682" s="25" t="n">
        <v>45771</v>
      </c>
      <c r="C682" s="9" t="inlineStr">
        <is>
          <t>10:30</t>
        </is>
      </c>
      <c r="D682" s="25" t="n">
        <v>45771</v>
      </c>
      <c r="E682" s="9" t="inlineStr">
        <is>
          <t>15:50</t>
        </is>
      </c>
      <c r="F682" s="9" t="inlineStr">
        <is>
          <t>Long</t>
        </is>
      </c>
      <c r="G682" s="9" t="inlineStr">
        <is>
          <t>Sweep Retest</t>
        </is>
      </c>
      <c r="H682" s="9" t="inlineStr">
        <is>
          <t>A</t>
        </is>
      </c>
      <c r="I682" s="26" t="n">
        <v>8</v>
      </c>
      <c r="J682" s="27" t="n">
        <v>19029.33</v>
      </c>
      <c r="K682" s="27" t="n">
        <v>19216.25</v>
      </c>
      <c r="L682" s="27" t="n">
        <v>18947.5</v>
      </c>
      <c r="M682" s="27" t="n">
        <v>19216.25</v>
      </c>
      <c r="N682" s="28">
        <f>(K682-J682)*IF(F682="Long",1,-1)</f>
        <v/>
      </c>
      <c r="O682" s="18" t="n">
        <v>1495.36</v>
      </c>
      <c r="P682" s="18" t="n">
        <v>-431.2</v>
      </c>
      <c r="Q682" s="18" t="n">
        <v>1495.36</v>
      </c>
      <c r="R682" s="18">
        <f>R681+O682</f>
        <v/>
      </c>
      <c r="S682" s="18">
        <f>MAX(0,MAX($R$7:R682))-R682</f>
        <v/>
      </c>
      <c r="T682" s="9" t="inlineStr">
        <is>
          <t>Target</t>
        </is>
      </c>
      <c r="U682" s="29" t="n">
        <v>320.3</v>
      </c>
    </row>
    <row r="683">
      <c r="A683" s="11" t="n">
        <v>677</v>
      </c>
      <c r="B683" s="25" t="n">
        <v>45776</v>
      </c>
      <c r="C683" s="9" t="inlineStr">
        <is>
          <t>09:45</t>
        </is>
      </c>
      <c r="D683" s="25" t="n">
        <v>45776</v>
      </c>
      <c r="E683" s="9" t="inlineStr">
        <is>
          <t>09:49</t>
        </is>
      </c>
      <c r="F683" s="9" t="inlineStr">
        <is>
          <t>Long</t>
        </is>
      </c>
      <c r="G683" s="9" t="inlineStr">
        <is>
          <t>Gap Fill</t>
        </is>
      </c>
      <c r="H683" s="9" t="inlineStr">
        <is>
          <t>-</t>
        </is>
      </c>
      <c r="I683" s="26" t="n">
        <v>12</v>
      </c>
      <c r="J683" s="27" t="n">
        <v>19371.33</v>
      </c>
      <c r="K683" s="27" t="n">
        <v>19420</v>
      </c>
      <c r="L683" s="27" t="n">
        <v>19300.75</v>
      </c>
      <c r="M683" s="27" t="n">
        <v>19420</v>
      </c>
      <c r="N683" s="28">
        <f>(K683-J683)*IF(F683="Long",1,-1)</f>
        <v/>
      </c>
      <c r="O683" s="18" t="n">
        <v>584.04</v>
      </c>
      <c r="P683" s="18" t="n">
        <v>-49.8</v>
      </c>
      <c r="Q683" s="18" t="n">
        <v>584.04</v>
      </c>
      <c r="R683" s="18">
        <f>R682+O683</f>
        <v/>
      </c>
      <c r="S683" s="18">
        <f>MAX(0,MAX($R$7:R683))-R683</f>
        <v/>
      </c>
      <c r="T683" s="9" t="inlineStr">
        <is>
          <t>Target</t>
        </is>
      </c>
      <c r="U683" s="29" t="n">
        <v>4.3</v>
      </c>
    </row>
    <row r="684">
      <c r="A684" s="11" t="n">
        <v>678</v>
      </c>
      <c r="B684" s="25" t="n">
        <v>45782</v>
      </c>
      <c r="C684" s="9" t="inlineStr">
        <is>
          <t>09:45</t>
        </is>
      </c>
      <c r="D684" s="25" t="n">
        <v>45782</v>
      </c>
      <c r="E684" s="9" t="inlineStr">
        <is>
          <t>14:33</t>
        </is>
      </c>
      <c r="F684" s="9" t="inlineStr">
        <is>
          <t>Long</t>
        </is>
      </c>
      <c r="G684" s="9" t="inlineStr">
        <is>
          <t>Gap Fill</t>
        </is>
      </c>
      <c r="H684" s="9" t="inlineStr">
        <is>
          <t>-</t>
        </is>
      </c>
      <c r="I684" s="26" t="n">
        <v>12</v>
      </c>
      <c r="J684" s="27" t="n">
        <v>19940.85</v>
      </c>
      <c r="K684" s="27" t="n">
        <v>20087.75</v>
      </c>
      <c r="L684" s="27" t="n">
        <v>19890.5</v>
      </c>
      <c r="M684" s="27" t="n">
        <v>20087.75</v>
      </c>
      <c r="N684" s="28">
        <f>(K684-J684)*IF(F684="Long",1,-1)</f>
        <v/>
      </c>
      <c r="O684" s="18" t="n">
        <v>1762.8</v>
      </c>
      <c r="P684" s="18" t="n">
        <v>-331.2</v>
      </c>
      <c r="Q684" s="18" t="n">
        <v>1762.8</v>
      </c>
      <c r="R684" s="18">
        <f>R683+O684</f>
        <v/>
      </c>
      <c r="S684" s="18">
        <f>MAX(0,MAX($R$7:R684))-R684</f>
        <v/>
      </c>
      <c r="T684" s="9" t="inlineStr">
        <is>
          <t>Target</t>
        </is>
      </c>
      <c r="U684" s="29" t="n">
        <v>288.7</v>
      </c>
    </row>
    <row r="685">
      <c r="A685" s="11" t="n">
        <v>679</v>
      </c>
      <c r="B685" s="25" t="n">
        <v>45783</v>
      </c>
      <c r="C685" s="9" t="inlineStr">
        <is>
          <t>09:45</t>
        </is>
      </c>
      <c r="D685" s="25" t="n">
        <v>45783</v>
      </c>
      <c r="E685" s="9" t="inlineStr">
        <is>
          <t>09:51</t>
        </is>
      </c>
      <c r="F685" s="9" t="inlineStr">
        <is>
          <t>Long</t>
        </is>
      </c>
      <c r="G685" s="9" t="inlineStr">
        <is>
          <t>Gap Fill</t>
        </is>
      </c>
      <c r="H685" s="9" t="inlineStr">
        <is>
          <t>-</t>
        </is>
      </c>
      <c r="I685" s="26" t="n">
        <v>12</v>
      </c>
      <c r="J685" s="27" t="n">
        <v>19760.75</v>
      </c>
      <c r="K685" s="27" t="n">
        <v>19692.25</v>
      </c>
      <c r="L685" s="27" t="n">
        <v>19692.25</v>
      </c>
      <c r="M685" s="27" t="n">
        <v>19974.75</v>
      </c>
      <c r="N685" s="28">
        <f>(K685-J685)*IF(F685="Long",1,-1)</f>
        <v/>
      </c>
      <c r="O685" s="18" t="n">
        <v>-822</v>
      </c>
      <c r="P685" s="18" t="n">
        <v>-822</v>
      </c>
      <c r="Q685" s="18" t="n">
        <v>141.6</v>
      </c>
      <c r="R685" s="18">
        <f>R684+O685</f>
        <v/>
      </c>
      <c r="S685" s="18">
        <f>MAX(0,MAX($R$7:R685))-R685</f>
        <v/>
      </c>
      <c r="T685" s="9" t="inlineStr">
        <is>
          <t>Stop</t>
        </is>
      </c>
      <c r="U685" s="29" t="n">
        <v>6.7</v>
      </c>
    </row>
    <row r="686">
      <c r="A686" s="11" t="n">
        <v>680</v>
      </c>
      <c r="B686" s="25" t="n">
        <v>45785</v>
      </c>
      <c r="C686" s="9" t="inlineStr">
        <is>
          <t>09:45</t>
        </is>
      </c>
      <c r="D686" s="25" t="n">
        <v>45785</v>
      </c>
      <c r="E686" s="9" t="inlineStr">
        <is>
          <t>11:28</t>
        </is>
      </c>
      <c r="F686" s="9" t="inlineStr">
        <is>
          <t>Short</t>
        </is>
      </c>
      <c r="G686" s="9" t="inlineStr">
        <is>
          <t>Gap Fill</t>
        </is>
      </c>
      <c r="H686" s="9" t="inlineStr">
        <is>
          <t>-</t>
        </is>
      </c>
      <c r="I686" s="26" t="n">
        <v>12</v>
      </c>
      <c r="J686" s="27" t="n">
        <v>20040.55</v>
      </c>
      <c r="K686" s="27" t="n">
        <v>20091.5</v>
      </c>
      <c r="L686" s="27" t="n">
        <v>20091.5</v>
      </c>
      <c r="M686" s="27" t="n">
        <v>19866.25</v>
      </c>
      <c r="N686" s="28">
        <f>(K686-J686)*IF(F686="Long",1,-1)</f>
        <v/>
      </c>
      <c r="O686" s="18" t="n">
        <v>-611.4</v>
      </c>
      <c r="P686" s="18" t="n">
        <v>-611.4</v>
      </c>
      <c r="Q686" s="18" t="n">
        <v>1699.2</v>
      </c>
      <c r="R686" s="18">
        <f>R685+O686</f>
        <v/>
      </c>
      <c r="S686" s="18">
        <f>MAX(0,MAX($R$7:R686))-R686</f>
        <v/>
      </c>
      <c r="T686" s="9" t="inlineStr">
        <is>
          <t>Stop</t>
        </is>
      </c>
      <c r="U686" s="29" t="n">
        <v>103.7</v>
      </c>
    </row>
    <row r="687">
      <c r="A687" s="11" t="n">
        <v>681</v>
      </c>
      <c r="B687" s="25" t="n">
        <v>45786</v>
      </c>
      <c r="C687" s="9" t="inlineStr">
        <is>
          <t>09:45</t>
        </is>
      </c>
      <c r="D687" s="25" t="n">
        <v>45786</v>
      </c>
      <c r="E687" s="9" t="inlineStr">
        <is>
          <t>10:27</t>
        </is>
      </c>
      <c r="F687" s="9" t="inlineStr">
        <is>
          <t>Short</t>
        </is>
      </c>
      <c r="G687" s="9" t="inlineStr">
        <is>
          <t>Gap Fill</t>
        </is>
      </c>
      <c r="H687" s="9" t="inlineStr">
        <is>
          <t>-</t>
        </is>
      </c>
      <c r="I687" s="26" t="n">
        <v>12</v>
      </c>
      <c r="J687" s="27" t="n">
        <v>20146.85</v>
      </c>
      <c r="K687" s="27" t="n">
        <v>20067</v>
      </c>
      <c r="L687" s="27" t="n">
        <v>20201.25</v>
      </c>
      <c r="M687" s="27" t="n">
        <v>20067</v>
      </c>
      <c r="N687" s="28">
        <f>(K687-J687)*IF(F687="Long",1,-1)</f>
        <v/>
      </c>
      <c r="O687" s="18" t="n">
        <v>958.2</v>
      </c>
      <c r="P687" s="18" t="n">
        <v>-608.4</v>
      </c>
      <c r="Q687" s="18" t="n">
        <v>958.2</v>
      </c>
      <c r="R687" s="18">
        <f>R686+O687</f>
        <v/>
      </c>
      <c r="S687" s="18">
        <f>MAX(0,MAX($R$7:R687))-R687</f>
        <v/>
      </c>
      <c r="T687" s="9" t="inlineStr">
        <is>
          <t>Target</t>
        </is>
      </c>
      <c r="U687" s="29" t="n">
        <v>42.7</v>
      </c>
    </row>
    <row r="688">
      <c r="A688" s="11" t="n">
        <v>682</v>
      </c>
      <c r="B688" s="25" t="n">
        <v>45797</v>
      </c>
      <c r="C688" s="9" t="inlineStr">
        <is>
          <t>09:45</t>
        </is>
      </c>
      <c r="D688" s="25" t="n">
        <v>45797</v>
      </c>
      <c r="E688" s="9" t="inlineStr">
        <is>
          <t>09:47</t>
        </is>
      </c>
      <c r="F688" s="9" t="inlineStr">
        <is>
          <t>Long</t>
        </is>
      </c>
      <c r="G688" s="9" t="inlineStr">
        <is>
          <t>Gap Fill</t>
        </is>
      </c>
      <c r="H688" s="9" t="inlineStr">
        <is>
          <t>-</t>
        </is>
      </c>
      <c r="I688" s="26" t="n">
        <v>12</v>
      </c>
      <c r="J688" s="27" t="n">
        <v>21340.15</v>
      </c>
      <c r="K688" s="27" t="n">
        <v>21315.5</v>
      </c>
      <c r="L688" s="27" t="n">
        <v>21315.5</v>
      </c>
      <c r="M688" s="27" t="n">
        <v>21445.5</v>
      </c>
      <c r="N688" s="28">
        <f>(K688-J688)*IF(F688="Long",1,-1)</f>
        <v/>
      </c>
      <c r="O688" s="18" t="n">
        <v>-295.8</v>
      </c>
      <c r="P688" s="18" t="n">
        <v>-295.8</v>
      </c>
      <c r="Q688" s="18" t="n">
        <v>14.4</v>
      </c>
      <c r="R688" s="18">
        <f>R687+O688</f>
        <v/>
      </c>
      <c r="S688" s="18">
        <f>MAX(0,MAX($R$7:R688))-R688</f>
        <v/>
      </c>
      <c r="T688" s="9" t="inlineStr">
        <is>
          <t>Stop</t>
        </is>
      </c>
      <c r="U688" s="29" t="n">
        <v>2.7</v>
      </c>
    </row>
    <row r="689">
      <c r="A689" s="11" t="n">
        <v>683</v>
      </c>
      <c r="B689" s="25" t="n">
        <v>45797</v>
      </c>
      <c r="C689" s="9" t="inlineStr">
        <is>
          <t>10:10</t>
        </is>
      </c>
      <c r="D689" s="25" t="n">
        <v>45797</v>
      </c>
      <c r="E689" s="9" t="inlineStr">
        <is>
          <t>10:21</t>
        </is>
      </c>
      <c r="F689" s="9" t="inlineStr">
        <is>
          <t>Short</t>
        </is>
      </c>
      <c r="G689" s="9" t="inlineStr">
        <is>
          <t>CISD Continuation</t>
        </is>
      </c>
      <c r="H689" s="9" t="inlineStr">
        <is>
          <t>A</t>
        </is>
      </c>
      <c r="I689" s="26" t="n">
        <v>12</v>
      </c>
      <c r="J689" s="27" t="n">
        <v>21296.05</v>
      </c>
      <c r="K689" s="27" t="n">
        <v>21349.25</v>
      </c>
      <c r="L689" s="27" t="n">
        <v>21349.25</v>
      </c>
      <c r="M689" s="27" t="n">
        <v>21254.25</v>
      </c>
      <c r="N689" s="28">
        <f>(K689-J689)*IF(F689="Long",1,-1)</f>
        <v/>
      </c>
      <c r="O689" s="18" t="n">
        <v>-638.4</v>
      </c>
      <c r="P689" s="18" t="n">
        <v>-638.4</v>
      </c>
      <c r="Q689" s="18" t="n">
        <v>56.4</v>
      </c>
      <c r="R689" s="18">
        <f>R688+O689</f>
        <v/>
      </c>
      <c r="S689" s="18">
        <f>MAX(0,MAX($R$7:R689))-R689</f>
        <v/>
      </c>
      <c r="T689" s="9" t="inlineStr">
        <is>
          <t>Stop</t>
        </is>
      </c>
      <c r="U689" s="29" t="n">
        <v>11.3</v>
      </c>
    </row>
    <row r="690">
      <c r="A690" s="11" t="n">
        <v>684</v>
      </c>
      <c r="B690" s="25" t="n">
        <v>45797</v>
      </c>
      <c r="C690" s="9" t="inlineStr">
        <is>
          <t>13:35</t>
        </is>
      </c>
      <c r="D690" s="25" t="n">
        <v>45797</v>
      </c>
      <c r="E690" s="9" t="inlineStr">
        <is>
          <t>15:00</t>
        </is>
      </c>
      <c r="F690" s="9" t="inlineStr">
        <is>
          <t>Short</t>
        </is>
      </c>
      <c r="G690" s="9" t="inlineStr">
        <is>
          <t>CISD Reversal</t>
        </is>
      </c>
      <c r="H690" s="9" t="inlineStr">
        <is>
          <t>A</t>
        </is>
      </c>
      <c r="I690" s="26" t="n">
        <v>4</v>
      </c>
      <c r="J690" s="27" t="n">
        <v>21353.25</v>
      </c>
      <c r="K690" s="27" t="n">
        <v>21255.25</v>
      </c>
      <c r="L690" s="27" t="n">
        <v>21389.25</v>
      </c>
      <c r="M690" s="27" t="n">
        <v>21255.25</v>
      </c>
      <c r="N690" s="28">
        <f>(K690-J690)*IF(F690="Long",1,-1)</f>
        <v/>
      </c>
      <c r="O690" s="18" t="n">
        <v>392</v>
      </c>
      <c r="P690" s="18" t="n">
        <v>-67.59999999999999</v>
      </c>
      <c r="Q690" s="18" t="n">
        <v>392</v>
      </c>
      <c r="R690" s="18">
        <f>R689+O690</f>
        <v/>
      </c>
      <c r="S690" s="18">
        <f>MAX(0,MAX($R$7:R690))-R690</f>
        <v/>
      </c>
      <c r="T690" s="9" t="inlineStr">
        <is>
          <t>Target</t>
        </is>
      </c>
      <c r="U690" s="29" t="n">
        <v>85.7</v>
      </c>
    </row>
    <row r="691">
      <c r="A691" s="11" t="n">
        <v>685</v>
      </c>
      <c r="B691" s="25" t="n">
        <v>45798</v>
      </c>
      <c r="C691" s="9" t="inlineStr">
        <is>
          <t>09:45</t>
        </is>
      </c>
      <c r="D691" s="25" t="n">
        <v>45798</v>
      </c>
      <c r="E691" s="9" t="inlineStr">
        <is>
          <t>10:56</t>
        </is>
      </c>
      <c r="F691" s="9" t="inlineStr">
        <is>
          <t>Long</t>
        </is>
      </c>
      <c r="G691" s="9" t="inlineStr">
        <is>
          <t>Gap Fill</t>
        </is>
      </c>
      <c r="H691" s="9" t="inlineStr">
        <is>
          <t>-</t>
        </is>
      </c>
      <c r="I691" s="26" t="n">
        <v>12</v>
      </c>
      <c r="J691" s="27" t="n">
        <v>21293.95</v>
      </c>
      <c r="K691" s="27" t="n">
        <v>21373</v>
      </c>
      <c r="L691" s="27" t="n">
        <v>21205.5</v>
      </c>
      <c r="M691" s="27" t="n">
        <v>21373</v>
      </c>
      <c r="N691" s="28">
        <f>(K691-J691)*IF(F691="Long",1,-1)</f>
        <v/>
      </c>
      <c r="O691" s="18" t="n">
        <v>948.6</v>
      </c>
      <c r="P691" s="18" t="n">
        <v>-114</v>
      </c>
      <c r="Q691" s="18" t="n">
        <v>948.6</v>
      </c>
      <c r="R691" s="18">
        <f>R690+O691</f>
        <v/>
      </c>
      <c r="S691" s="18">
        <f>MAX(0,MAX($R$7:R691))-R691</f>
        <v/>
      </c>
      <c r="T691" s="9" t="inlineStr">
        <is>
          <t>Target</t>
        </is>
      </c>
      <c r="U691" s="29" t="n">
        <v>71.7</v>
      </c>
    </row>
    <row r="692">
      <c r="A692" s="11" t="n">
        <v>686</v>
      </c>
      <c r="B692" s="25" t="n">
        <v>45799</v>
      </c>
      <c r="C692" s="9" t="inlineStr">
        <is>
          <t>10:00</t>
        </is>
      </c>
      <c r="D692" s="25" t="n">
        <v>45799</v>
      </c>
      <c r="E692" s="9" t="inlineStr">
        <is>
          <t>10:54</t>
        </is>
      </c>
      <c r="F692" s="9" t="inlineStr">
        <is>
          <t>Long</t>
        </is>
      </c>
      <c r="G692" s="9" t="inlineStr">
        <is>
          <t>CISD Continuation</t>
        </is>
      </c>
      <c r="H692" s="9" t="inlineStr">
        <is>
          <t>A</t>
        </is>
      </c>
      <c r="I692" s="26" t="n">
        <v>12</v>
      </c>
      <c r="J692" s="27" t="n">
        <v>21218.15</v>
      </c>
      <c r="K692" s="27" t="n">
        <v>21135.25</v>
      </c>
      <c r="L692" s="27" t="n">
        <v>21135.25</v>
      </c>
      <c r="M692" s="27" t="n">
        <v>21305</v>
      </c>
      <c r="N692" s="28">
        <f>(K692-J692)*IF(F692="Long",1,-1)</f>
        <v/>
      </c>
      <c r="O692" s="18" t="n">
        <v>-994.8</v>
      </c>
      <c r="P692" s="18" t="n">
        <v>-994.8</v>
      </c>
      <c r="Q692" s="18" t="n">
        <v>489.6</v>
      </c>
      <c r="R692" s="18">
        <f>R691+O692</f>
        <v/>
      </c>
      <c r="S692" s="18">
        <f>MAX(0,MAX($R$7:R692))-R692</f>
        <v/>
      </c>
      <c r="T692" s="9" t="inlineStr">
        <is>
          <t>Stop</t>
        </is>
      </c>
      <c r="U692" s="29" t="n">
        <v>54.7</v>
      </c>
    </row>
    <row r="693">
      <c r="A693" s="11" t="n">
        <v>687</v>
      </c>
      <c r="B693" s="25" t="n">
        <v>45799</v>
      </c>
      <c r="C693" s="9" t="inlineStr">
        <is>
          <t>11:05</t>
        </is>
      </c>
      <c r="D693" s="25" t="n">
        <v>45799</v>
      </c>
      <c r="E693" s="9" t="inlineStr">
        <is>
          <t>16:05</t>
        </is>
      </c>
      <c r="F693" s="9" t="inlineStr">
        <is>
          <t>Long</t>
        </is>
      </c>
      <c r="G693" s="9" t="inlineStr">
        <is>
          <t>ORB</t>
        </is>
      </c>
      <c r="H693" s="9" t="inlineStr">
        <is>
          <t>A</t>
        </is>
      </c>
      <c r="I693" s="26" t="n">
        <v>12</v>
      </c>
      <c r="J693" s="27" t="n">
        <v>21177.55</v>
      </c>
      <c r="K693" s="27" t="n">
        <v>21129.25</v>
      </c>
      <c r="L693" s="27" t="n">
        <v>21095.25</v>
      </c>
      <c r="M693" s="27" t="n">
        <v>21285</v>
      </c>
      <c r="N693" s="28">
        <f>(K693-J693)*IF(F693="Long",1,-1)</f>
        <v/>
      </c>
      <c r="O693" s="18" t="n">
        <v>-579.6</v>
      </c>
      <c r="P693" s="18" t="n">
        <v>-980.4</v>
      </c>
      <c r="Q693" s="18" t="n">
        <v>1065.6</v>
      </c>
      <c r="R693" s="18">
        <f>R692+O693</f>
        <v/>
      </c>
      <c r="S693" s="18">
        <f>MAX(0,MAX($R$7:R693))-R693</f>
        <v/>
      </c>
      <c r="T693" s="9" t="inlineStr">
        <is>
          <t>Session close</t>
        </is>
      </c>
      <c r="U693" s="29" t="n">
        <v>300</v>
      </c>
    </row>
    <row r="694">
      <c r="A694" s="11" t="n">
        <v>688</v>
      </c>
      <c r="B694" s="25" t="n">
        <v>45805</v>
      </c>
      <c r="C694" s="9" t="inlineStr">
        <is>
          <t>11:05</t>
        </is>
      </c>
      <c r="D694" s="25" t="n">
        <v>45805</v>
      </c>
      <c r="E694" s="9" t="inlineStr">
        <is>
          <t>15:50</t>
        </is>
      </c>
      <c r="F694" s="9" t="inlineStr">
        <is>
          <t>Long</t>
        </is>
      </c>
      <c r="G694" s="9" t="inlineStr">
        <is>
          <t>CISD Reversal</t>
        </is>
      </c>
      <c r="H694" s="9" t="inlineStr">
        <is>
          <t>A</t>
        </is>
      </c>
      <c r="I694" s="26" t="n">
        <v>4</v>
      </c>
      <c r="J694" s="27" t="n">
        <v>21414.15</v>
      </c>
      <c r="K694" s="27" t="n">
        <v>21332.75</v>
      </c>
      <c r="L694" s="27" t="n">
        <v>21332.75</v>
      </c>
      <c r="M694" s="27" t="n">
        <v>21485</v>
      </c>
      <c r="N694" s="28">
        <f>(K694-J694)*IF(F694="Long",1,-1)</f>
        <v/>
      </c>
      <c r="O694" s="18" t="n">
        <v>-325.6</v>
      </c>
      <c r="P694" s="18" t="n">
        <v>-325.6</v>
      </c>
      <c r="Q694" s="18" t="n">
        <v>181.2</v>
      </c>
      <c r="R694" s="18">
        <f>R693+O694</f>
        <v/>
      </c>
      <c r="S694" s="18">
        <f>MAX(0,MAX($R$7:R694))-R694</f>
        <v/>
      </c>
      <c r="T694" s="9" t="inlineStr">
        <is>
          <t>Stop</t>
        </is>
      </c>
      <c r="U694" s="29" t="n">
        <v>285.7</v>
      </c>
    </row>
    <row r="695">
      <c r="A695" s="11" t="n">
        <v>689</v>
      </c>
      <c r="B695" s="25" t="n">
        <v>45810</v>
      </c>
      <c r="C695" s="9" t="inlineStr">
        <is>
          <t>13:10</t>
        </is>
      </c>
      <c r="D695" s="25" t="n">
        <v>45810</v>
      </c>
      <c r="E695" s="9" t="inlineStr">
        <is>
          <t>16:05</t>
        </is>
      </c>
      <c r="F695" s="9" t="inlineStr">
        <is>
          <t>Long</t>
        </is>
      </c>
      <c r="G695" s="9" t="inlineStr">
        <is>
          <t>ORB</t>
        </is>
      </c>
      <c r="H695" s="9" t="inlineStr">
        <is>
          <t>A</t>
        </is>
      </c>
      <c r="I695" s="26" t="n">
        <v>12</v>
      </c>
      <c r="J695" s="27" t="n">
        <v>21430.25</v>
      </c>
      <c r="K695" s="27" t="n">
        <v>21501.95</v>
      </c>
      <c r="L695" s="27" t="n">
        <v>21348.5</v>
      </c>
      <c r="M695" s="27" t="n">
        <v>21535</v>
      </c>
      <c r="N695" s="28">
        <f>(K695-J695)*IF(F695="Long",1,-1)</f>
        <v/>
      </c>
      <c r="O695" s="18" t="n">
        <v>860.4</v>
      </c>
      <c r="P695" s="18" t="n">
        <v>-577.2</v>
      </c>
      <c r="Q695" s="18" t="n">
        <v>963.6</v>
      </c>
      <c r="R695" s="18">
        <f>R694+O695</f>
        <v/>
      </c>
      <c r="S695" s="18">
        <f>MAX(0,MAX($R$7:R695))-R695</f>
        <v/>
      </c>
      <c r="T695" s="9" t="inlineStr">
        <is>
          <t>Session close</t>
        </is>
      </c>
      <c r="U695" s="29" t="n">
        <v>175</v>
      </c>
    </row>
    <row r="696">
      <c r="A696" s="11" t="n">
        <v>690</v>
      </c>
      <c r="B696" s="25" t="n">
        <v>45811</v>
      </c>
      <c r="C696" s="9" t="inlineStr">
        <is>
          <t>10:05</t>
        </is>
      </c>
      <c r="D696" s="25" t="n">
        <v>45811</v>
      </c>
      <c r="E696" s="9" t="inlineStr">
        <is>
          <t>12:32</t>
        </is>
      </c>
      <c r="F696" s="9" t="inlineStr">
        <is>
          <t>Long</t>
        </is>
      </c>
      <c r="G696" s="9" t="inlineStr">
        <is>
          <t>ORB</t>
        </is>
      </c>
      <c r="H696" s="9" t="inlineStr">
        <is>
          <t>A</t>
        </is>
      </c>
      <c r="I696" s="26" t="n">
        <v>20</v>
      </c>
      <c r="J696" s="27" t="n">
        <v>21578.25</v>
      </c>
      <c r="K696" s="27" t="n">
        <v>21685</v>
      </c>
      <c r="L696" s="27" t="n">
        <v>21496.25</v>
      </c>
      <c r="M696" s="27" t="n">
        <v>21685</v>
      </c>
      <c r="N696" s="28">
        <f>(K696-J696)*IF(F696="Long",1,-1)</f>
        <v/>
      </c>
      <c r="O696" s="18" t="n">
        <v>2135</v>
      </c>
      <c r="P696" s="18" t="n">
        <v>-1204</v>
      </c>
      <c r="Q696" s="18" t="n">
        <v>2135</v>
      </c>
      <c r="R696" s="18">
        <f>R695+O696</f>
        <v/>
      </c>
      <c r="S696" s="18">
        <f>MAX(0,MAX($R$7:R696))-R696</f>
        <v/>
      </c>
      <c r="T696" s="9" t="inlineStr">
        <is>
          <t>Target</t>
        </is>
      </c>
      <c r="U696" s="29" t="n">
        <v>147.7</v>
      </c>
    </row>
    <row r="697">
      <c r="A697" s="11" t="n">
        <v>691</v>
      </c>
      <c r="B697" s="25" t="n">
        <v>45811</v>
      </c>
      <c r="C697" s="9" t="inlineStr">
        <is>
          <t>12:35</t>
        </is>
      </c>
      <c r="D697" s="25" t="n">
        <v>45811</v>
      </c>
      <c r="E697" s="9" t="inlineStr">
        <is>
          <t>14:10</t>
        </is>
      </c>
      <c r="F697" s="9" t="inlineStr">
        <is>
          <t>Long</t>
        </is>
      </c>
      <c r="G697" s="9" t="inlineStr">
        <is>
          <t>Sweep Retest</t>
        </is>
      </c>
      <c r="H697" s="9" t="inlineStr">
        <is>
          <t>C</t>
        </is>
      </c>
      <c r="I697" s="26" t="n">
        <v>8</v>
      </c>
      <c r="J697" s="27" t="n">
        <v>21686.25</v>
      </c>
      <c r="K697" s="27" t="n">
        <v>21604</v>
      </c>
      <c r="L697" s="27" t="n">
        <v>21604</v>
      </c>
      <c r="M697" s="27" t="n">
        <v>21785</v>
      </c>
      <c r="N697" s="28">
        <f>(K697-J697)*IF(F697="Long",1,-1)</f>
        <v/>
      </c>
      <c r="O697" s="18" t="n">
        <v>-658</v>
      </c>
      <c r="P697" s="18" t="n">
        <v>-658</v>
      </c>
      <c r="Q697" s="18" t="n">
        <v>251.2</v>
      </c>
      <c r="R697" s="18">
        <f>R696+O697</f>
        <v/>
      </c>
      <c r="S697" s="18">
        <f>MAX(0,MAX($R$7:R697))-R697</f>
        <v/>
      </c>
      <c r="T697" s="9" t="inlineStr">
        <is>
          <t>Stop</t>
        </is>
      </c>
      <c r="U697" s="29" t="n">
        <v>95.7</v>
      </c>
    </row>
    <row r="698">
      <c r="A698" s="11" t="n">
        <v>692</v>
      </c>
      <c r="B698" s="25" t="n">
        <v>45812</v>
      </c>
      <c r="C698" s="9" t="inlineStr">
        <is>
          <t>14:40</t>
        </is>
      </c>
      <c r="D698" s="25" t="n">
        <v>45812</v>
      </c>
      <c r="E698" s="9" t="inlineStr">
        <is>
          <t>16:05</t>
        </is>
      </c>
      <c r="F698" s="9" t="inlineStr">
        <is>
          <t>Long</t>
        </is>
      </c>
      <c r="G698" s="9" t="inlineStr">
        <is>
          <t>ORB</t>
        </is>
      </c>
      <c r="H698" s="9" t="inlineStr">
        <is>
          <t>A+</t>
        </is>
      </c>
      <c r="I698" s="26" t="n">
        <v>12</v>
      </c>
      <c r="J698" s="27" t="n">
        <v>21757.95</v>
      </c>
      <c r="K698" s="27" t="n">
        <v>21718.35</v>
      </c>
      <c r="L698" s="27" t="n">
        <v>21676.25</v>
      </c>
      <c r="M698" s="27" t="n">
        <v>21835</v>
      </c>
      <c r="N698" s="28">
        <f>(K698-J698)*IF(F698="Long",1,-1)</f>
        <v/>
      </c>
      <c r="O698" s="18" t="n">
        <v>-475.2</v>
      </c>
      <c r="P698" s="18" t="n">
        <v>-639.6</v>
      </c>
      <c r="Q698" s="18" t="n">
        <v>50.4</v>
      </c>
      <c r="R698" s="18">
        <f>R697+O698</f>
        <v/>
      </c>
      <c r="S698" s="18">
        <f>MAX(0,MAX($R$7:R698))-R698</f>
        <v/>
      </c>
      <c r="T698" s="9" t="inlineStr">
        <is>
          <t>Session close</t>
        </is>
      </c>
      <c r="U698" s="29" t="n">
        <v>85</v>
      </c>
    </row>
    <row r="699">
      <c r="A699" s="11" t="n">
        <v>693</v>
      </c>
      <c r="B699" s="25" t="n">
        <v>45817</v>
      </c>
      <c r="C699" s="9" t="inlineStr">
        <is>
          <t>10:10</t>
        </is>
      </c>
      <c r="D699" s="25" t="n">
        <v>45817</v>
      </c>
      <c r="E699" s="9" t="inlineStr">
        <is>
          <t>16:05</t>
        </is>
      </c>
      <c r="F699" s="9" t="inlineStr">
        <is>
          <t>Long</t>
        </is>
      </c>
      <c r="G699" s="9" t="inlineStr">
        <is>
          <t>ORB</t>
        </is>
      </c>
      <c r="H699" s="9" t="inlineStr">
        <is>
          <t>A+</t>
        </is>
      </c>
      <c r="I699" s="26" t="n">
        <v>12</v>
      </c>
      <c r="J699" s="27" t="n">
        <v>21795.25</v>
      </c>
      <c r="K699" s="27" t="n">
        <v>21780.45</v>
      </c>
      <c r="L699" s="27" t="n">
        <v>21739.5</v>
      </c>
      <c r="M699" s="27" t="n">
        <v>21879.75</v>
      </c>
      <c r="N699" s="28">
        <f>(K699-J699)*IF(F699="Long",1,-1)</f>
        <v/>
      </c>
      <c r="O699" s="18" t="n">
        <v>-177.6</v>
      </c>
      <c r="P699" s="18" t="n">
        <v>-276</v>
      </c>
      <c r="Q699" s="18" t="n">
        <v>787.2</v>
      </c>
      <c r="R699" s="18">
        <f>R698+O699</f>
        <v/>
      </c>
      <c r="S699" s="18">
        <f>MAX(0,MAX($R$7:R699))-R699</f>
        <v/>
      </c>
      <c r="T699" s="9" t="inlineStr">
        <is>
          <t>Session close</t>
        </is>
      </c>
      <c r="U699" s="29" t="n">
        <v>355</v>
      </c>
    </row>
    <row r="700">
      <c r="A700" s="11" t="n">
        <v>694</v>
      </c>
      <c r="B700" s="25" t="n">
        <v>45824</v>
      </c>
      <c r="C700" s="9" t="inlineStr">
        <is>
          <t>09:55</t>
        </is>
      </c>
      <c r="D700" s="25" t="n">
        <v>45824</v>
      </c>
      <c r="E700" s="9" t="inlineStr">
        <is>
          <t>11:22</t>
        </is>
      </c>
      <c r="F700" s="9" t="inlineStr">
        <is>
          <t>Long</t>
        </is>
      </c>
      <c r="G700" s="9" t="inlineStr">
        <is>
          <t>CISD Continuation</t>
        </is>
      </c>
      <c r="H700" s="9" t="inlineStr">
        <is>
          <t>A</t>
        </is>
      </c>
      <c r="I700" s="26" t="n">
        <v>20</v>
      </c>
      <c r="J700" s="27" t="n">
        <v>21892.85</v>
      </c>
      <c r="K700" s="27" t="n">
        <v>21980.5</v>
      </c>
      <c r="L700" s="27" t="n">
        <v>21811.25</v>
      </c>
      <c r="M700" s="27" t="n">
        <v>21980.5</v>
      </c>
      <c r="N700" s="28">
        <f>(K700-J700)*IF(F700="Long",1,-1)</f>
        <v/>
      </c>
      <c r="O700" s="18" t="n">
        <v>1753</v>
      </c>
      <c r="P700" s="18" t="n">
        <v>-68</v>
      </c>
      <c r="Q700" s="18" t="n">
        <v>1753</v>
      </c>
      <c r="R700" s="18">
        <f>R699+O700</f>
        <v/>
      </c>
      <c r="S700" s="18">
        <f>MAX(0,MAX($R$7:R700))-R700</f>
        <v/>
      </c>
      <c r="T700" s="9" t="inlineStr">
        <is>
          <t>Target</t>
        </is>
      </c>
      <c r="U700" s="29" t="n">
        <v>87.3</v>
      </c>
    </row>
    <row r="701">
      <c r="A701" s="11" t="n">
        <v>695</v>
      </c>
      <c r="B701" s="25" t="n">
        <v>45828</v>
      </c>
      <c r="C701" s="9" t="inlineStr">
        <is>
          <t>14:20</t>
        </is>
      </c>
      <c r="D701" s="25" t="n">
        <v>45828</v>
      </c>
      <c r="E701" s="9" t="inlineStr">
        <is>
          <t>14:56</t>
        </is>
      </c>
      <c r="F701" s="9" t="inlineStr">
        <is>
          <t>Long</t>
        </is>
      </c>
      <c r="G701" s="9" t="inlineStr">
        <is>
          <t>CISD Reversal</t>
        </is>
      </c>
      <c r="H701" s="9" t="inlineStr">
        <is>
          <t>B</t>
        </is>
      </c>
      <c r="I701" s="26" t="n">
        <v>4</v>
      </c>
      <c r="J701" s="27" t="n">
        <v>21673.1</v>
      </c>
      <c r="K701" s="27" t="n">
        <v>21590.75</v>
      </c>
      <c r="L701" s="27" t="n">
        <v>21590.75</v>
      </c>
      <c r="M701" s="27" t="n">
        <v>21879.75</v>
      </c>
      <c r="N701" s="28">
        <f>(K701-J701)*IF(F701="Long",1,-1)</f>
        <v/>
      </c>
      <c r="O701" s="18" t="n">
        <v>-329.4</v>
      </c>
      <c r="P701" s="18" t="n">
        <v>-329.4</v>
      </c>
      <c r="Q701" s="18" t="n">
        <v>4.4</v>
      </c>
      <c r="R701" s="18">
        <f>R700+O701</f>
        <v/>
      </c>
      <c r="S701" s="18">
        <f>MAX(0,MAX($R$7:R701))-R701</f>
        <v/>
      </c>
      <c r="T701" s="9" t="inlineStr">
        <is>
          <t>Stop</t>
        </is>
      </c>
      <c r="U701" s="29" t="n">
        <v>36.7</v>
      </c>
    </row>
    <row r="702">
      <c r="A702" s="11" t="n">
        <v>696</v>
      </c>
      <c r="B702" s="25" t="n">
        <v>45831</v>
      </c>
      <c r="C702" s="9" t="inlineStr">
        <is>
          <t>10:05</t>
        </is>
      </c>
      <c r="D702" s="25" t="n">
        <v>45831</v>
      </c>
      <c r="E702" s="9" t="inlineStr">
        <is>
          <t>12:25</t>
        </is>
      </c>
      <c r="F702" s="9" t="inlineStr">
        <is>
          <t>Long</t>
        </is>
      </c>
      <c r="G702" s="9" t="inlineStr">
        <is>
          <t>CISD Continuation</t>
        </is>
      </c>
      <c r="H702" s="9" t="inlineStr">
        <is>
          <t>A</t>
        </is>
      </c>
      <c r="I702" s="26" t="n">
        <v>20</v>
      </c>
      <c r="J702" s="27" t="n">
        <v>21743.4</v>
      </c>
      <c r="K702" s="27" t="n">
        <v>21660.5</v>
      </c>
      <c r="L702" s="27" t="n">
        <v>21660.5</v>
      </c>
      <c r="M702" s="27" t="n">
        <v>21858.5</v>
      </c>
      <c r="N702" s="28">
        <f>(K702-J702)*IF(F702="Long",1,-1)</f>
        <v/>
      </c>
      <c r="O702" s="18" t="n">
        <v>-1658</v>
      </c>
      <c r="P702" s="18" t="n">
        <v>-1658</v>
      </c>
      <c r="Q702" s="18" t="n">
        <v>1159</v>
      </c>
      <c r="R702" s="18">
        <f>R701+O702</f>
        <v/>
      </c>
      <c r="S702" s="18">
        <f>MAX(0,MAX($R$7:R702))-R702</f>
        <v/>
      </c>
      <c r="T702" s="9" t="inlineStr">
        <is>
          <t>Stop</t>
        </is>
      </c>
      <c r="U702" s="29" t="n">
        <v>140.7</v>
      </c>
    </row>
    <row r="703">
      <c r="A703" s="11" t="n">
        <v>697</v>
      </c>
      <c r="B703" s="25" t="n">
        <v>45839</v>
      </c>
      <c r="C703" s="9" t="inlineStr">
        <is>
          <t>12:15</t>
        </is>
      </c>
      <c r="D703" s="25" t="n">
        <v>45839</v>
      </c>
      <c r="E703" s="9" t="inlineStr">
        <is>
          <t>16:05</t>
        </is>
      </c>
      <c r="F703" s="9" t="inlineStr">
        <is>
          <t>Long</t>
        </is>
      </c>
      <c r="G703" s="9" t="inlineStr">
        <is>
          <t>CISD Reversal</t>
        </is>
      </c>
      <c r="H703" s="9" t="inlineStr">
        <is>
          <t>A</t>
        </is>
      </c>
      <c r="I703" s="26" t="n">
        <v>4</v>
      </c>
      <c r="J703" s="27" t="n">
        <v>22491.9</v>
      </c>
      <c r="K703" s="27" t="n">
        <v>22468.65</v>
      </c>
      <c r="L703" s="27" t="n">
        <v>22410.5</v>
      </c>
      <c r="M703" s="27" t="n">
        <v>22584.75</v>
      </c>
      <c r="N703" s="28">
        <f>(K703-J703)*IF(F703="Long",1,-1)</f>
        <v/>
      </c>
      <c r="O703" s="18" t="n">
        <v>-93</v>
      </c>
      <c r="P703" s="18" t="n">
        <v>-229.2</v>
      </c>
      <c r="Q703" s="18" t="n">
        <v>229</v>
      </c>
      <c r="R703" s="18">
        <f>R702+O703</f>
        <v/>
      </c>
      <c r="S703" s="18">
        <f>MAX(0,MAX($R$7:R703))-R703</f>
        <v/>
      </c>
      <c r="T703" s="9" t="inlineStr">
        <is>
          <t>Session close</t>
        </is>
      </c>
      <c r="U703" s="29" t="n">
        <v>230</v>
      </c>
    </row>
    <row r="704">
      <c r="A704" s="11" t="n">
        <v>698</v>
      </c>
      <c r="B704" s="25" t="n">
        <v>45847</v>
      </c>
      <c r="C704" s="9" t="inlineStr">
        <is>
          <t>09:55</t>
        </is>
      </c>
      <c r="D704" s="25" t="n">
        <v>45847</v>
      </c>
      <c r="E704" s="9" t="inlineStr">
        <is>
          <t>10:31</t>
        </is>
      </c>
      <c r="F704" s="9" t="inlineStr">
        <is>
          <t>Long</t>
        </is>
      </c>
      <c r="G704" s="9" t="inlineStr">
        <is>
          <t>ORB</t>
        </is>
      </c>
      <c r="H704" s="9" t="inlineStr">
        <is>
          <t>A+</t>
        </is>
      </c>
      <c r="I704" s="26" t="n">
        <v>20</v>
      </c>
      <c r="J704" s="27" t="n">
        <v>22901.1</v>
      </c>
      <c r="K704" s="27" t="n">
        <v>22819.5</v>
      </c>
      <c r="L704" s="27" t="n">
        <v>22819.5</v>
      </c>
      <c r="M704" s="27" t="n">
        <v>22985</v>
      </c>
      <c r="N704" s="28">
        <f>(K704-J704)*IF(F704="Long",1,-1)</f>
        <v/>
      </c>
      <c r="O704" s="18" t="n">
        <v>-1632</v>
      </c>
      <c r="P704" s="18" t="n">
        <v>-1632</v>
      </c>
      <c r="Q704" s="18" t="n">
        <v>399</v>
      </c>
      <c r="R704" s="18">
        <f>R703+O704</f>
        <v/>
      </c>
      <c r="S704" s="18">
        <f>MAX(0,MAX($R$7:R704))-R704</f>
        <v/>
      </c>
      <c r="T704" s="9" t="inlineStr">
        <is>
          <t>Stop</t>
        </is>
      </c>
      <c r="U704" s="29" t="n">
        <v>36.7</v>
      </c>
    </row>
    <row r="705">
      <c r="A705" s="11" t="n">
        <v>699</v>
      </c>
      <c r="B705" s="25" t="n">
        <v>45849</v>
      </c>
      <c r="C705" s="9" t="inlineStr">
        <is>
          <t>13:40</t>
        </is>
      </c>
      <c r="D705" s="25" t="n">
        <v>45849</v>
      </c>
      <c r="E705" s="9" t="inlineStr">
        <is>
          <t>14:00</t>
        </is>
      </c>
      <c r="F705" s="9" t="inlineStr">
        <is>
          <t>Short</t>
        </is>
      </c>
      <c r="G705" s="9" t="inlineStr">
        <is>
          <t>CISD Reversal</t>
        </is>
      </c>
      <c r="H705" s="9" t="inlineStr">
        <is>
          <t>A</t>
        </is>
      </c>
      <c r="I705" s="26" t="n">
        <v>4</v>
      </c>
      <c r="J705" s="27" t="n">
        <v>22787.1</v>
      </c>
      <c r="K705" s="27" t="n">
        <v>22822</v>
      </c>
      <c r="L705" s="27" t="n">
        <v>22822</v>
      </c>
      <c r="M705" s="27" t="n">
        <v>22663.75</v>
      </c>
      <c r="N705" s="28">
        <f>(K705-J705)*IF(F705="Long",1,-1)</f>
        <v/>
      </c>
      <c r="O705" s="18" t="n">
        <v>-139.6</v>
      </c>
      <c r="P705" s="18" t="n">
        <v>-139.6</v>
      </c>
      <c r="Q705" s="18" t="n">
        <v>30</v>
      </c>
      <c r="R705" s="18">
        <f>R704+O705</f>
        <v/>
      </c>
      <c r="S705" s="18">
        <f>MAX(0,MAX($R$7:R705))-R705</f>
        <v/>
      </c>
      <c r="T705" s="9" t="inlineStr">
        <is>
          <t>Stop</t>
        </is>
      </c>
      <c r="U705" s="29" t="n">
        <v>20.7</v>
      </c>
    </row>
    <row r="706">
      <c r="A706" s="11" t="n">
        <v>700</v>
      </c>
      <c r="B706" s="25" t="n">
        <v>45852</v>
      </c>
      <c r="C706" s="9" t="inlineStr">
        <is>
          <t>11:00</t>
        </is>
      </c>
      <c r="D706" s="25" t="n">
        <v>45852</v>
      </c>
      <c r="E706" s="9" t="inlineStr">
        <is>
          <t>13:17</t>
        </is>
      </c>
      <c r="F706" s="9" t="inlineStr">
        <is>
          <t>Long</t>
        </is>
      </c>
      <c r="G706" s="9" t="inlineStr">
        <is>
          <t>ORB</t>
        </is>
      </c>
      <c r="H706" s="9" t="inlineStr">
        <is>
          <t>A</t>
        </is>
      </c>
      <c r="I706" s="26" t="n">
        <v>12</v>
      </c>
      <c r="J706" s="27" t="n">
        <v>22814.75</v>
      </c>
      <c r="K706" s="27" t="n">
        <v>22881.75</v>
      </c>
      <c r="L706" s="27" t="n">
        <v>22732.75</v>
      </c>
      <c r="M706" s="27" t="n">
        <v>22881.75</v>
      </c>
      <c r="N706" s="28">
        <f>(K706-J706)*IF(F706="Long",1,-1)</f>
        <v/>
      </c>
      <c r="O706" s="18" t="n">
        <v>804</v>
      </c>
      <c r="P706" s="18" t="n">
        <v>-99</v>
      </c>
      <c r="Q706" s="18" t="n">
        <v>804</v>
      </c>
      <c r="R706" s="18">
        <f>R705+O706</f>
        <v/>
      </c>
      <c r="S706" s="18">
        <f>MAX(0,MAX($R$7:R706))-R706</f>
        <v/>
      </c>
      <c r="T706" s="9" t="inlineStr">
        <is>
          <t>Target</t>
        </is>
      </c>
      <c r="U706" s="29" t="n">
        <v>137.7</v>
      </c>
    </row>
    <row r="707">
      <c r="A707" s="11" t="n">
        <v>701</v>
      </c>
      <c r="B707" s="25" t="n">
        <v>45855</v>
      </c>
      <c r="C707" s="9" t="inlineStr">
        <is>
          <t>10:05</t>
        </is>
      </c>
      <c r="D707" s="25" t="n">
        <v>45855</v>
      </c>
      <c r="E707" s="9" t="inlineStr">
        <is>
          <t>12:02</t>
        </is>
      </c>
      <c r="F707" s="9" t="inlineStr">
        <is>
          <t>Long</t>
        </is>
      </c>
      <c r="G707" s="9" t="inlineStr">
        <is>
          <t>CISD Continuation</t>
        </is>
      </c>
      <c r="H707" s="9" t="inlineStr">
        <is>
          <t>A</t>
        </is>
      </c>
      <c r="I707" s="26" t="n">
        <v>20</v>
      </c>
      <c r="J707" s="27" t="n">
        <v>23006.45</v>
      </c>
      <c r="K707" s="27" t="n">
        <v>23085</v>
      </c>
      <c r="L707" s="27" t="n">
        <v>22924.25</v>
      </c>
      <c r="M707" s="27" t="n">
        <v>23085</v>
      </c>
      <c r="N707" s="28">
        <f>(K707-J707)*IF(F707="Long",1,-1)</f>
        <v/>
      </c>
      <c r="O707" s="18" t="n">
        <v>1571</v>
      </c>
      <c r="P707" s="18" t="n">
        <v>-1192</v>
      </c>
      <c r="Q707" s="18" t="n">
        <v>1571</v>
      </c>
      <c r="R707" s="18">
        <f>R706+O707</f>
        <v/>
      </c>
      <c r="S707" s="18">
        <f>MAX(0,MAX($R$7:R707))-R707</f>
        <v/>
      </c>
      <c r="T707" s="9" t="inlineStr">
        <is>
          <t>Target</t>
        </is>
      </c>
      <c r="U707" s="29" t="n">
        <v>117.7</v>
      </c>
    </row>
    <row r="708">
      <c r="A708" s="11" t="n">
        <v>702</v>
      </c>
      <c r="B708" s="25" t="n">
        <v>45859</v>
      </c>
      <c r="C708" s="9" t="inlineStr">
        <is>
          <t>10:00</t>
        </is>
      </c>
      <c r="D708" s="25" t="n">
        <v>45859</v>
      </c>
      <c r="E708" s="9" t="inlineStr">
        <is>
          <t>16:05</t>
        </is>
      </c>
      <c r="F708" s="9" t="inlineStr">
        <is>
          <t>Long</t>
        </is>
      </c>
      <c r="G708" s="9" t="inlineStr">
        <is>
          <t>ORB</t>
        </is>
      </c>
      <c r="H708" s="9" t="inlineStr">
        <is>
          <t>A</t>
        </is>
      </c>
      <c r="I708" s="26" t="n">
        <v>12</v>
      </c>
      <c r="J708" s="27" t="n">
        <v>23220.5</v>
      </c>
      <c r="K708" s="27" t="n">
        <v>23188.8</v>
      </c>
      <c r="L708" s="27" t="n">
        <v>23137.75</v>
      </c>
      <c r="M708" s="27" t="n">
        <v>23285</v>
      </c>
      <c r="N708" s="28">
        <f>(K708-J708)*IF(F708="Long",1,-1)</f>
        <v/>
      </c>
      <c r="O708" s="18" t="n">
        <v>-380.4</v>
      </c>
      <c r="P708" s="18" t="n">
        <v>-595.8</v>
      </c>
      <c r="Q708" s="18" t="n">
        <v>552</v>
      </c>
      <c r="R708" s="18">
        <f>R707+O708</f>
        <v/>
      </c>
      <c r="S708" s="18">
        <f>MAX(0,MAX($R$7:R708))-R708</f>
        <v/>
      </c>
      <c r="T708" s="9" t="inlineStr">
        <is>
          <t>Session close</t>
        </is>
      </c>
      <c r="U708" s="29" t="n">
        <v>365</v>
      </c>
    </row>
    <row r="709">
      <c r="A709" s="11" t="n">
        <v>703</v>
      </c>
      <c r="B709" s="25" t="n">
        <v>45860</v>
      </c>
      <c r="C709" s="9" t="inlineStr">
        <is>
          <t>10:10</t>
        </is>
      </c>
      <c r="D709" s="25" t="n">
        <v>45860</v>
      </c>
      <c r="E709" s="9" t="inlineStr">
        <is>
          <t>16:05</t>
        </is>
      </c>
      <c r="F709" s="9" t="inlineStr">
        <is>
          <t>Long</t>
        </is>
      </c>
      <c r="G709" s="9" t="inlineStr">
        <is>
          <t>CISD Reversal</t>
        </is>
      </c>
      <c r="H709" s="9" t="inlineStr">
        <is>
          <t>A+</t>
        </is>
      </c>
      <c r="I709" s="26" t="n">
        <v>4</v>
      </c>
      <c r="J709" s="27" t="n">
        <v>23017.55</v>
      </c>
      <c r="K709" s="27" t="n">
        <v>23056.95</v>
      </c>
      <c r="L709" s="27" t="n">
        <v>22935.75</v>
      </c>
      <c r="M709" s="27" t="n">
        <v>23135.75</v>
      </c>
      <c r="N709" s="28">
        <f>(K709-J709)*IF(F709="Long",1,-1)</f>
        <v/>
      </c>
      <c r="O709" s="18" t="n">
        <v>157.6</v>
      </c>
      <c r="P709" s="18" t="n">
        <v>-80.40000000000001</v>
      </c>
      <c r="Q709" s="18" t="n">
        <v>314.4</v>
      </c>
      <c r="R709" s="18">
        <f>R708+O709</f>
        <v/>
      </c>
      <c r="S709" s="18">
        <f>MAX(0,MAX($R$7:R709))-R709</f>
        <v/>
      </c>
      <c r="T709" s="9" t="inlineStr">
        <is>
          <t>Session close</t>
        </is>
      </c>
      <c r="U709" s="29" t="n">
        <v>355</v>
      </c>
    </row>
    <row r="710">
      <c r="A710" s="11" t="n">
        <v>704</v>
      </c>
      <c r="B710" s="25" t="n">
        <v>45873</v>
      </c>
      <c r="C710" s="9" t="inlineStr">
        <is>
          <t>10:00</t>
        </is>
      </c>
      <c r="D710" s="25" t="n">
        <v>45873</v>
      </c>
      <c r="E710" s="9" t="inlineStr">
        <is>
          <t>16:05</t>
        </is>
      </c>
      <c r="F710" s="9" t="inlineStr">
        <is>
          <t>Long</t>
        </is>
      </c>
      <c r="G710" s="9" t="inlineStr">
        <is>
          <t>CISD Continuation</t>
        </is>
      </c>
      <c r="H710" s="9" t="inlineStr">
        <is>
          <t>A</t>
        </is>
      </c>
      <c r="I710" s="26" t="n">
        <v>20</v>
      </c>
      <c r="J710" s="27" t="n">
        <v>23135.6</v>
      </c>
      <c r="K710" s="27" t="n">
        <v>23188.85</v>
      </c>
      <c r="L710" s="27" t="n">
        <v>23050.5</v>
      </c>
      <c r="M710" s="27" t="n">
        <v>23238.25</v>
      </c>
      <c r="N710" s="28">
        <f>(K710-J710)*IF(F710="Long",1,-1)</f>
        <v/>
      </c>
      <c r="O710" s="18" t="n">
        <v>1065</v>
      </c>
      <c r="P710" s="18" t="n">
        <v>-1198</v>
      </c>
      <c r="Q710" s="18" t="n">
        <v>1164</v>
      </c>
      <c r="R710" s="18">
        <f>R709+O710</f>
        <v/>
      </c>
      <c r="S710" s="18">
        <f>MAX(0,MAX($R$7:R710))-R710</f>
        <v/>
      </c>
      <c r="T710" s="9" t="inlineStr">
        <is>
          <t>Session close</t>
        </is>
      </c>
      <c r="U710" s="29" t="n">
        <v>365</v>
      </c>
    </row>
    <row r="711">
      <c r="A711" s="11" t="n">
        <v>705</v>
      </c>
      <c r="B711" s="25" t="n">
        <v>45875</v>
      </c>
      <c r="C711" s="9" t="inlineStr">
        <is>
          <t>09:55</t>
        </is>
      </c>
      <c r="D711" s="25" t="n">
        <v>45875</v>
      </c>
      <c r="E711" s="9" t="inlineStr">
        <is>
          <t>10:23</t>
        </is>
      </c>
      <c r="F711" s="9" t="inlineStr">
        <is>
          <t>Long</t>
        </is>
      </c>
      <c r="G711" s="9" t="inlineStr">
        <is>
          <t>ORB</t>
        </is>
      </c>
      <c r="H711" s="9" t="inlineStr">
        <is>
          <t>A</t>
        </is>
      </c>
      <c r="I711" s="26" t="n">
        <v>12</v>
      </c>
      <c r="J711" s="27" t="n">
        <v>23125.2</v>
      </c>
      <c r="K711" s="27" t="n">
        <v>23068.75</v>
      </c>
      <c r="L711" s="27" t="n">
        <v>23068.75</v>
      </c>
      <c r="M711" s="27" t="n">
        <v>23222.5</v>
      </c>
      <c r="N711" s="28">
        <f>(K711-J711)*IF(F711="Long",1,-1)</f>
        <v/>
      </c>
      <c r="O711" s="18" t="n">
        <v>-677.4</v>
      </c>
      <c r="P711" s="18" t="n">
        <v>-677.4</v>
      </c>
      <c r="Q711" s="18" t="n">
        <v>648.6</v>
      </c>
      <c r="R711" s="18">
        <f>R710+O711</f>
        <v/>
      </c>
      <c r="S711" s="18">
        <f>MAX(0,MAX($R$7:R711))-R711</f>
        <v/>
      </c>
      <c r="T711" s="9" t="inlineStr">
        <is>
          <t>Stop</t>
        </is>
      </c>
      <c r="U711" s="29" t="n">
        <v>28.7</v>
      </c>
    </row>
    <row r="712">
      <c r="A712" s="11" t="n">
        <v>706</v>
      </c>
      <c r="B712" s="25" t="n">
        <v>45875</v>
      </c>
      <c r="C712" s="9" t="inlineStr">
        <is>
          <t>10:40</t>
        </is>
      </c>
      <c r="D712" s="25" t="n">
        <v>45875</v>
      </c>
      <c r="E712" s="9" t="inlineStr">
        <is>
          <t>11:27</t>
        </is>
      </c>
      <c r="F712" s="9" t="inlineStr">
        <is>
          <t>Long</t>
        </is>
      </c>
      <c r="G712" s="9" t="inlineStr">
        <is>
          <t>ORB</t>
        </is>
      </c>
      <c r="H712" s="9" t="inlineStr">
        <is>
          <t>A</t>
        </is>
      </c>
      <c r="I712" s="26" t="n">
        <v>12</v>
      </c>
      <c r="J712" s="27" t="n">
        <v>23140.7</v>
      </c>
      <c r="K712" s="27" t="n">
        <v>23222.5</v>
      </c>
      <c r="L712" s="27" t="n">
        <v>23068.75</v>
      </c>
      <c r="M712" s="27" t="n">
        <v>23222.5</v>
      </c>
      <c r="N712" s="28">
        <f>(K712-J712)*IF(F712="Long",1,-1)</f>
        <v/>
      </c>
      <c r="O712" s="18" t="n">
        <v>981.6</v>
      </c>
      <c r="P712" s="18" t="n">
        <v>-230.4</v>
      </c>
      <c r="Q712" s="18" t="n">
        <v>981.6</v>
      </c>
      <c r="R712" s="18">
        <f>R711+O712</f>
        <v/>
      </c>
      <c r="S712" s="18">
        <f>MAX(0,MAX($R$7:R712))-R712</f>
        <v/>
      </c>
      <c r="T712" s="9" t="inlineStr">
        <is>
          <t>Target</t>
        </is>
      </c>
      <c r="U712" s="29" t="n">
        <v>47.7</v>
      </c>
    </row>
    <row r="713">
      <c r="A713" s="11" t="n">
        <v>707</v>
      </c>
      <c r="B713" s="25" t="n">
        <v>45877</v>
      </c>
      <c r="C713" s="9" t="inlineStr">
        <is>
          <t>10:00</t>
        </is>
      </c>
      <c r="D713" s="25" t="n">
        <v>45877</v>
      </c>
      <c r="E713" s="9" t="inlineStr">
        <is>
          <t>16:05</t>
        </is>
      </c>
      <c r="F713" s="9" t="inlineStr">
        <is>
          <t>Long</t>
        </is>
      </c>
      <c r="G713" s="9" t="inlineStr">
        <is>
          <t>ORB</t>
        </is>
      </c>
      <c r="H713" s="9" t="inlineStr">
        <is>
          <t>A</t>
        </is>
      </c>
      <c r="I713" s="26" t="n">
        <v>12</v>
      </c>
      <c r="J713" s="27" t="n">
        <v>23538.1</v>
      </c>
      <c r="K713" s="27" t="n">
        <v>23628.2</v>
      </c>
      <c r="L713" s="27" t="n">
        <v>23455.75</v>
      </c>
      <c r="M713" s="27" t="n">
        <v>23635</v>
      </c>
      <c r="N713" s="28">
        <f>(K713-J713)*IF(F713="Long",1,-1)</f>
        <v/>
      </c>
      <c r="O713" s="18" t="n">
        <v>1081.2</v>
      </c>
      <c r="P713" s="18" t="n">
        <v>-376.2</v>
      </c>
      <c r="Q713" s="18" t="n">
        <v>1120.8</v>
      </c>
      <c r="R713" s="18">
        <f>R712+O713</f>
        <v/>
      </c>
      <c r="S713" s="18">
        <f>MAX(0,MAX($R$7:R713))-R713</f>
        <v/>
      </c>
      <c r="T713" s="9" t="inlineStr">
        <is>
          <t>Session close</t>
        </is>
      </c>
      <c r="U713" s="29" t="n">
        <v>365</v>
      </c>
    </row>
    <row r="714">
      <c r="A714" s="11" t="n">
        <v>708</v>
      </c>
      <c r="B714" s="25" t="n">
        <v>45888</v>
      </c>
      <c r="C714" s="9" t="inlineStr">
        <is>
          <t>10:30</t>
        </is>
      </c>
      <c r="D714" s="25" t="n">
        <v>45888</v>
      </c>
      <c r="E714" s="9" t="inlineStr">
        <is>
          <t>12:40</t>
        </is>
      </c>
      <c r="F714" s="9" t="inlineStr">
        <is>
          <t>Short</t>
        </is>
      </c>
      <c r="G714" s="9" t="inlineStr">
        <is>
          <t>CISD Continuation</t>
        </is>
      </c>
      <c r="H714" s="9" t="inlineStr">
        <is>
          <t>A</t>
        </is>
      </c>
      <c r="I714" s="26" t="n">
        <v>20</v>
      </c>
      <c r="J714" s="27" t="n">
        <v>23540.6</v>
      </c>
      <c r="K714" s="27" t="n">
        <v>23414.75</v>
      </c>
      <c r="L714" s="27" t="n">
        <v>23619</v>
      </c>
      <c r="M714" s="27" t="n">
        <v>23414.75</v>
      </c>
      <c r="N714" s="28">
        <f>(K714-J714)*IF(F714="Long",1,-1)</f>
        <v/>
      </c>
      <c r="O714" s="18" t="n">
        <v>2517</v>
      </c>
      <c r="P714" s="18" t="n">
        <v>-673</v>
      </c>
      <c r="Q714" s="18" t="n">
        <v>2517</v>
      </c>
      <c r="R714" s="18">
        <f>R713+O714</f>
        <v/>
      </c>
      <c r="S714" s="18">
        <f>MAX(0,MAX($R$7:R714))-R714</f>
        <v/>
      </c>
      <c r="T714" s="9" t="inlineStr">
        <is>
          <t>Target</t>
        </is>
      </c>
      <c r="U714" s="29" t="n">
        <v>130.7</v>
      </c>
    </row>
    <row r="715">
      <c r="A715" s="11" t="n">
        <v>709</v>
      </c>
      <c r="B715" s="25" t="n">
        <v>45895</v>
      </c>
      <c r="C715" s="9" t="inlineStr">
        <is>
          <t>10:25</t>
        </is>
      </c>
      <c r="D715" s="25" t="n">
        <v>45895</v>
      </c>
      <c r="E715" s="9" t="inlineStr">
        <is>
          <t>16:05</t>
        </is>
      </c>
      <c r="F715" s="9" t="inlineStr">
        <is>
          <t>Long</t>
        </is>
      </c>
      <c r="G715" s="9" t="inlineStr">
        <is>
          <t>ORB</t>
        </is>
      </c>
      <c r="H715" s="9" t="inlineStr">
        <is>
          <t>A</t>
        </is>
      </c>
      <c r="I715" s="26" t="n">
        <v>12</v>
      </c>
      <c r="J715" s="27" t="n">
        <v>23474.75</v>
      </c>
      <c r="K715" s="27" t="n">
        <v>23520.45</v>
      </c>
      <c r="L715" s="27" t="n">
        <v>23393.5</v>
      </c>
      <c r="M715" s="27" t="n">
        <v>23556.5</v>
      </c>
      <c r="N715" s="28">
        <f>(K715-J715)*IF(F715="Long",1,-1)</f>
        <v/>
      </c>
      <c r="O715" s="18" t="n">
        <v>548.4</v>
      </c>
      <c r="P715" s="18" t="n">
        <v>-744</v>
      </c>
      <c r="Q715" s="18" t="n">
        <v>700.2</v>
      </c>
      <c r="R715" s="18">
        <f>R714+O715</f>
        <v/>
      </c>
      <c r="S715" s="18">
        <f>MAX(0,MAX($R$7:R715))-R715</f>
        <v/>
      </c>
      <c r="T715" s="9" t="inlineStr">
        <is>
          <t>Session close</t>
        </is>
      </c>
      <c r="U715" s="29" t="n">
        <v>340</v>
      </c>
    </row>
    <row r="716">
      <c r="A716" s="11" t="n">
        <v>710</v>
      </c>
      <c r="B716" s="25" t="n">
        <v>45904</v>
      </c>
      <c r="C716" s="9" t="inlineStr">
        <is>
          <t>11:55</t>
        </is>
      </c>
      <c r="D716" s="25" t="n">
        <v>45904</v>
      </c>
      <c r="E716" s="9" t="inlineStr">
        <is>
          <t>15:12</t>
        </is>
      </c>
      <c r="F716" s="9" t="inlineStr">
        <is>
          <t>Long</t>
        </is>
      </c>
      <c r="G716" s="9" t="inlineStr">
        <is>
          <t>ORB</t>
        </is>
      </c>
      <c r="H716" s="9" t="inlineStr">
        <is>
          <t>A</t>
        </is>
      </c>
      <c r="I716" s="26" t="n">
        <v>12</v>
      </c>
      <c r="J716" s="27" t="n">
        <v>23507.2</v>
      </c>
      <c r="K716" s="27" t="n">
        <v>23585</v>
      </c>
      <c r="L716" s="27" t="n">
        <v>23425</v>
      </c>
      <c r="M716" s="27" t="n">
        <v>23585</v>
      </c>
      <c r="N716" s="28">
        <f>(K716-J716)*IF(F716="Long",1,-1)</f>
        <v/>
      </c>
      <c r="O716" s="18" t="n">
        <v>933.6</v>
      </c>
      <c r="P716" s="18" t="n">
        <v>-482.4</v>
      </c>
      <c r="Q716" s="18" t="n">
        <v>933.6</v>
      </c>
      <c r="R716" s="18">
        <f>R715+O716</f>
        <v/>
      </c>
      <c r="S716" s="18">
        <f>MAX(0,MAX($R$7:R716))-R716</f>
        <v/>
      </c>
      <c r="T716" s="9" t="inlineStr">
        <is>
          <t>Target</t>
        </is>
      </c>
      <c r="U716" s="29" t="n">
        <v>197.7</v>
      </c>
    </row>
    <row r="717">
      <c r="A717" s="11" t="n">
        <v>711</v>
      </c>
      <c r="B717" s="25" t="n">
        <v>45908</v>
      </c>
      <c r="C717" s="9" t="inlineStr">
        <is>
          <t>09:55</t>
        </is>
      </c>
      <c r="D717" s="25" t="n">
        <v>45908</v>
      </c>
      <c r="E717" s="9" t="inlineStr">
        <is>
          <t>13:09</t>
        </is>
      </c>
      <c r="F717" s="9" t="inlineStr">
        <is>
          <t>Long</t>
        </is>
      </c>
      <c r="G717" s="9" t="inlineStr">
        <is>
          <t>ORB</t>
        </is>
      </c>
      <c r="H717" s="9" t="inlineStr">
        <is>
          <t>A</t>
        </is>
      </c>
      <c r="I717" s="26" t="n">
        <v>12</v>
      </c>
      <c r="J717" s="27" t="n">
        <v>23828.35</v>
      </c>
      <c r="K717" s="27" t="n">
        <v>23746.75</v>
      </c>
      <c r="L717" s="27" t="n">
        <v>23746.75</v>
      </c>
      <c r="M717" s="27" t="n">
        <v>23935</v>
      </c>
      <c r="N717" s="28">
        <f>(K717-J717)*IF(F717="Long",1,-1)</f>
        <v/>
      </c>
      <c r="O717" s="18" t="n">
        <v>-979.2</v>
      </c>
      <c r="P717" s="18" t="n">
        <v>-979.2</v>
      </c>
      <c r="Q717" s="18" t="n">
        <v>264.6</v>
      </c>
      <c r="R717" s="18">
        <f>R716+O717</f>
        <v/>
      </c>
      <c r="S717" s="18">
        <f>MAX(0,MAX($R$7:R717))-R717</f>
        <v/>
      </c>
      <c r="T717" s="9" t="inlineStr">
        <is>
          <t>Stop</t>
        </is>
      </c>
      <c r="U717" s="29" t="n">
        <v>194.3</v>
      </c>
    </row>
    <row r="718">
      <c r="A718" s="11" t="n">
        <v>712</v>
      </c>
      <c r="B718" s="25" t="n">
        <v>45915</v>
      </c>
      <c r="C718" s="9" t="inlineStr">
        <is>
          <t>09:55</t>
        </is>
      </c>
      <c r="D718" s="25" t="n">
        <v>45915</v>
      </c>
      <c r="E718" s="9" t="inlineStr">
        <is>
          <t>16:05</t>
        </is>
      </c>
      <c r="F718" s="9" t="inlineStr">
        <is>
          <t>Long</t>
        </is>
      </c>
      <c r="G718" s="9" t="inlineStr">
        <is>
          <t>ORB</t>
        </is>
      </c>
      <c r="H718" s="9" t="inlineStr">
        <is>
          <t>A+</t>
        </is>
      </c>
      <c r="I718" s="26" t="n">
        <v>20</v>
      </c>
      <c r="J718" s="27" t="n">
        <v>24228.2</v>
      </c>
      <c r="K718" s="27" t="n">
        <v>24276.35</v>
      </c>
      <c r="L718" s="27" t="n">
        <v>24146.25</v>
      </c>
      <c r="M718" s="27" t="n">
        <v>24335</v>
      </c>
      <c r="N718" s="28">
        <f>(K718-J718)*IF(F718="Long",1,-1)</f>
        <v/>
      </c>
      <c r="O718" s="18" t="n">
        <v>963</v>
      </c>
      <c r="P718" s="18" t="n">
        <v>-325</v>
      </c>
      <c r="Q718" s="18" t="n">
        <v>1367</v>
      </c>
      <c r="R718" s="18">
        <f>R717+O718</f>
        <v/>
      </c>
      <c r="S718" s="18">
        <f>MAX(0,MAX($R$7:R718))-R718</f>
        <v/>
      </c>
      <c r="T718" s="9" t="inlineStr">
        <is>
          <t>Session close</t>
        </is>
      </c>
      <c r="U718" s="29" t="n">
        <v>370</v>
      </c>
    </row>
    <row r="719">
      <c r="A719" s="11" t="n">
        <v>713</v>
      </c>
      <c r="B719" s="25" t="n">
        <v>45918</v>
      </c>
      <c r="C719" s="9" t="inlineStr">
        <is>
          <t>10:10</t>
        </is>
      </c>
      <c r="D719" s="25" t="n">
        <v>45918</v>
      </c>
      <c r="E719" s="9" t="inlineStr">
        <is>
          <t>11:51</t>
        </is>
      </c>
      <c r="F719" s="9" t="inlineStr">
        <is>
          <t>Long</t>
        </is>
      </c>
      <c r="G719" s="9" t="inlineStr">
        <is>
          <t>CISD Continuation</t>
        </is>
      </c>
      <c r="H719" s="9" t="inlineStr">
        <is>
          <t>A</t>
        </is>
      </c>
      <c r="I719" s="26" t="n">
        <v>20</v>
      </c>
      <c r="J719" s="27" t="n">
        <v>24497.3</v>
      </c>
      <c r="K719" s="27" t="n">
        <v>24496.5</v>
      </c>
      <c r="L719" s="27" t="n">
        <v>24414.5</v>
      </c>
      <c r="M719" s="27" t="n">
        <v>24588.75</v>
      </c>
      <c r="N719" s="28">
        <f>(K719-J719)*IF(F719="Long",1,-1)</f>
        <v/>
      </c>
      <c r="O719" s="18" t="n">
        <v>-16</v>
      </c>
      <c r="P719" s="18" t="n">
        <v>-384</v>
      </c>
      <c r="Q719" s="18" t="n">
        <v>1281</v>
      </c>
      <c r="R719" s="18">
        <f>R718+O719</f>
        <v/>
      </c>
      <c r="S719" s="18">
        <f>MAX(0,MAX($R$7:R719))-R719</f>
        <v/>
      </c>
      <c r="T719" s="9" t="inlineStr">
        <is>
          <t>Break-even stop</t>
        </is>
      </c>
      <c r="U719" s="29" t="n">
        <v>101.7</v>
      </c>
    </row>
    <row r="720">
      <c r="A720" s="11" t="n">
        <v>714</v>
      </c>
      <c r="B720" s="25" t="n">
        <v>45922</v>
      </c>
      <c r="C720" s="9" t="inlineStr">
        <is>
          <t>09:55</t>
        </is>
      </c>
      <c r="D720" s="25" t="n">
        <v>45922</v>
      </c>
      <c r="E720" s="9" t="inlineStr">
        <is>
          <t>12:34</t>
        </is>
      </c>
      <c r="F720" s="9" t="inlineStr">
        <is>
          <t>Long</t>
        </is>
      </c>
      <c r="G720" s="9" t="inlineStr">
        <is>
          <t>ORB</t>
        </is>
      </c>
      <c r="H720" s="9" t="inlineStr">
        <is>
          <t>A+</t>
        </is>
      </c>
      <c r="I720" s="26" t="n">
        <v>12</v>
      </c>
      <c r="J720" s="27" t="n">
        <v>24629</v>
      </c>
      <c r="K720" s="27" t="n">
        <v>24735</v>
      </c>
      <c r="L720" s="27" t="n">
        <v>24547.25</v>
      </c>
      <c r="M720" s="27" t="n">
        <v>24735</v>
      </c>
      <c r="N720" s="28">
        <f>(K720-J720)*IF(F720="Long",1,-1)</f>
        <v/>
      </c>
      <c r="O720" s="18" t="n">
        <v>1272</v>
      </c>
      <c r="P720" s="18" t="n">
        <v>-257.4</v>
      </c>
      <c r="Q720" s="18" t="n">
        <v>1272</v>
      </c>
      <c r="R720" s="18">
        <f>R719+O720</f>
        <v/>
      </c>
      <c r="S720" s="18">
        <f>MAX(0,MAX($R$7:R720))-R720</f>
        <v/>
      </c>
      <c r="T720" s="9" t="inlineStr">
        <is>
          <t>Target</t>
        </is>
      </c>
      <c r="U720" s="29" t="n">
        <v>159.7</v>
      </c>
    </row>
    <row r="721">
      <c r="A721" s="11" t="n">
        <v>715</v>
      </c>
      <c r="B721" s="25" t="n">
        <v>45922</v>
      </c>
      <c r="C721" s="9" t="inlineStr">
        <is>
          <t>12:35</t>
        </is>
      </c>
      <c r="D721" s="25" t="n">
        <v>45922</v>
      </c>
      <c r="E721" s="9" t="inlineStr">
        <is>
          <t>16:05</t>
        </is>
      </c>
      <c r="F721" s="9" t="inlineStr">
        <is>
          <t>Long</t>
        </is>
      </c>
      <c r="G721" s="9" t="inlineStr">
        <is>
          <t>Sweep Retest</t>
        </is>
      </c>
      <c r="H721" s="9" t="inlineStr">
        <is>
          <t>C</t>
        </is>
      </c>
      <c r="I721" s="26" t="n">
        <v>8</v>
      </c>
      <c r="J721" s="27" t="n">
        <v>24737.25</v>
      </c>
      <c r="K721" s="27" t="n">
        <v>24749.2</v>
      </c>
      <c r="L721" s="27" t="n">
        <v>24655</v>
      </c>
      <c r="M721" s="27" t="n">
        <v>24835</v>
      </c>
      <c r="N721" s="28">
        <f>(K721-J721)*IF(F721="Long",1,-1)</f>
        <v/>
      </c>
      <c r="O721" s="18" t="n">
        <v>95.59999999999999</v>
      </c>
      <c r="P721" s="18" t="n">
        <v>-105.6</v>
      </c>
      <c r="Q721" s="18" t="n">
        <v>328</v>
      </c>
      <c r="R721" s="18">
        <f>R720+O721</f>
        <v/>
      </c>
      <c r="S721" s="18">
        <f>MAX(0,MAX($R$7:R721))-R721</f>
        <v/>
      </c>
      <c r="T721" s="9" t="inlineStr">
        <is>
          <t>Session close</t>
        </is>
      </c>
      <c r="U721" s="29" t="n">
        <v>210</v>
      </c>
    </row>
    <row r="722">
      <c r="A722" s="11" t="n">
        <v>716</v>
      </c>
      <c r="B722" s="25" t="n">
        <v>45929</v>
      </c>
      <c r="C722" s="9" t="inlineStr">
        <is>
          <t>10:10</t>
        </is>
      </c>
      <c r="D722" s="25" t="n">
        <v>45929</v>
      </c>
      <c r="E722" s="9" t="inlineStr">
        <is>
          <t>11:15</t>
        </is>
      </c>
      <c r="F722" s="9" t="inlineStr">
        <is>
          <t>Long</t>
        </is>
      </c>
      <c r="G722" s="9" t="inlineStr">
        <is>
          <t>CISD Continuation</t>
        </is>
      </c>
      <c r="H722" s="9" t="inlineStr">
        <is>
          <t>A</t>
        </is>
      </c>
      <c r="I722" s="26" t="n">
        <v>20</v>
      </c>
      <c r="J722" s="27" t="n">
        <v>24745.85</v>
      </c>
      <c r="K722" s="27" t="n">
        <v>24663.5</v>
      </c>
      <c r="L722" s="27" t="n">
        <v>24663.5</v>
      </c>
      <c r="M722" s="27" t="n">
        <v>24835</v>
      </c>
      <c r="N722" s="28">
        <f>(K722-J722)*IF(F722="Long",1,-1)</f>
        <v/>
      </c>
      <c r="O722" s="18" t="n">
        <v>-1647</v>
      </c>
      <c r="P722" s="18" t="n">
        <v>-1647</v>
      </c>
      <c r="Q722" s="18" t="n">
        <v>0</v>
      </c>
      <c r="R722" s="18">
        <f>R721+O722</f>
        <v/>
      </c>
      <c r="S722" s="18">
        <f>MAX(0,MAX($R$7:R722))-R722</f>
        <v/>
      </c>
      <c r="T722" s="9" t="inlineStr">
        <is>
          <t>Stop</t>
        </is>
      </c>
      <c r="U722" s="29" t="n">
        <v>65.7</v>
      </c>
    </row>
    <row r="723">
      <c r="A723" s="11" t="n">
        <v>717</v>
      </c>
      <c r="B723" s="25" t="n">
        <v>45936</v>
      </c>
      <c r="C723" s="9" t="inlineStr">
        <is>
          <t>14:35</t>
        </is>
      </c>
      <c r="D723" s="25" t="n">
        <v>45936</v>
      </c>
      <c r="E723" s="9" t="inlineStr">
        <is>
          <t>15:47</t>
        </is>
      </c>
      <c r="F723" s="9" t="inlineStr">
        <is>
          <t>Long</t>
        </is>
      </c>
      <c r="G723" s="9" t="inlineStr">
        <is>
          <t>ORB</t>
        </is>
      </c>
      <c r="H723" s="9" t="inlineStr">
        <is>
          <t>A+</t>
        </is>
      </c>
      <c r="I723" s="26" t="n">
        <v>20</v>
      </c>
      <c r="J723" s="27" t="n">
        <v>25038.42</v>
      </c>
      <c r="K723" s="27" t="n">
        <v>24986.75</v>
      </c>
      <c r="L723" s="27" t="n">
        <v>24986.75</v>
      </c>
      <c r="M723" s="27" t="n">
        <v>25085</v>
      </c>
      <c r="N723" s="28">
        <f>(K723-J723)*IF(F723="Long",1,-1)</f>
        <v/>
      </c>
      <c r="O723" s="18" t="n">
        <v>-1033.4</v>
      </c>
      <c r="P723" s="18" t="n">
        <v>-1033.4</v>
      </c>
      <c r="Q723" s="18" t="n">
        <v>96</v>
      </c>
      <c r="R723" s="18">
        <f>R722+O723</f>
        <v/>
      </c>
      <c r="S723" s="18">
        <f>MAX(0,MAX($R$7:R723))-R723</f>
        <v/>
      </c>
      <c r="T723" s="9" t="inlineStr">
        <is>
          <t>Stop</t>
        </is>
      </c>
      <c r="U723" s="29" t="n">
        <v>72.7</v>
      </c>
    </row>
    <row r="724">
      <c r="A724" s="11" t="n">
        <v>718</v>
      </c>
      <c r="B724" s="25" t="n">
        <v>45938</v>
      </c>
      <c r="C724" s="9" t="inlineStr">
        <is>
          <t>09:55</t>
        </is>
      </c>
      <c r="D724" s="25" t="n">
        <v>45938</v>
      </c>
      <c r="E724" s="9" t="inlineStr">
        <is>
          <t>10:11</t>
        </is>
      </c>
      <c r="F724" s="9" t="inlineStr">
        <is>
          <t>Long</t>
        </is>
      </c>
      <c r="G724" s="9" t="inlineStr">
        <is>
          <t>ORB</t>
        </is>
      </c>
      <c r="H724" s="9" t="inlineStr">
        <is>
          <t>A+</t>
        </is>
      </c>
      <c r="I724" s="26" t="n">
        <v>12</v>
      </c>
      <c r="J724" s="27" t="n">
        <v>24964.77</v>
      </c>
      <c r="K724" s="27" t="n">
        <v>25028.25</v>
      </c>
      <c r="L724" s="27" t="n">
        <v>24912.5</v>
      </c>
      <c r="M724" s="27" t="n">
        <v>25028.25</v>
      </c>
      <c r="N724" s="28">
        <f>(K724-J724)*IF(F724="Long",1,-1)</f>
        <v/>
      </c>
      <c r="O724" s="18" t="n">
        <v>761.76</v>
      </c>
      <c r="P724" s="18" t="n">
        <v>-79.2</v>
      </c>
      <c r="Q724" s="18" t="n">
        <v>761.76</v>
      </c>
      <c r="R724" s="18">
        <f>R723+O724</f>
        <v/>
      </c>
      <c r="S724" s="18">
        <f>MAX(0,MAX($R$7:R724))-R724</f>
        <v/>
      </c>
      <c r="T724" s="9" t="inlineStr">
        <is>
          <t>Target</t>
        </is>
      </c>
      <c r="U724" s="29" t="n">
        <v>16.3</v>
      </c>
    </row>
    <row r="725">
      <c r="A725" s="11" t="n">
        <v>719</v>
      </c>
      <c r="B725" s="25" t="n">
        <v>45938</v>
      </c>
      <c r="C725" s="9" t="inlineStr">
        <is>
          <t>10:30</t>
        </is>
      </c>
      <c r="D725" s="25" t="n">
        <v>45938</v>
      </c>
      <c r="E725" s="9" t="inlineStr">
        <is>
          <t>14:11</t>
        </is>
      </c>
      <c r="F725" s="9" t="inlineStr">
        <is>
          <t>Long</t>
        </is>
      </c>
      <c r="G725" s="9" t="inlineStr">
        <is>
          <t>Sweep Retest</t>
        </is>
      </c>
      <c r="H725" s="9" t="inlineStr">
        <is>
          <t>A</t>
        </is>
      </c>
      <c r="I725" s="26" t="n">
        <v>8</v>
      </c>
      <c r="J725" s="27" t="n">
        <v>25016.82</v>
      </c>
      <c r="K725" s="27" t="n">
        <v>25085</v>
      </c>
      <c r="L725" s="27" t="n">
        <v>24934.75</v>
      </c>
      <c r="M725" s="27" t="n">
        <v>25085</v>
      </c>
      <c r="N725" s="28">
        <f>(K725-J725)*IF(F725="Long",1,-1)</f>
        <v/>
      </c>
      <c r="O725" s="18" t="n">
        <v>545.4400000000001</v>
      </c>
      <c r="P725" s="18" t="n">
        <v>-365.6</v>
      </c>
      <c r="Q725" s="18" t="n">
        <v>545.4400000000001</v>
      </c>
      <c r="R725" s="18">
        <f>R724+O725</f>
        <v/>
      </c>
      <c r="S725" s="18">
        <f>MAX(0,MAX($R$7:R725))-R725</f>
        <v/>
      </c>
      <c r="T725" s="9" t="inlineStr">
        <is>
          <t>Target</t>
        </is>
      </c>
      <c r="U725" s="29" t="n">
        <v>221.7</v>
      </c>
    </row>
    <row r="726">
      <c r="A726" s="11" t="n">
        <v>720</v>
      </c>
      <c r="B726" s="25" t="n">
        <v>45945</v>
      </c>
      <c r="C726" s="9" t="inlineStr">
        <is>
          <t>10:10</t>
        </is>
      </c>
      <c r="D726" s="25" t="n">
        <v>45945</v>
      </c>
      <c r="E726" s="9" t="inlineStr">
        <is>
          <t>11:34</t>
        </is>
      </c>
      <c r="F726" s="9" t="inlineStr">
        <is>
          <t>Long</t>
        </is>
      </c>
      <c r="G726" s="9" t="inlineStr">
        <is>
          <t>CISD Continuation</t>
        </is>
      </c>
      <c r="H726" s="9" t="inlineStr">
        <is>
          <t>A</t>
        </is>
      </c>
      <c r="I726" s="26" t="n">
        <v>12</v>
      </c>
      <c r="J726" s="27" t="n">
        <v>24917.17</v>
      </c>
      <c r="K726" s="27" t="n">
        <v>24835.5</v>
      </c>
      <c r="L726" s="27" t="n">
        <v>24835.5</v>
      </c>
      <c r="M726" s="27" t="n">
        <v>24985</v>
      </c>
      <c r="N726" s="28">
        <f>(K726-J726)*IF(F726="Long",1,-1)</f>
        <v/>
      </c>
      <c r="O726" s="18" t="n">
        <v>-980.04</v>
      </c>
      <c r="P726" s="18" t="n">
        <v>-980.04</v>
      </c>
      <c r="Q726" s="18" t="n">
        <v>222.6</v>
      </c>
      <c r="R726" s="18">
        <f>R725+O726</f>
        <v/>
      </c>
      <c r="S726" s="18">
        <f>MAX(0,MAX($R$7:R726))-R726</f>
        <v/>
      </c>
      <c r="T726" s="9" t="inlineStr">
        <is>
          <t>Stop</t>
        </is>
      </c>
      <c r="U726" s="29" t="n">
        <v>84.7</v>
      </c>
    </row>
    <row r="727">
      <c r="A727" s="11" t="n">
        <v>721</v>
      </c>
      <c r="B727" s="25" t="n">
        <v>45946</v>
      </c>
      <c r="C727" s="9" t="inlineStr">
        <is>
          <t>10:35</t>
        </is>
      </c>
      <c r="D727" s="25" t="n">
        <v>45946</v>
      </c>
      <c r="E727" s="9" t="inlineStr">
        <is>
          <t>10:41</t>
        </is>
      </c>
      <c r="F727" s="9" t="inlineStr">
        <is>
          <t>Long</t>
        </is>
      </c>
      <c r="G727" s="9" t="inlineStr">
        <is>
          <t>ORB</t>
        </is>
      </c>
      <c r="H727" s="9" t="inlineStr">
        <is>
          <t>A</t>
        </is>
      </c>
      <c r="I727" s="26" t="n">
        <v>12</v>
      </c>
      <c r="J727" s="27" t="n">
        <v>24932.42</v>
      </c>
      <c r="K727" s="27" t="n">
        <v>24967.25</v>
      </c>
      <c r="L727" s="27" t="n">
        <v>24880.5</v>
      </c>
      <c r="M727" s="27" t="n">
        <v>24967.25</v>
      </c>
      <c r="N727" s="28">
        <f>(K727-J727)*IF(F727="Long",1,-1)</f>
        <v/>
      </c>
      <c r="O727" s="18" t="n">
        <v>417.96</v>
      </c>
      <c r="P727" s="18" t="n">
        <v>-86.40000000000001</v>
      </c>
      <c r="Q727" s="18" t="n">
        <v>417.96</v>
      </c>
      <c r="R727" s="18">
        <f>R726+O727</f>
        <v/>
      </c>
      <c r="S727" s="18">
        <f>MAX(0,MAX($R$7:R727))-R727</f>
        <v/>
      </c>
      <c r="T727" s="9" t="inlineStr">
        <is>
          <t>Target</t>
        </is>
      </c>
      <c r="U727" s="29" t="n">
        <v>6.7</v>
      </c>
    </row>
    <row r="728">
      <c r="A728" s="11" t="n">
        <v>722</v>
      </c>
      <c r="B728" s="25" t="n">
        <v>45950</v>
      </c>
      <c r="C728" s="9" t="inlineStr">
        <is>
          <t>09:55</t>
        </is>
      </c>
      <c r="D728" s="25" t="n">
        <v>45950</v>
      </c>
      <c r="E728" s="9" t="inlineStr">
        <is>
          <t>13:19</t>
        </is>
      </c>
      <c r="F728" s="9" t="inlineStr">
        <is>
          <t>Long</t>
        </is>
      </c>
      <c r="G728" s="9" t="inlineStr">
        <is>
          <t>ORB</t>
        </is>
      </c>
      <c r="H728" s="9" t="inlineStr">
        <is>
          <t>A</t>
        </is>
      </c>
      <c r="I728" s="26" t="n">
        <v>20</v>
      </c>
      <c r="J728" s="27" t="n">
        <v>25063.67</v>
      </c>
      <c r="K728" s="27" t="n">
        <v>25178.75</v>
      </c>
      <c r="L728" s="27" t="n">
        <v>24981.25</v>
      </c>
      <c r="M728" s="27" t="n">
        <v>25178.75</v>
      </c>
      <c r="N728" s="28">
        <f>(K728-J728)*IF(F728="Long",1,-1)</f>
        <v/>
      </c>
      <c r="O728" s="18" t="n">
        <v>2301.6</v>
      </c>
      <c r="P728" s="18" t="n">
        <v>-583</v>
      </c>
      <c r="Q728" s="18" t="n">
        <v>2301.6</v>
      </c>
      <c r="R728" s="18">
        <f>R727+O728</f>
        <v/>
      </c>
      <c r="S728" s="18">
        <f>MAX(0,MAX($R$7:R728))-R728</f>
        <v/>
      </c>
      <c r="T728" s="9" t="inlineStr">
        <is>
          <t>Target</t>
        </is>
      </c>
      <c r="U728" s="29" t="n">
        <v>204.7</v>
      </c>
    </row>
    <row r="729">
      <c r="A729" s="11" t="n">
        <v>723</v>
      </c>
      <c r="B729" s="25" t="n">
        <v>45950</v>
      </c>
      <c r="C729" s="9" t="inlineStr">
        <is>
          <t>13:20</t>
        </is>
      </c>
      <c r="D729" s="25" t="n">
        <v>45950</v>
      </c>
      <c r="E729" s="9" t="inlineStr">
        <is>
          <t>16:05</t>
        </is>
      </c>
      <c r="F729" s="9" t="inlineStr">
        <is>
          <t>Long</t>
        </is>
      </c>
      <c r="G729" s="9" t="inlineStr">
        <is>
          <t>Sweep Retest</t>
        </is>
      </c>
      <c r="H729" s="9" t="inlineStr">
        <is>
          <t>C</t>
        </is>
      </c>
      <c r="I729" s="26" t="n">
        <v>8</v>
      </c>
      <c r="J729" s="27" t="n">
        <v>25179.65</v>
      </c>
      <c r="K729" s="27" t="n">
        <v>25138</v>
      </c>
      <c r="L729" s="27" t="n">
        <v>25098.25</v>
      </c>
      <c r="M729" s="27" t="n">
        <v>25285</v>
      </c>
      <c r="N729" s="28">
        <f>(K729-J729)*IF(F729="Long",1,-1)</f>
        <v/>
      </c>
      <c r="O729" s="18" t="n">
        <v>-333.2</v>
      </c>
      <c r="P729" s="18" t="n">
        <v>-466.4</v>
      </c>
      <c r="Q729" s="18" t="n">
        <v>40.96</v>
      </c>
      <c r="R729" s="18">
        <f>R728+O729</f>
        <v/>
      </c>
      <c r="S729" s="18">
        <f>MAX(0,MAX($R$7:R729))-R729</f>
        <v/>
      </c>
      <c r="T729" s="9" t="inlineStr">
        <is>
          <t>Session close</t>
        </is>
      </c>
      <c r="U729" s="29" t="n">
        <v>165</v>
      </c>
    </row>
    <row r="730">
      <c r="A730" s="11" t="n">
        <v>724</v>
      </c>
      <c r="B730" s="25" t="n">
        <v>45951</v>
      </c>
      <c r="C730" s="9" t="inlineStr">
        <is>
          <t>12:55</t>
        </is>
      </c>
      <c r="D730" s="25" t="n">
        <v>45951</v>
      </c>
      <c r="E730" s="9" t="inlineStr">
        <is>
          <t>16:04</t>
        </is>
      </c>
      <c r="F730" s="9" t="inlineStr">
        <is>
          <t>Short</t>
        </is>
      </c>
      <c r="G730" s="9" t="inlineStr">
        <is>
          <t>CISD Reversal</t>
        </is>
      </c>
      <c r="H730" s="9" t="inlineStr">
        <is>
          <t>A</t>
        </is>
      </c>
      <c r="I730" s="26" t="n">
        <v>4</v>
      </c>
      <c r="J730" s="27" t="n">
        <v>25124.82</v>
      </c>
      <c r="K730" s="27" t="n">
        <v>25065</v>
      </c>
      <c r="L730" s="27" t="n">
        <v>25186.5</v>
      </c>
      <c r="M730" s="27" t="n">
        <v>25065</v>
      </c>
      <c r="N730" s="28">
        <f>(K730-J730)*IF(F730="Long",1,-1)</f>
        <v/>
      </c>
      <c r="O730" s="18" t="n">
        <v>239.28</v>
      </c>
      <c r="P730" s="18" t="n">
        <v>-170.8</v>
      </c>
      <c r="Q730" s="18" t="n">
        <v>239.28</v>
      </c>
      <c r="R730" s="18">
        <f>R729+O730</f>
        <v/>
      </c>
      <c r="S730" s="18">
        <f>MAX(0,MAX($R$7:R730))-R730</f>
        <v/>
      </c>
      <c r="T730" s="9" t="inlineStr">
        <is>
          <t>Target</t>
        </is>
      </c>
      <c r="U730" s="29" t="n">
        <v>189.3</v>
      </c>
    </row>
    <row r="731">
      <c r="A731" s="11" t="n">
        <v>725</v>
      </c>
      <c r="B731" s="25" t="n">
        <v>45952</v>
      </c>
      <c r="C731" s="9" t="inlineStr">
        <is>
          <t>14:25</t>
        </is>
      </c>
      <c r="D731" s="25" t="n">
        <v>45952</v>
      </c>
      <c r="E731" s="9" t="inlineStr">
        <is>
          <t>15:37</t>
        </is>
      </c>
      <c r="F731" s="9" t="inlineStr">
        <is>
          <t>Long</t>
        </is>
      </c>
      <c r="G731" s="9" t="inlineStr">
        <is>
          <t>CISD Reversal</t>
        </is>
      </c>
      <c r="H731" s="9" t="inlineStr">
        <is>
          <t>B</t>
        </is>
      </c>
      <c r="I731" s="26" t="n">
        <v>4</v>
      </c>
      <c r="J731" s="27" t="n">
        <v>24773.37</v>
      </c>
      <c r="K731" s="27" t="n">
        <v>24877.75</v>
      </c>
      <c r="L731" s="27" t="n">
        <v>24691.25</v>
      </c>
      <c r="M731" s="27" t="n">
        <v>24877.75</v>
      </c>
      <c r="N731" s="28">
        <f>(K731-J731)*IF(F731="Long",1,-1)</f>
        <v/>
      </c>
      <c r="O731" s="18" t="n">
        <v>417.52</v>
      </c>
      <c r="P731" s="18" t="n">
        <v>-185</v>
      </c>
      <c r="Q731" s="18" t="n">
        <v>417.52</v>
      </c>
      <c r="R731" s="18">
        <f>R730+O731</f>
        <v/>
      </c>
      <c r="S731" s="18">
        <f>MAX(0,MAX($R$7:R731))-R731</f>
        <v/>
      </c>
      <c r="T731" s="9" t="inlineStr">
        <is>
          <t>Target</t>
        </is>
      </c>
      <c r="U731" s="29" t="n">
        <v>72.7</v>
      </c>
    </row>
    <row r="732">
      <c r="A732" s="11" t="n">
        <v>726</v>
      </c>
      <c r="B732" s="25" t="n">
        <v>45971</v>
      </c>
      <c r="C732" s="9" t="inlineStr">
        <is>
          <t>10:05</t>
        </is>
      </c>
      <c r="D732" s="25" t="n">
        <v>45971</v>
      </c>
      <c r="E732" s="9" t="inlineStr">
        <is>
          <t>10:51</t>
        </is>
      </c>
      <c r="F732" s="9" t="inlineStr">
        <is>
          <t>Long</t>
        </is>
      </c>
      <c r="G732" s="9" t="inlineStr">
        <is>
          <t>ORB</t>
        </is>
      </c>
      <c r="H732" s="9" t="inlineStr">
        <is>
          <t>A</t>
        </is>
      </c>
      <c r="I732" s="26" t="n">
        <v>20</v>
      </c>
      <c r="J732" s="27" t="n">
        <v>25535.37</v>
      </c>
      <c r="K732" s="27" t="n">
        <v>25453</v>
      </c>
      <c r="L732" s="27" t="n">
        <v>25453</v>
      </c>
      <c r="M732" s="27" t="n">
        <v>25682.75</v>
      </c>
      <c r="N732" s="28">
        <f>(K732-J732)*IF(F732="Long",1,-1)</f>
        <v/>
      </c>
      <c r="O732" s="18" t="n">
        <v>-1647.4</v>
      </c>
      <c r="P732" s="18" t="n">
        <v>-1647.4</v>
      </c>
      <c r="Q732" s="18" t="n">
        <v>477</v>
      </c>
      <c r="R732" s="18">
        <f>R731+O732</f>
        <v/>
      </c>
      <c r="S732" s="18">
        <f>MAX(0,MAX($R$7:R732))-R732</f>
        <v/>
      </c>
      <c r="T732" s="9" t="inlineStr">
        <is>
          <t>Stop</t>
        </is>
      </c>
      <c r="U732" s="29" t="n">
        <v>46.7</v>
      </c>
    </row>
    <row r="733">
      <c r="A733" s="11" t="n">
        <v>727</v>
      </c>
      <c r="B733" s="25" t="n">
        <v>45971</v>
      </c>
      <c r="C733" s="9" t="inlineStr">
        <is>
          <t>12:00</t>
        </is>
      </c>
      <c r="D733" s="25" t="n">
        <v>45971</v>
      </c>
      <c r="E733" s="9" t="inlineStr">
        <is>
          <t>12:40</t>
        </is>
      </c>
      <c r="F733" s="9" t="inlineStr">
        <is>
          <t>Long</t>
        </is>
      </c>
      <c r="G733" s="9" t="inlineStr">
        <is>
          <t>CISD Reversal</t>
        </is>
      </c>
      <c r="H733" s="9" t="inlineStr">
        <is>
          <t>A</t>
        </is>
      </c>
      <c r="I733" s="26" t="n">
        <v>4</v>
      </c>
      <c r="J733" s="27" t="n">
        <v>25414.61</v>
      </c>
      <c r="K733" s="27" t="n">
        <v>25485</v>
      </c>
      <c r="L733" s="27" t="n">
        <v>25334.5</v>
      </c>
      <c r="M733" s="27" t="n">
        <v>25485</v>
      </c>
      <c r="N733" s="28">
        <f>(K733-J733)*IF(F733="Long",1,-1)</f>
        <v/>
      </c>
      <c r="O733" s="18" t="n">
        <v>281.56</v>
      </c>
      <c r="P733" s="18" t="n">
        <v>-54.56</v>
      </c>
      <c r="Q733" s="18" t="n">
        <v>281.56</v>
      </c>
      <c r="R733" s="18">
        <f>R732+O733</f>
        <v/>
      </c>
      <c r="S733" s="18">
        <f>MAX(0,MAX($R$7:R733))-R733</f>
        <v/>
      </c>
      <c r="T733" s="9" t="inlineStr">
        <is>
          <t>Target</t>
        </is>
      </c>
      <c r="U733" s="29" t="n">
        <v>40.7</v>
      </c>
    </row>
    <row r="734">
      <c r="A734" s="11" t="n">
        <v>728</v>
      </c>
      <c r="B734" s="25" t="n">
        <v>45971</v>
      </c>
      <c r="C734" s="9" t="inlineStr">
        <is>
          <t>12:45</t>
        </is>
      </c>
      <c r="D734" s="25" t="n">
        <v>45971</v>
      </c>
      <c r="E734" s="9" t="inlineStr">
        <is>
          <t>16:05</t>
        </is>
      </c>
      <c r="F734" s="9" t="inlineStr">
        <is>
          <t>Long</t>
        </is>
      </c>
      <c r="G734" s="9" t="inlineStr">
        <is>
          <t>Sweep Retest</t>
        </is>
      </c>
      <c r="H734" s="9" t="inlineStr">
        <is>
          <t>C</t>
        </is>
      </c>
      <c r="I734" s="26" t="n">
        <v>8</v>
      </c>
      <c r="J734" s="27" t="n">
        <v>25487.75</v>
      </c>
      <c r="K734" s="27" t="n">
        <v>25625.4</v>
      </c>
      <c r="L734" s="27" t="n">
        <v>25405.5</v>
      </c>
      <c r="M734" s="27" t="n">
        <v>25682.75</v>
      </c>
      <c r="N734" s="28">
        <f>(K734-J734)*IF(F734="Long",1,-1)</f>
        <v/>
      </c>
      <c r="O734" s="18" t="n">
        <v>1101.2</v>
      </c>
      <c r="P734" s="18" t="n">
        <v>-17.2</v>
      </c>
      <c r="Q734" s="18" t="n">
        <v>1323.76</v>
      </c>
      <c r="R734" s="18">
        <f>R733+O734</f>
        <v/>
      </c>
      <c r="S734" s="18">
        <f>MAX(0,MAX($R$7:R734))-R734</f>
        <v/>
      </c>
      <c r="T734" s="9" t="inlineStr">
        <is>
          <t>Session close</t>
        </is>
      </c>
      <c r="U734" s="29" t="n">
        <v>200</v>
      </c>
    </row>
    <row r="735">
      <c r="A735" s="11" t="n">
        <v>729</v>
      </c>
      <c r="B735" s="25" t="n">
        <v>45972</v>
      </c>
      <c r="C735" s="9" t="inlineStr">
        <is>
          <t>09:45</t>
        </is>
      </c>
      <c r="D735" s="25" t="n">
        <v>45972</v>
      </c>
      <c r="E735" s="9" t="inlineStr">
        <is>
          <t>09:49</t>
        </is>
      </c>
      <c r="F735" s="9" t="inlineStr">
        <is>
          <t>Long</t>
        </is>
      </c>
      <c r="G735" s="9" t="inlineStr">
        <is>
          <t>Gap Fill</t>
        </is>
      </c>
      <c r="H735" s="9" t="inlineStr">
        <is>
          <t>-</t>
        </is>
      </c>
      <c r="I735" s="26" t="n">
        <v>12</v>
      </c>
      <c r="J735" s="27" t="n">
        <v>25510.05</v>
      </c>
      <c r="K735" s="27" t="n">
        <v>25486</v>
      </c>
      <c r="L735" s="27" t="n">
        <v>25486</v>
      </c>
      <c r="M735" s="27" t="n">
        <v>25606.25</v>
      </c>
      <c r="N735" s="28">
        <f>(K735-J735)*IF(F735="Long",1,-1)</f>
        <v/>
      </c>
      <c r="O735" s="18" t="n">
        <v>-288.6</v>
      </c>
      <c r="P735" s="18" t="n">
        <v>-288.6</v>
      </c>
      <c r="Q735" s="18" t="n">
        <v>139.44</v>
      </c>
      <c r="R735" s="18">
        <f>R734+O735</f>
        <v/>
      </c>
      <c r="S735" s="18">
        <f>MAX(0,MAX($R$7:R735))-R735</f>
        <v/>
      </c>
      <c r="T735" s="9" t="inlineStr">
        <is>
          <t>Stop</t>
        </is>
      </c>
      <c r="U735" s="29" t="n">
        <v>4.7</v>
      </c>
    </row>
    <row r="736">
      <c r="A736" s="11" t="n">
        <v>730</v>
      </c>
      <c r="B736" s="25" t="n">
        <v>45972</v>
      </c>
      <c r="C736" s="9" t="inlineStr">
        <is>
          <t>10:20</t>
        </is>
      </c>
      <c r="D736" s="25" t="n">
        <v>45972</v>
      </c>
      <c r="E736" s="9" t="inlineStr">
        <is>
          <t>10:25</t>
        </is>
      </c>
      <c r="F736" s="9" t="inlineStr">
        <is>
          <t>Short</t>
        </is>
      </c>
      <c r="G736" s="9" t="inlineStr">
        <is>
          <t>CISD Continuation</t>
        </is>
      </c>
      <c r="H736" s="9" t="inlineStr">
        <is>
          <t>A</t>
        </is>
      </c>
      <c r="I736" s="26" t="n">
        <v>12</v>
      </c>
      <c r="J736" s="27" t="n">
        <v>25439.72</v>
      </c>
      <c r="K736" s="27" t="n">
        <v>25476.75</v>
      </c>
      <c r="L736" s="27" t="n">
        <v>25476.75</v>
      </c>
      <c r="M736" s="27" t="n">
        <v>25408.75</v>
      </c>
      <c r="N736" s="28">
        <f>(K736-J736)*IF(F736="Long",1,-1)</f>
        <v/>
      </c>
      <c r="O736" s="18" t="n">
        <v>-444.36</v>
      </c>
      <c r="P736" s="18" t="n">
        <v>-444.36</v>
      </c>
      <c r="Q736" s="18" t="n">
        <v>79.2</v>
      </c>
      <c r="R736" s="18">
        <f>R735+O736</f>
        <v/>
      </c>
      <c r="S736" s="18">
        <f>MAX(0,MAX($R$7:R736))-R736</f>
        <v/>
      </c>
      <c r="T736" s="9" t="inlineStr">
        <is>
          <t>Stop</t>
        </is>
      </c>
      <c r="U736" s="29" t="n">
        <v>5.7</v>
      </c>
    </row>
    <row r="737">
      <c r="A737" s="11" t="n">
        <v>731</v>
      </c>
      <c r="B737" s="25" t="n">
        <v>45979</v>
      </c>
      <c r="C737" s="9" t="inlineStr">
        <is>
          <t>09:55</t>
        </is>
      </c>
      <c r="D737" s="25" t="n">
        <v>45979</v>
      </c>
      <c r="E737" s="9" t="inlineStr">
        <is>
          <t>10:02</t>
        </is>
      </c>
      <c r="F737" s="9" t="inlineStr">
        <is>
          <t>Short</t>
        </is>
      </c>
      <c r="G737" s="9" t="inlineStr">
        <is>
          <t>CISD Continuation</t>
        </is>
      </c>
      <c r="H737" s="9" t="inlineStr">
        <is>
          <t>A</t>
        </is>
      </c>
      <c r="I737" s="26" t="n">
        <v>12</v>
      </c>
      <c r="J737" s="27" t="n">
        <v>24492.74</v>
      </c>
      <c r="K737" s="27" t="n">
        <v>24394.5</v>
      </c>
      <c r="L737" s="27" t="n">
        <v>24573.75</v>
      </c>
      <c r="M737" s="27" t="n">
        <v>24394.5</v>
      </c>
      <c r="N737" s="28">
        <f>(K737-J737)*IF(F737="Long",1,-1)</f>
        <v/>
      </c>
      <c r="O737" s="18" t="n">
        <v>1178.88</v>
      </c>
      <c r="P737" s="18" t="n">
        <v>-160.8</v>
      </c>
      <c r="Q737" s="18" t="n">
        <v>1178.88</v>
      </c>
      <c r="R737" s="18">
        <f>R736+O737</f>
        <v/>
      </c>
      <c r="S737" s="18">
        <f>MAX(0,MAX($R$7:R737))-R737</f>
        <v/>
      </c>
      <c r="T737" s="9" t="inlineStr">
        <is>
          <t>Target</t>
        </is>
      </c>
      <c r="U737" s="29" t="n">
        <v>7.7</v>
      </c>
    </row>
    <row r="738">
      <c r="A738" s="11" t="n">
        <v>732</v>
      </c>
      <c r="B738" s="25" t="n">
        <v>45980</v>
      </c>
      <c r="C738" s="9" t="inlineStr">
        <is>
          <t>09:55</t>
        </is>
      </c>
      <c r="D738" s="25" t="n">
        <v>45980</v>
      </c>
      <c r="E738" s="9" t="inlineStr">
        <is>
          <t>10:03</t>
        </is>
      </c>
      <c r="F738" s="9" t="inlineStr">
        <is>
          <t>Long</t>
        </is>
      </c>
      <c r="G738" s="9" t="inlineStr">
        <is>
          <t>CISD Continuation</t>
        </is>
      </c>
      <c r="H738" s="9" t="inlineStr">
        <is>
          <t>A</t>
        </is>
      </c>
      <c r="I738" s="26" t="n">
        <v>12</v>
      </c>
      <c r="J738" s="27" t="n">
        <v>24761.15</v>
      </c>
      <c r="K738" s="27" t="n">
        <v>24847</v>
      </c>
      <c r="L738" s="27" t="n">
        <v>24679.25</v>
      </c>
      <c r="M738" s="27" t="n">
        <v>24847</v>
      </c>
      <c r="N738" s="28">
        <f>(K738-J738)*IF(F738="Long",1,-1)</f>
        <v/>
      </c>
      <c r="O738" s="18" t="n">
        <v>1030.2</v>
      </c>
      <c r="P738" s="18" t="n">
        <v>-175.56</v>
      </c>
      <c r="Q738" s="18" t="n">
        <v>1030.2</v>
      </c>
      <c r="R738" s="18">
        <f>R737+O738</f>
        <v/>
      </c>
      <c r="S738" s="18">
        <f>MAX(0,MAX($R$7:R738))-R738</f>
        <v/>
      </c>
      <c r="T738" s="9" t="inlineStr">
        <is>
          <t>Target</t>
        </is>
      </c>
      <c r="U738" s="29" t="n">
        <v>8.699999999999999</v>
      </c>
    </row>
    <row r="739">
      <c r="A739" s="11" t="n">
        <v>733</v>
      </c>
      <c r="B739" s="25" t="n">
        <v>45980</v>
      </c>
      <c r="C739" s="9" t="inlineStr">
        <is>
          <t>14:55</t>
        </is>
      </c>
      <c r="D739" s="25" t="n">
        <v>45980</v>
      </c>
      <c r="E739" s="9" t="inlineStr">
        <is>
          <t>15:18</t>
        </is>
      </c>
      <c r="F739" s="9" t="inlineStr">
        <is>
          <t>Long</t>
        </is>
      </c>
      <c r="G739" s="9" t="inlineStr">
        <is>
          <t>CISD Reversal</t>
        </is>
      </c>
      <c r="H739" s="9" t="inlineStr">
        <is>
          <t>A+</t>
        </is>
      </c>
      <c r="I739" s="26" t="n">
        <v>4</v>
      </c>
      <c r="J739" s="27" t="n">
        <v>24595.97</v>
      </c>
      <c r="K739" s="27" t="n">
        <v>24685</v>
      </c>
      <c r="L739" s="27" t="n">
        <v>24516</v>
      </c>
      <c r="M739" s="27" t="n">
        <v>24685</v>
      </c>
      <c r="N739" s="28">
        <f>(K739-J739)*IF(F739="Long",1,-1)</f>
        <v/>
      </c>
      <c r="O739" s="18" t="n">
        <v>356.12</v>
      </c>
      <c r="P739" s="18" t="n">
        <v>-161.08</v>
      </c>
      <c r="Q739" s="18" t="n">
        <v>356.12</v>
      </c>
      <c r="R739" s="18">
        <f>R738+O739</f>
        <v/>
      </c>
      <c r="S739" s="18">
        <f>MAX(0,MAX($R$7:R739))-R739</f>
        <v/>
      </c>
      <c r="T739" s="9" t="inlineStr">
        <is>
          <t>Target</t>
        </is>
      </c>
      <c r="U739" s="29" t="n">
        <v>23.7</v>
      </c>
    </row>
    <row r="740">
      <c r="A740" s="11" t="n">
        <v>734</v>
      </c>
      <c r="B740" s="25" t="n">
        <v>45989</v>
      </c>
      <c r="C740" s="9" t="inlineStr">
        <is>
          <t>11:55</t>
        </is>
      </c>
      <c r="D740" s="25" t="n">
        <v>45989</v>
      </c>
      <c r="E740" s="9" t="inlineStr">
        <is>
          <t>13:10</t>
        </is>
      </c>
      <c r="F740" s="9" t="inlineStr">
        <is>
          <t>Long</t>
        </is>
      </c>
      <c r="G740" s="9" t="inlineStr">
        <is>
          <t>ORB</t>
        </is>
      </c>
      <c r="H740" s="9" t="inlineStr">
        <is>
          <t>A</t>
        </is>
      </c>
      <c r="I740" s="26" t="n">
        <v>20</v>
      </c>
      <c r="J740" s="27" t="n">
        <v>25358.2</v>
      </c>
      <c r="K740" s="27" t="n">
        <v>25409.3</v>
      </c>
      <c r="L740" s="27" t="n">
        <v>25306.25</v>
      </c>
      <c r="M740" s="27" t="n">
        <v>25435</v>
      </c>
      <c r="N740" s="28">
        <f>(K740-J740)*IF(F740="Long",1,-1)</f>
        <v/>
      </c>
      <c r="O740" s="18" t="n">
        <v>1022</v>
      </c>
      <c r="P740" s="18" t="n">
        <v>-628</v>
      </c>
      <c r="Q740" s="18" t="n">
        <v>1479.8</v>
      </c>
      <c r="R740" s="18">
        <f>R739+O740</f>
        <v/>
      </c>
      <c r="S740" s="18">
        <f>MAX(0,MAX($R$7:R740))-R740</f>
        <v/>
      </c>
      <c r="T740" s="9" t="inlineStr">
        <is>
          <t>Early close</t>
        </is>
      </c>
      <c r="U740" s="29" t="n">
        <v>75</v>
      </c>
    </row>
    <row r="741">
      <c r="A741" s="11" t="n">
        <v>735</v>
      </c>
      <c r="B741" s="25" t="n">
        <v>45992</v>
      </c>
      <c r="C741" s="9" t="inlineStr">
        <is>
          <t>14:05</t>
        </is>
      </c>
      <c r="D741" s="25" t="n">
        <v>45992</v>
      </c>
      <c r="E741" s="9" t="inlineStr">
        <is>
          <t>14:24</t>
        </is>
      </c>
      <c r="F741" s="9" t="inlineStr">
        <is>
          <t>Short</t>
        </is>
      </c>
      <c r="G741" s="9" t="inlineStr">
        <is>
          <t>CISD Reversal</t>
        </is>
      </c>
      <c r="H741" s="9" t="inlineStr">
        <is>
          <t>B</t>
        </is>
      </c>
      <c r="I741" s="26" t="n">
        <v>4</v>
      </c>
      <c r="J741" s="27" t="n">
        <v>25401.42</v>
      </c>
      <c r="K741" s="27" t="n">
        <v>25342</v>
      </c>
      <c r="L741" s="27" t="n">
        <v>25476.75</v>
      </c>
      <c r="M741" s="27" t="n">
        <v>25342</v>
      </c>
      <c r="N741" s="28">
        <f>(K741-J741)*IF(F741="Long",1,-1)</f>
        <v/>
      </c>
      <c r="O741" s="18" t="n">
        <v>237.68</v>
      </c>
      <c r="P741" s="18" t="n">
        <v>-11.12</v>
      </c>
      <c r="Q741" s="18" t="n">
        <v>237.68</v>
      </c>
      <c r="R741" s="18">
        <f>R740+O741</f>
        <v/>
      </c>
      <c r="S741" s="18">
        <f>MAX(0,MAX($R$7:R741))-R741</f>
        <v/>
      </c>
      <c r="T741" s="9" t="inlineStr">
        <is>
          <t>Target</t>
        </is>
      </c>
      <c r="U741" s="29" t="n">
        <v>19.3</v>
      </c>
    </row>
    <row r="742">
      <c r="A742" s="11" t="n">
        <v>736</v>
      </c>
      <c r="B742" s="25" t="n">
        <v>45993</v>
      </c>
      <c r="C742" s="9" t="inlineStr">
        <is>
          <t>10:10</t>
        </is>
      </c>
      <c r="D742" s="25" t="n">
        <v>45993</v>
      </c>
      <c r="E742" s="9" t="inlineStr">
        <is>
          <t>10:30</t>
        </is>
      </c>
      <c r="F742" s="9" t="inlineStr">
        <is>
          <t>Long</t>
        </is>
      </c>
      <c r="G742" s="9" t="inlineStr">
        <is>
          <t>ORB</t>
        </is>
      </c>
      <c r="H742" s="9" t="inlineStr">
        <is>
          <t>A</t>
        </is>
      </c>
      <c r="I742" s="26" t="n">
        <v>20</v>
      </c>
      <c r="J742" s="27" t="n">
        <v>25587.32</v>
      </c>
      <c r="K742" s="27" t="n">
        <v>25505.75</v>
      </c>
      <c r="L742" s="27" t="n">
        <v>25505.75</v>
      </c>
      <c r="M742" s="27" t="n">
        <v>25685</v>
      </c>
      <c r="N742" s="28">
        <f>(K742-J742)*IF(F742="Long",1,-1)</f>
        <v/>
      </c>
      <c r="O742" s="18" t="n">
        <v>-1631.4</v>
      </c>
      <c r="P742" s="18" t="n">
        <v>-1631.4</v>
      </c>
      <c r="Q742" s="18" t="n">
        <v>152</v>
      </c>
      <c r="R742" s="18">
        <f>R741+O742</f>
        <v/>
      </c>
      <c r="S742" s="18">
        <f>MAX(0,MAX($R$7:R742))-R742</f>
        <v/>
      </c>
      <c r="T742" s="9" t="inlineStr">
        <is>
          <t>Stop</t>
        </is>
      </c>
      <c r="U742" s="29" t="n">
        <v>20.3</v>
      </c>
    </row>
    <row r="743">
      <c r="A743" s="11" t="n">
        <v>737</v>
      </c>
      <c r="B743" s="25" t="n">
        <v>45993</v>
      </c>
      <c r="C743" s="9" t="inlineStr">
        <is>
          <t>10:45</t>
        </is>
      </c>
      <c r="D743" s="25" t="n">
        <v>45993</v>
      </c>
      <c r="E743" s="9" t="inlineStr">
        <is>
          <t>11:13</t>
        </is>
      </c>
      <c r="F743" s="9" t="inlineStr">
        <is>
          <t>Long</t>
        </is>
      </c>
      <c r="G743" s="9" t="inlineStr">
        <is>
          <t>ORB</t>
        </is>
      </c>
      <c r="H743" s="9" t="inlineStr">
        <is>
          <t>A</t>
        </is>
      </c>
      <c r="I743" s="26" t="n">
        <v>20</v>
      </c>
      <c r="J743" s="27" t="n">
        <v>25571.82</v>
      </c>
      <c r="K743" s="27" t="n">
        <v>25489.25</v>
      </c>
      <c r="L743" s="27" t="n">
        <v>25489.25</v>
      </c>
      <c r="M743" s="27" t="n">
        <v>25635</v>
      </c>
      <c r="N743" s="28">
        <f>(K743-J743)*IF(F743="Long",1,-1)</f>
        <v/>
      </c>
      <c r="O743" s="18" t="n">
        <v>-1651.4</v>
      </c>
      <c r="P743" s="18" t="n">
        <v>-1651.4</v>
      </c>
      <c r="Q743" s="18" t="n">
        <v>919.6</v>
      </c>
      <c r="R743" s="18">
        <f>R742+O743</f>
        <v/>
      </c>
      <c r="S743" s="18">
        <f>MAX(0,MAX($R$7:R743))-R743</f>
        <v/>
      </c>
      <c r="T743" s="9" t="inlineStr">
        <is>
          <t>Stop</t>
        </is>
      </c>
      <c r="U743" s="29" t="n">
        <v>28.7</v>
      </c>
    </row>
    <row r="744">
      <c r="A744" s="11" t="n">
        <v>738</v>
      </c>
      <c r="B744" s="25" t="n">
        <v>45993</v>
      </c>
      <c r="C744" s="9" t="inlineStr">
        <is>
          <t>14:55</t>
        </is>
      </c>
      <c r="D744" s="25" t="n">
        <v>45993</v>
      </c>
      <c r="E744" s="9" t="inlineStr">
        <is>
          <t>16:05</t>
        </is>
      </c>
      <c r="F744" s="9" t="inlineStr">
        <is>
          <t>Long</t>
        </is>
      </c>
      <c r="G744" s="9" t="inlineStr">
        <is>
          <t>ORB</t>
        </is>
      </c>
      <c r="H744" s="9" t="inlineStr">
        <is>
          <t>A+</t>
        </is>
      </c>
      <c r="I744" s="26" t="n">
        <v>20</v>
      </c>
      <c r="J744" s="27" t="n">
        <v>25575.07</v>
      </c>
      <c r="K744" s="27" t="n">
        <v>25546.6</v>
      </c>
      <c r="L744" s="27" t="n">
        <v>25493.25</v>
      </c>
      <c r="M744" s="27" t="n">
        <v>25685</v>
      </c>
      <c r="N744" s="28">
        <f>(K744-J744)*IF(F744="Long",1,-1)</f>
        <v/>
      </c>
      <c r="O744" s="18" t="n">
        <v>-569.4</v>
      </c>
      <c r="P744" s="18" t="n">
        <v>-708</v>
      </c>
      <c r="Q744" s="18" t="n">
        <v>390</v>
      </c>
      <c r="R744" s="18">
        <f>R743+O744</f>
        <v/>
      </c>
      <c r="S744" s="18">
        <f>MAX(0,MAX($R$7:R744))-R744</f>
        <v/>
      </c>
      <c r="T744" s="9" t="inlineStr">
        <is>
          <t>Session close</t>
        </is>
      </c>
      <c r="U744" s="29" t="n">
        <v>70</v>
      </c>
    </row>
    <row r="745">
      <c r="A745" s="11" t="n">
        <v>739</v>
      </c>
      <c r="B745" s="25" t="n">
        <v>46003</v>
      </c>
      <c r="C745" s="9" t="inlineStr">
        <is>
          <t>10:05</t>
        </is>
      </c>
      <c r="D745" s="25" t="n">
        <v>46003</v>
      </c>
      <c r="E745" s="9" t="inlineStr">
        <is>
          <t>10:24</t>
        </is>
      </c>
      <c r="F745" s="9" t="inlineStr">
        <is>
          <t>Short</t>
        </is>
      </c>
      <c r="G745" s="9" t="inlineStr">
        <is>
          <t>CISD Continuation</t>
        </is>
      </c>
      <c r="H745" s="9" t="inlineStr">
        <is>
          <t>A</t>
        </is>
      </c>
      <c r="I745" s="26" t="n">
        <v>12</v>
      </c>
      <c r="J745" s="27" t="n">
        <v>25454.68</v>
      </c>
      <c r="K745" s="27" t="n">
        <v>25366</v>
      </c>
      <c r="L745" s="27" t="n">
        <v>25534.5</v>
      </c>
      <c r="M745" s="27" t="n">
        <v>25366</v>
      </c>
      <c r="N745" s="28">
        <f>(K745-J745)*IF(F745="Long",1,-1)</f>
        <v/>
      </c>
      <c r="O745" s="18" t="n">
        <v>1064.16</v>
      </c>
      <c r="P745" s="18" t="n">
        <v>-166.68</v>
      </c>
      <c r="Q745" s="18" t="n">
        <v>1064.16</v>
      </c>
      <c r="R745" s="18">
        <f>R744+O745</f>
        <v/>
      </c>
      <c r="S745" s="18">
        <f>MAX(0,MAX($R$7:R745))-R745</f>
        <v/>
      </c>
      <c r="T745" s="9" t="inlineStr">
        <is>
          <t>Target</t>
        </is>
      </c>
      <c r="U745" s="29" t="n">
        <v>19.7</v>
      </c>
    </row>
    <row r="746">
      <c r="A746" s="11" t="n">
        <v>740</v>
      </c>
      <c r="B746" s="25" t="n">
        <v>46013</v>
      </c>
      <c r="C746" s="9" t="inlineStr">
        <is>
          <t>09:45</t>
        </is>
      </c>
      <c r="D746" s="25" t="n">
        <v>46013</v>
      </c>
      <c r="E746" s="9" t="inlineStr">
        <is>
          <t>16:00</t>
        </is>
      </c>
      <c r="F746" s="9" t="inlineStr">
        <is>
          <t>Short</t>
        </is>
      </c>
      <c r="G746" s="9" t="inlineStr">
        <is>
          <t>Gap Fill</t>
        </is>
      </c>
      <c r="H746" s="9" t="inlineStr">
        <is>
          <t>-</t>
        </is>
      </c>
      <c r="I746" s="26" t="n">
        <v>12</v>
      </c>
      <c r="J746" s="27" t="n">
        <v>25441.25</v>
      </c>
      <c r="K746" s="27" t="n">
        <v>25438.89</v>
      </c>
      <c r="L746" s="27" t="n">
        <v>25543.5</v>
      </c>
      <c r="M746" s="27" t="n">
        <v>25331</v>
      </c>
      <c r="N746" s="28">
        <f>(K746-J746)*IF(F746="Long",1,-1)</f>
        <v/>
      </c>
      <c r="O746" s="18" t="n">
        <v>28.32</v>
      </c>
      <c r="P746" s="18" t="n">
        <v>-808.4400000000001</v>
      </c>
      <c r="Q746" s="18" t="n">
        <v>726.6</v>
      </c>
      <c r="R746" s="18">
        <f>R745+O746</f>
        <v/>
      </c>
      <c r="S746" s="18">
        <f>MAX(0,MAX($R$7:R746))-R746</f>
        <v/>
      </c>
      <c r="T746" s="9" t="inlineStr">
        <is>
          <t>Time exit</t>
        </is>
      </c>
      <c r="U746" s="29" t="n">
        <v>375</v>
      </c>
    </row>
    <row r="747">
      <c r="A747" s="11" t="n">
        <v>741</v>
      </c>
      <c r="B747" s="25" t="n">
        <v>46021</v>
      </c>
      <c r="C747" s="9" t="inlineStr">
        <is>
          <t>10:00</t>
        </is>
      </c>
      <c r="D747" s="25" t="n">
        <v>46021</v>
      </c>
      <c r="E747" s="9" t="inlineStr">
        <is>
          <t>10:11</t>
        </is>
      </c>
      <c r="F747" s="9" t="inlineStr">
        <is>
          <t>Long</t>
        </is>
      </c>
      <c r="G747" s="9" t="inlineStr">
        <is>
          <t>ORB</t>
        </is>
      </c>
      <c r="H747" s="9" t="inlineStr">
        <is>
          <t>A</t>
        </is>
      </c>
      <c r="I747" s="26" t="n">
        <v>12</v>
      </c>
      <c r="J747" s="27" t="n">
        <v>25538.27</v>
      </c>
      <c r="K747" s="27" t="n">
        <v>25486.5</v>
      </c>
      <c r="L747" s="27" t="n">
        <v>25486.5</v>
      </c>
      <c r="M747" s="27" t="n">
        <v>25684.75</v>
      </c>
      <c r="N747" s="28">
        <f>(K747-J747)*IF(F747="Long",1,-1)</f>
        <v/>
      </c>
      <c r="O747" s="18" t="n">
        <v>-621.24</v>
      </c>
      <c r="P747" s="18" t="n">
        <v>-621.24</v>
      </c>
      <c r="Q747" s="18" t="n">
        <v>30.36</v>
      </c>
      <c r="R747" s="18">
        <f>R746+O747</f>
        <v/>
      </c>
      <c r="S747" s="18">
        <f>MAX(0,MAX($R$7:R747))-R747</f>
        <v/>
      </c>
      <c r="T747" s="9" t="inlineStr">
        <is>
          <t>Stop</t>
        </is>
      </c>
      <c r="U747" s="29" t="n">
        <v>11.7</v>
      </c>
    </row>
    <row r="748">
      <c r="A748" s="11" t="n">
        <v>742</v>
      </c>
      <c r="B748" s="25" t="n">
        <v>46021</v>
      </c>
      <c r="C748" s="9" t="inlineStr">
        <is>
          <t>11:05</t>
        </is>
      </c>
      <c r="D748" s="25" t="n">
        <v>46021</v>
      </c>
      <c r="E748" s="9" t="inlineStr">
        <is>
          <t>12:04</t>
        </is>
      </c>
      <c r="F748" s="9" t="inlineStr">
        <is>
          <t>Long</t>
        </is>
      </c>
      <c r="G748" s="9" t="inlineStr">
        <is>
          <t>ORB</t>
        </is>
      </c>
      <c r="H748" s="9" t="inlineStr">
        <is>
          <t>A</t>
        </is>
      </c>
      <c r="I748" s="26" t="n">
        <v>12</v>
      </c>
      <c r="J748" s="27" t="n">
        <v>25543.07</v>
      </c>
      <c r="K748" s="27" t="n">
        <v>25490.75</v>
      </c>
      <c r="L748" s="27" t="n">
        <v>25490.75</v>
      </c>
      <c r="M748" s="27" t="n">
        <v>25684.75</v>
      </c>
      <c r="N748" s="28">
        <f>(K748-J748)*IF(F748="Long",1,-1)</f>
        <v/>
      </c>
      <c r="O748" s="18" t="n">
        <v>-627.84</v>
      </c>
      <c r="P748" s="18" t="n">
        <v>-627.84</v>
      </c>
      <c r="Q748" s="18" t="n">
        <v>367.2</v>
      </c>
      <c r="R748" s="18">
        <f>R747+O748</f>
        <v/>
      </c>
      <c r="S748" s="18">
        <f>MAX(0,MAX($R$7:R748))-R748</f>
        <v/>
      </c>
      <c r="T748" s="9" t="inlineStr">
        <is>
          <t>Stop</t>
        </is>
      </c>
      <c r="U748" s="29" t="n">
        <v>59.7</v>
      </c>
    </row>
    <row r="749">
      <c r="A749" s="11" t="n">
        <v>743</v>
      </c>
      <c r="B749" s="25" t="n">
        <v>46029</v>
      </c>
      <c r="C749" s="9" t="inlineStr">
        <is>
          <t>10:30</t>
        </is>
      </c>
      <c r="D749" s="25" t="n">
        <v>46029</v>
      </c>
      <c r="E749" s="9" t="inlineStr">
        <is>
          <t>12:06</t>
        </is>
      </c>
      <c r="F749" s="9" t="inlineStr">
        <is>
          <t>Long</t>
        </is>
      </c>
      <c r="G749" s="9" t="inlineStr">
        <is>
          <t>ORB</t>
        </is>
      </c>
      <c r="H749" s="9" t="inlineStr">
        <is>
          <t>A+</t>
        </is>
      </c>
      <c r="I749" s="26" t="n">
        <v>12</v>
      </c>
      <c r="J749" s="27" t="n">
        <v>25673.32</v>
      </c>
      <c r="K749" s="27" t="n">
        <v>25785</v>
      </c>
      <c r="L749" s="27" t="n">
        <v>25591</v>
      </c>
      <c r="M749" s="27" t="n">
        <v>25785</v>
      </c>
      <c r="N749" s="28">
        <f>(K749-J749)*IF(F749="Long",1,-1)</f>
        <v/>
      </c>
      <c r="O749" s="18" t="n">
        <v>1340.16</v>
      </c>
      <c r="P749" s="18" t="n">
        <v>-690.24</v>
      </c>
      <c r="Q749" s="18" t="n">
        <v>1340.16</v>
      </c>
      <c r="R749" s="18">
        <f>R748+O749</f>
        <v/>
      </c>
      <c r="S749" s="18">
        <f>MAX(0,MAX($R$7:R749))-R749</f>
        <v/>
      </c>
      <c r="T749" s="9" t="inlineStr">
        <is>
          <t>Target</t>
        </is>
      </c>
      <c r="U749" s="29" t="n">
        <v>96.7</v>
      </c>
    </row>
    <row r="750">
      <c r="A750" s="11" t="n">
        <v>744</v>
      </c>
      <c r="B750" s="25" t="n">
        <v>46043</v>
      </c>
      <c r="C750" s="9" t="inlineStr">
        <is>
          <t>09:55</t>
        </is>
      </c>
      <c r="D750" s="25" t="n">
        <v>46043</v>
      </c>
      <c r="E750" s="9" t="inlineStr">
        <is>
          <t>10:16</t>
        </is>
      </c>
      <c r="F750" s="9" t="inlineStr">
        <is>
          <t>Long</t>
        </is>
      </c>
      <c r="G750" s="9" t="inlineStr">
        <is>
          <t>CISD Continuation</t>
        </is>
      </c>
      <c r="H750" s="9" t="inlineStr">
        <is>
          <t>A</t>
        </is>
      </c>
      <c r="I750" s="26" t="n">
        <v>20</v>
      </c>
      <c r="J750" s="27" t="n">
        <v>25131.92</v>
      </c>
      <c r="K750" s="27" t="n">
        <v>25205.75</v>
      </c>
      <c r="L750" s="27" t="n">
        <v>25050</v>
      </c>
      <c r="M750" s="27" t="n">
        <v>25205.75</v>
      </c>
      <c r="N750" s="28">
        <f>(K750-J750)*IF(F750="Long",1,-1)</f>
        <v/>
      </c>
      <c r="O750" s="18" t="n">
        <v>1476.6</v>
      </c>
      <c r="P750" s="18" t="n">
        <v>-292.4</v>
      </c>
      <c r="Q750" s="18" t="n">
        <v>1476.6</v>
      </c>
      <c r="R750" s="18">
        <f>R749+O750</f>
        <v/>
      </c>
      <c r="S750" s="18">
        <f>MAX(0,MAX($R$7:R750))-R750</f>
        <v/>
      </c>
      <c r="T750" s="9" t="inlineStr">
        <is>
          <t>Target</t>
        </is>
      </c>
      <c r="U750" s="29" t="n">
        <v>21.7</v>
      </c>
    </row>
    <row r="751">
      <c r="A751" s="11" t="n">
        <v>745</v>
      </c>
      <c r="B751" s="25" t="n">
        <v>46043</v>
      </c>
      <c r="C751" s="9" t="inlineStr">
        <is>
          <t>10:25</t>
        </is>
      </c>
      <c r="D751" s="25" t="n">
        <v>46043</v>
      </c>
      <c r="E751" s="9" t="inlineStr">
        <is>
          <t>10:36</t>
        </is>
      </c>
      <c r="F751" s="9" t="inlineStr">
        <is>
          <t>Long</t>
        </is>
      </c>
      <c r="G751" s="9" t="inlineStr">
        <is>
          <t>Sweep Retest</t>
        </is>
      </c>
      <c r="H751" s="9" t="inlineStr">
        <is>
          <t>A</t>
        </is>
      </c>
      <c r="I751" s="26" t="n">
        <v>8</v>
      </c>
      <c r="J751" s="27" t="n">
        <v>25203.12</v>
      </c>
      <c r="K751" s="27" t="n">
        <v>25285</v>
      </c>
      <c r="L751" s="27" t="n">
        <v>25121</v>
      </c>
      <c r="M751" s="27" t="n">
        <v>25285</v>
      </c>
      <c r="N751" s="28">
        <f>(K751-J751)*IF(F751="Long",1,-1)</f>
        <v/>
      </c>
      <c r="O751" s="18" t="n">
        <v>655.04</v>
      </c>
      <c r="P751" s="18" t="n">
        <v>-107.2</v>
      </c>
      <c r="Q751" s="18" t="n">
        <v>655.04</v>
      </c>
      <c r="R751" s="18">
        <f>R750+O751</f>
        <v/>
      </c>
      <c r="S751" s="18">
        <f>MAX(0,MAX($R$7:R751))-R751</f>
        <v/>
      </c>
      <c r="T751" s="9" t="inlineStr">
        <is>
          <t>Target</t>
        </is>
      </c>
      <c r="U751" s="29" t="n">
        <v>11.7</v>
      </c>
    </row>
    <row r="752">
      <c r="A752" s="11" t="n">
        <v>746</v>
      </c>
      <c r="B752" s="25" t="n">
        <v>46043</v>
      </c>
      <c r="C752" s="9" t="inlineStr">
        <is>
          <t>14:30</t>
        </is>
      </c>
      <c r="D752" s="25" t="n">
        <v>46043</v>
      </c>
      <c r="E752" s="9" t="inlineStr">
        <is>
          <t>14:42</t>
        </is>
      </c>
      <c r="F752" s="9" t="inlineStr">
        <is>
          <t>Long</t>
        </is>
      </c>
      <c r="G752" s="9" t="inlineStr">
        <is>
          <t>Sweep Retest</t>
        </is>
      </c>
      <c r="H752" s="9" t="inlineStr">
        <is>
          <t>B</t>
        </is>
      </c>
      <c r="I752" s="26" t="n">
        <v>8</v>
      </c>
      <c r="J752" s="27" t="n">
        <v>25272.92</v>
      </c>
      <c r="K752" s="27" t="n">
        <v>25385</v>
      </c>
      <c r="L752" s="27" t="n">
        <v>25190.75</v>
      </c>
      <c r="M752" s="27" t="n">
        <v>25385</v>
      </c>
      <c r="N752" s="28">
        <f>(K752-J752)*IF(F752="Long",1,-1)</f>
        <v/>
      </c>
      <c r="O752" s="18" t="n">
        <v>896.64</v>
      </c>
      <c r="P752" s="18" t="n">
        <v>-125.84</v>
      </c>
      <c r="Q752" s="18" t="n">
        <v>896.64</v>
      </c>
      <c r="R752" s="18">
        <f>R751+O752</f>
        <v/>
      </c>
      <c r="S752" s="18">
        <f>MAX(0,MAX($R$7:R752))-R752</f>
        <v/>
      </c>
      <c r="T752" s="9" t="inlineStr">
        <is>
          <t>Target</t>
        </is>
      </c>
      <c r="U752" s="29" t="n">
        <v>12.7</v>
      </c>
    </row>
    <row r="753">
      <c r="A753" s="11" t="n">
        <v>747</v>
      </c>
      <c r="B753" s="25" t="n">
        <v>46048</v>
      </c>
      <c r="C753" s="9" t="inlineStr">
        <is>
          <t>10:00</t>
        </is>
      </c>
      <c r="D753" s="25" t="n">
        <v>46048</v>
      </c>
      <c r="E753" s="9" t="inlineStr">
        <is>
          <t>16:05</t>
        </is>
      </c>
      <c r="F753" s="9" t="inlineStr">
        <is>
          <t>Long</t>
        </is>
      </c>
      <c r="G753" s="9" t="inlineStr">
        <is>
          <t>ORB</t>
        </is>
      </c>
      <c r="H753" s="9" t="inlineStr">
        <is>
          <t>A</t>
        </is>
      </c>
      <c r="I753" s="26" t="n">
        <v>12</v>
      </c>
      <c r="J753" s="27" t="n">
        <v>25700.5</v>
      </c>
      <c r="K753" s="27" t="n">
        <v>25704.28</v>
      </c>
      <c r="L753" s="27" t="n">
        <v>25619.5</v>
      </c>
      <c r="M753" s="27" t="n">
        <v>25855.5</v>
      </c>
      <c r="N753" s="28">
        <f>(K753-J753)*IF(F753="Long",1,-1)</f>
        <v/>
      </c>
      <c r="O753" s="18" t="n">
        <v>45.36</v>
      </c>
      <c r="P753" s="18" t="n">
        <v>-418.8</v>
      </c>
      <c r="Q753" s="18" t="n">
        <v>1106.64</v>
      </c>
      <c r="R753" s="18">
        <f>R752+O753</f>
        <v/>
      </c>
      <c r="S753" s="18">
        <f>MAX(0,MAX($R$7:R753))-R753</f>
        <v/>
      </c>
      <c r="T753" s="9" t="inlineStr">
        <is>
          <t>Session close</t>
        </is>
      </c>
      <c r="U753" s="29" t="n">
        <v>365</v>
      </c>
    </row>
    <row r="754">
      <c r="A754" s="11" t="n">
        <v>748</v>
      </c>
      <c r="B754" s="25" t="n">
        <v>46051</v>
      </c>
      <c r="C754" s="9" t="inlineStr">
        <is>
          <t>10:00</t>
        </is>
      </c>
      <c r="D754" s="25" t="n">
        <v>46051</v>
      </c>
      <c r="E754" s="9" t="inlineStr">
        <is>
          <t>10:14</t>
        </is>
      </c>
      <c r="F754" s="9" t="inlineStr">
        <is>
          <t>Short</t>
        </is>
      </c>
      <c r="G754" s="9" t="inlineStr">
        <is>
          <t>CISD Continuation</t>
        </is>
      </c>
      <c r="H754" s="9" t="inlineStr">
        <is>
          <t>A</t>
        </is>
      </c>
      <c r="I754" s="26" t="n">
        <v>20</v>
      </c>
      <c r="J754" s="27" t="n">
        <v>25731.32</v>
      </c>
      <c r="K754" s="27" t="n">
        <v>25602</v>
      </c>
      <c r="L754" s="27" t="n">
        <v>25810.25</v>
      </c>
      <c r="M754" s="27" t="n">
        <v>25602</v>
      </c>
      <c r="N754" s="28">
        <f>(K754-J754)*IF(F754="Long",1,-1)</f>
        <v/>
      </c>
      <c r="O754" s="18" t="n">
        <v>2586.4</v>
      </c>
      <c r="P754" s="18" t="n">
        <v>-83</v>
      </c>
      <c r="Q754" s="18" t="n">
        <v>2586.4</v>
      </c>
      <c r="R754" s="18">
        <f>R753+O754</f>
        <v/>
      </c>
      <c r="S754" s="18">
        <f>MAX(0,MAX($R$7:R754))-R754</f>
        <v/>
      </c>
      <c r="T754" s="9" t="inlineStr">
        <is>
          <t>Target</t>
        </is>
      </c>
      <c r="U754" s="29" t="n">
        <v>14.7</v>
      </c>
    </row>
    <row r="755">
      <c r="A755" s="11" t="n">
        <v>749</v>
      </c>
      <c r="B755" s="25" t="n">
        <v>46056</v>
      </c>
      <c r="C755" s="9" t="inlineStr">
        <is>
          <t>14:15</t>
        </is>
      </c>
      <c r="D755" s="25" t="n">
        <v>46056</v>
      </c>
      <c r="E755" s="9" t="inlineStr">
        <is>
          <t>14:51</t>
        </is>
      </c>
      <c r="F755" s="9" t="inlineStr">
        <is>
          <t>Long</t>
        </is>
      </c>
      <c r="G755" s="9" t="inlineStr">
        <is>
          <t>CISD Reversal</t>
        </is>
      </c>
      <c r="H755" s="9" t="inlineStr">
        <is>
          <t>B</t>
        </is>
      </c>
      <c r="I755" s="26" t="n">
        <v>4</v>
      </c>
      <c r="J755" s="27" t="n">
        <v>25206.17</v>
      </c>
      <c r="K755" s="27" t="n">
        <v>25124.75</v>
      </c>
      <c r="L755" s="27" t="n">
        <v>25124.75</v>
      </c>
      <c r="M755" s="27" t="n">
        <v>25365.25</v>
      </c>
      <c r="N755" s="28">
        <f>(K755-J755)*IF(F755="Long",1,-1)</f>
        <v/>
      </c>
      <c r="O755" s="18" t="n">
        <v>-325.68</v>
      </c>
      <c r="P755" s="18" t="n">
        <v>-325.68</v>
      </c>
      <c r="Q755" s="18" t="n">
        <v>136.4</v>
      </c>
      <c r="R755" s="18">
        <f>R754+O755</f>
        <v/>
      </c>
      <c r="S755" s="18">
        <f>MAX(0,MAX($R$7:R755))-R755</f>
        <v/>
      </c>
      <c r="T755" s="9" t="inlineStr">
        <is>
          <t>Stop</t>
        </is>
      </c>
      <c r="U755" s="29" t="n">
        <v>36.7</v>
      </c>
    </row>
    <row r="756">
      <c r="A756" s="11" t="n">
        <v>750</v>
      </c>
      <c r="B756" s="25" t="n">
        <v>46058</v>
      </c>
      <c r="C756" s="9" t="inlineStr">
        <is>
          <t>11:20</t>
        </is>
      </c>
      <c r="D756" s="25" t="n">
        <v>46058</v>
      </c>
      <c r="E756" s="9" t="inlineStr">
        <is>
          <t>11:25</t>
        </is>
      </c>
      <c r="F756" s="9" t="inlineStr">
        <is>
          <t>Long</t>
        </is>
      </c>
      <c r="G756" s="9" t="inlineStr">
        <is>
          <t>CISD Reversal</t>
        </is>
      </c>
      <c r="H756" s="9" t="inlineStr">
        <is>
          <t>A</t>
        </is>
      </c>
      <c r="I756" s="26" t="n">
        <v>4</v>
      </c>
      <c r="J756" s="27" t="n">
        <v>24571.67</v>
      </c>
      <c r="K756" s="27" t="n">
        <v>24635</v>
      </c>
      <c r="L756" s="27" t="n">
        <v>24489.5</v>
      </c>
      <c r="M756" s="27" t="n">
        <v>24635</v>
      </c>
      <c r="N756" s="28">
        <f>(K756-J756)*IF(F756="Long",1,-1)</f>
        <v/>
      </c>
      <c r="O756" s="18" t="n">
        <v>253.32</v>
      </c>
      <c r="P756" s="18" t="n">
        <v>-26.6</v>
      </c>
      <c r="Q756" s="18" t="n">
        <v>253.32</v>
      </c>
      <c r="R756" s="18">
        <f>R755+O756</f>
        <v/>
      </c>
      <c r="S756" s="18">
        <f>MAX(0,MAX($R$7:R756))-R756</f>
        <v/>
      </c>
      <c r="T756" s="9" t="inlineStr">
        <is>
          <t>Target</t>
        </is>
      </c>
      <c r="U756" s="29" t="n">
        <v>5.3</v>
      </c>
    </row>
    <row r="757">
      <c r="A757" s="11" t="n">
        <v>751</v>
      </c>
      <c r="B757" s="25" t="n">
        <v>46065</v>
      </c>
      <c r="C757" s="9" t="inlineStr">
        <is>
          <t>09:45</t>
        </is>
      </c>
      <c r="D757" s="25" t="n">
        <v>46065</v>
      </c>
      <c r="E757" s="9" t="inlineStr">
        <is>
          <t>09:46</t>
        </is>
      </c>
      <c r="F757" s="9" t="inlineStr">
        <is>
          <t>Short</t>
        </is>
      </c>
      <c r="G757" s="9" t="inlineStr">
        <is>
          <t>Gap Fill</t>
        </is>
      </c>
      <c r="H757" s="9" t="inlineStr">
        <is>
          <t>-</t>
        </is>
      </c>
      <c r="I757" s="26" t="n">
        <v>12</v>
      </c>
      <c r="J757" s="27" t="n">
        <v>25223.12</v>
      </c>
      <c r="K757" s="27" t="n">
        <v>25189.25</v>
      </c>
      <c r="L757" s="27" t="n">
        <v>25307.25</v>
      </c>
      <c r="M757" s="27" t="n">
        <v>25189.25</v>
      </c>
      <c r="N757" s="28">
        <f>(K757-J757)*IF(F757="Long",1,-1)</f>
        <v/>
      </c>
      <c r="O757" s="18" t="n">
        <v>406.44</v>
      </c>
      <c r="P757" s="18" t="n">
        <v>-207.36</v>
      </c>
      <c r="Q757" s="18" t="n">
        <v>406.44</v>
      </c>
      <c r="R757" s="18">
        <f>R756+O757</f>
        <v/>
      </c>
      <c r="S757" s="18">
        <f>MAX(0,MAX($R$7:R757))-R757</f>
        <v/>
      </c>
      <c r="T757" s="9" t="inlineStr">
        <is>
          <t>Target</t>
        </is>
      </c>
      <c r="U757" s="29" t="n">
        <v>1.3</v>
      </c>
    </row>
    <row r="758">
      <c r="A758" s="11" t="n">
        <v>752</v>
      </c>
      <c r="B758" s="25" t="n">
        <v>46071</v>
      </c>
      <c r="C758" s="9" t="inlineStr">
        <is>
          <t>10:00</t>
        </is>
      </c>
      <c r="D758" s="25" t="n">
        <v>46071</v>
      </c>
      <c r="E758" s="9" t="inlineStr">
        <is>
          <t>10:06</t>
        </is>
      </c>
      <c r="F758" s="9" t="inlineStr">
        <is>
          <t>Long</t>
        </is>
      </c>
      <c r="G758" s="9" t="inlineStr">
        <is>
          <t>CISD Continuation</t>
        </is>
      </c>
      <c r="H758" s="9" t="inlineStr">
        <is>
          <t>A</t>
        </is>
      </c>
      <c r="I758" s="26" t="n">
        <v>12</v>
      </c>
      <c r="J758" s="27" t="n">
        <v>24870.15</v>
      </c>
      <c r="K758" s="27" t="n">
        <v>24968.25</v>
      </c>
      <c r="L758" s="27" t="n">
        <v>24788</v>
      </c>
      <c r="M758" s="27" t="n">
        <v>24968.25</v>
      </c>
      <c r="N758" s="28">
        <f>(K758-J758)*IF(F758="Long",1,-1)</f>
        <v/>
      </c>
      <c r="O758" s="18" t="n">
        <v>1177.2</v>
      </c>
      <c r="P758" s="18" t="n">
        <v>-53.76</v>
      </c>
      <c r="Q758" s="18" t="n">
        <v>1177.2</v>
      </c>
      <c r="R758" s="18">
        <f>R757+O758</f>
        <v/>
      </c>
      <c r="S758" s="18">
        <f>MAX(0,MAX($R$7:R758))-R758</f>
        <v/>
      </c>
      <c r="T758" s="9" t="inlineStr">
        <is>
          <t>Target</t>
        </is>
      </c>
      <c r="U758" s="29" t="n">
        <v>6.3</v>
      </c>
    </row>
    <row r="759">
      <c r="A759" s="11" t="n">
        <v>753</v>
      </c>
      <c r="B759" s="25" t="n">
        <v>46071</v>
      </c>
      <c r="C759" s="9" t="inlineStr">
        <is>
          <t>10:15</t>
        </is>
      </c>
      <c r="D759" s="25" t="n">
        <v>46071</v>
      </c>
      <c r="E759" s="9" t="inlineStr">
        <is>
          <t>11:05</t>
        </is>
      </c>
      <c r="F759" s="9" t="inlineStr">
        <is>
          <t>Long</t>
        </is>
      </c>
      <c r="G759" s="9" t="inlineStr">
        <is>
          <t>Sweep Retest</t>
        </is>
      </c>
      <c r="H759" s="9" t="inlineStr">
        <is>
          <t>A</t>
        </is>
      </c>
      <c r="I759" s="26" t="n">
        <v>8</v>
      </c>
      <c r="J759" s="27" t="n">
        <v>24972.59</v>
      </c>
      <c r="K759" s="27" t="n">
        <v>25035</v>
      </c>
      <c r="L759" s="27" t="n">
        <v>24917.75</v>
      </c>
      <c r="M759" s="27" t="n">
        <v>25035</v>
      </c>
      <c r="N759" s="28">
        <f>(K759-J759)*IF(F759="Long",1,-1)</f>
        <v/>
      </c>
      <c r="O759" s="18" t="n">
        <v>499.28</v>
      </c>
      <c r="P759" s="18" t="n">
        <v>-183.36</v>
      </c>
      <c r="Q759" s="18" t="n">
        <v>499.28</v>
      </c>
      <c r="R759" s="18">
        <f>R758+O759</f>
        <v/>
      </c>
      <c r="S759" s="18">
        <f>MAX(0,MAX($R$7:R759))-R759</f>
        <v/>
      </c>
      <c r="T759" s="9" t="inlineStr">
        <is>
          <t>Target</t>
        </is>
      </c>
      <c r="U759" s="29" t="n">
        <v>50.7</v>
      </c>
    </row>
    <row r="760">
      <c r="A760" s="11" t="n">
        <v>754</v>
      </c>
      <c r="B760" s="25" t="n">
        <v>46071</v>
      </c>
      <c r="C760" s="9" t="inlineStr">
        <is>
          <t>12:55</t>
        </is>
      </c>
      <c r="D760" s="25" t="n">
        <v>46071</v>
      </c>
      <c r="E760" s="9" t="inlineStr">
        <is>
          <t>13:42</t>
        </is>
      </c>
      <c r="F760" s="9" t="inlineStr">
        <is>
          <t>Long</t>
        </is>
      </c>
      <c r="G760" s="9" t="inlineStr">
        <is>
          <t>Sweep Retest</t>
        </is>
      </c>
      <c r="H760" s="9" t="inlineStr">
        <is>
          <t>C</t>
        </is>
      </c>
      <c r="I760" s="26" t="n">
        <v>8</v>
      </c>
      <c r="J760" s="27" t="n">
        <v>25038.11</v>
      </c>
      <c r="K760" s="27" t="n">
        <v>24956.25</v>
      </c>
      <c r="L760" s="27" t="n">
        <v>24956.25</v>
      </c>
      <c r="M760" s="27" t="n">
        <v>25135</v>
      </c>
      <c r="N760" s="28">
        <f>(K760-J760)*IF(F760="Long",1,-1)</f>
        <v/>
      </c>
      <c r="O760" s="18" t="n">
        <v>-654.88</v>
      </c>
      <c r="P760" s="18" t="n">
        <v>-654.88</v>
      </c>
      <c r="Q760" s="18" t="n">
        <v>136.48</v>
      </c>
      <c r="R760" s="18">
        <f>R759+O760</f>
        <v/>
      </c>
      <c r="S760" s="18">
        <f>MAX(0,MAX($R$7:R760))-R760</f>
        <v/>
      </c>
      <c r="T760" s="9" t="inlineStr">
        <is>
          <t>Stop</t>
        </is>
      </c>
      <c r="U760" s="29" t="n">
        <v>47.7</v>
      </c>
    </row>
    <row r="761">
      <c r="A761" s="11" t="n">
        <v>755</v>
      </c>
      <c r="B761" s="25" t="n">
        <v>46072</v>
      </c>
      <c r="C761" s="9" t="inlineStr">
        <is>
          <t>09:45</t>
        </is>
      </c>
      <c r="D761" s="25" t="n">
        <v>46072</v>
      </c>
      <c r="E761" s="9" t="inlineStr">
        <is>
          <t>11:20</t>
        </is>
      </c>
      <c r="F761" s="9" t="inlineStr">
        <is>
          <t>Long</t>
        </is>
      </c>
      <c r="G761" s="9" t="inlineStr">
        <is>
          <t>Gap Fill</t>
        </is>
      </c>
      <c r="H761" s="9" t="inlineStr">
        <is>
          <t>-</t>
        </is>
      </c>
      <c r="I761" s="26" t="n">
        <v>12</v>
      </c>
      <c r="J761" s="27" t="n">
        <v>24775.25</v>
      </c>
      <c r="K761" s="27" t="n">
        <v>24884.5</v>
      </c>
      <c r="L761" s="27" t="n">
        <v>24689.75</v>
      </c>
      <c r="M761" s="27" t="n">
        <v>24884.5</v>
      </c>
      <c r="N761" s="28">
        <f>(K761-J761)*IF(F761="Long",1,-1)</f>
        <v/>
      </c>
      <c r="O761" s="18" t="n">
        <v>1311</v>
      </c>
      <c r="P761" s="18" t="n">
        <v>-851.76</v>
      </c>
      <c r="Q761" s="18" t="n">
        <v>1311</v>
      </c>
      <c r="R761" s="18">
        <f>R760+O761</f>
        <v/>
      </c>
      <c r="S761" s="18">
        <f>MAX(0,MAX($R$7:R761))-R761</f>
        <v/>
      </c>
      <c r="T761" s="9" t="inlineStr">
        <is>
          <t>Target</t>
        </is>
      </c>
      <c r="U761" s="29" t="n">
        <v>95.7</v>
      </c>
    </row>
    <row r="762">
      <c r="A762" s="11" t="n">
        <v>756</v>
      </c>
      <c r="B762" s="25" t="n">
        <v>46077</v>
      </c>
      <c r="C762" s="9" t="inlineStr">
        <is>
          <t>10:25</t>
        </is>
      </c>
      <c r="D762" s="25" t="n">
        <v>46077</v>
      </c>
      <c r="E762" s="9" t="inlineStr">
        <is>
          <t>11:05</t>
        </is>
      </c>
      <c r="F762" s="9" t="inlineStr">
        <is>
          <t>Long</t>
        </is>
      </c>
      <c r="G762" s="9" t="inlineStr">
        <is>
          <t>CISD Continuation</t>
        </is>
      </c>
      <c r="H762" s="9" t="inlineStr">
        <is>
          <t>A</t>
        </is>
      </c>
      <c r="I762" s="26" t="n">
        <v>12</v>
      </c>
      <c r="J762" s="27" t="n">
        <v>24894.32</v>
      </c>
      <c r="K762" s="27" t="n">
        <v>24975</v>
      </c>
      <c r="L762" s="27" t="n">
        <v>24812.75</v>
      </c>
      <c r="M762" s="27" t="n">
        <v>24975</v>
      </c>
      <c r="N762" s="28">
        <f>(K762-J762)*IF(F762="Long",1,-1)</f>
        <v/>
      </c>
      <c r="O762" s="18" t="n">
        <v>968.16</v>
      </c>
      <c r="P762" s="18" t="n">
        <v>-184.8</v>
      </c>
      <c r="Q762" s="18" t="n">
        <v>968.16</v>
      </c>
      <c r="R762" s="18">
        <f>R761+O762</f>
        <v/>
      </c>
      <c r="S762" s="18">
        <f>MAX(0,MAX($R$7:R762))-R762</f>
        <v/>
      </c>
      <c r="T762" s="9" t="inlineStr">
        <is>
          <t>Target</t>
        </is>
      </c>
      <c r="U762" s="29" t="n">
        <v>40.7</v>
      </c>
    </row>
    <row r="763">
      <c r="A763" s="11" t="n">
        <v>757</v>
      </c>
      <c r="B763" s="25" t="n">
        <v>46078</v>
      </c>
      <c r="C763" s="9" t="inlineStr">
        <is>
          <t>10:30</t>
        </is>
      </c>
      <c r="D763" s="25" t="n">
        <v>46078</v>
      </c>
      <c r="E763" s="9" t="inlineStr">
        <is>
          <t>16:05</t>
        </is>
      </c>
      <c r="F763" s="9" t="inlineStr">
        <is>
          <t>Long</t>
        </is>
      </c>
      <c r="G763" s="9" t="inlineStr">
        <is>
          <t>CISD Continuation</t>
        </is>
      </c>
      <c r="H763" s="9" t="inlineStr">
        <is>
          <t>A</t>
        </is>
      </c>
      <c r="I763" s="26" t="n">
        <v>12</v>
      </c>
      <c r="J763" s="27" t="n">
        <v>25279.82</v>
      </c>
      <c r="K763" s="27" t="n">
        <v>25328.1</v>
      </c>
      <c r="L763" s="27" t="n">
        <v>25197.75</v>
      </c>
      <c r="M763" s="27" t="n">
        <v>25405.25</v>
      </c>
      <c r="N763" s="28">
        <f>(K763-J763)*IF(F763="Long",1,-1)</f>
        <v/>
      </c>
      <c r="O763" s="18" t="n">
        <v>579.36</v>
      </c>
      <c r="P763" s="18" t="n">
        <v>-853.8</v>
      </c>
      <c r="Q763" s="18" t="n">
        <v>724.2</v>
      </c>
      <c r="R763" s="18">
        <f>R762+O763</f>
        <v/>
      </c>
      <c r="S763" s="18">
        <f>MAX(0,MAX($R$7:R763))-R763</f>
        <v/>
      </c>
      <c r="T763" s="9" t="inlineStr">
        <is>
          <t>Session close</t>
        </is>
      </c>
      <c r="U763" s="29" t="n">
        <v>335</v>
      </c>
    </row>
    <row r="764">
      <c r="A764" s="11" t="n">
        <v>758</v>
      </c>
      <c r="B764" s="25" t="n">
        <v>46084</v>
      </c>
      <c r="C764" s="9" t="inlineStr">
        <is>
          <t>10:20</t>
        </is>
      </c>
      <c r="D764" s="25" t="n">
        <v>46084</v>
      </c>
      <c r="E764" s="9" t="inlineStr">
        <is>
          <t>10:27</t>
        </is>
      </c>
      <c r="F764" s="9" t="inlineStr">
        <is>
          <t>Short</t>
        </is>
      </c>
      <c r="G764" s="9" t="inlineStr">
        <is>
          <t>CISD Continuation</t>
        </is>
      </c>
      <c r="H764" s="9" t="inlineStr">
        <is>
          <t>A</t>
        </is>
      </c>
      <c r="I764" s="26" t="n">
        <v>12</v>
      </c>
      <c r="J764" s="27" t="n">
        <v>24398.13</v>
      </c>
      <c r="K764" s="27" t="n">
        <v>24324.5</v>
      </c>
      <c r="L764" s="27" t="n">
        <v>24479</v>
      </c>
      <c r="M764" s="27" t="n">
        <v>24324.5</v>
      </c>
      <c r="N764" s="28">
        <f>(K764-J764)*IF(F764="Long",1,-1)</f>
        <v/>
      </c>
      <c r="O764" s="18" t="n">
        <v>883.5599999999999</v>
      </c>
      <c r="P764" s="18" t="n">
        <v>-100.44</v>
      </c>
      <c r="Q764" s="18" t="n">
        <v>883.5599999999999</v>
      </c>
      <c r="R764" s="18">
        <f>R763+O764</f>
        <v/>
      </c>
      <c r="S764" s="18">
        <f>MAX(0,MAX($R$7:R764))-R764</f>
        <v/>
      </c>
      <c r="T764" s="9" t="inlineStr">
        <is>
          <t>Target</t>
        </is>
      </c>
      <c r="U764" s="29" t="n">
        <v>7.3</v>
      </c>
    </row>
    <row r="765">
      <c r="A765" s="11" t="n">
        <v>759</v>
      </c>
      <c r="B765" s="25" t="n">
        <v>46085</v>
      </c>
      <c r="C765" s="9" t="inlineStr">
        <is>
          <t>09:45</t>
        </is>
      </c>
      <c r="D765" s="25" t="n">
        <v>46085</v>
      </c>
      <c r="E765" s="9" t="inlineStr">
        <is>
          <t>10:00</t>
        </is>
      </c>
      <c r="F765" s="9" t="inlineStr">
        <is>
          <t>Short</t>
        </is>
      </c>
      <c r="G765" s="9" t="inlineStr">
        <is>
          <t>Gap Fill</t>
        </is>
      </c>
      <c r="H765" s="9" t="inlineStr">
        <is>
          <t>-</t>
        </is>
      </c>
      <c r="I765" s="26" t="n">
        <v>12</v>
      </c>
      <c r="J765" s="27" t="n">
        <v>24814.1</v>
      </c>
      <c r="K765" s="27" t="n">
        <v>24934.5</v>
      </c>
      <c r="L765" s="27" t="n">
        <v>24934.5</v>
      </c>
      <c r="M765" s="27" t="n">
        <v>24719.5</v>
      </c>
      <c r="N765" s="28">
        <f>(K765-J765)*IF(F765="Long",1,-1)</f>
        <v/>
      </c>
      <c r="O765" s="18" t="n">
        <v>-1444.8</v>
      </c>
      <c r="P765" s="18" t="n">
        <v>-1444.8</v>
      </c>
      <c r="Q765" s="18" t="n">
        <v>241.2</v>
      </c>
      <c r="R765" s="18">
        <f>R764+O765</f>
        <v/>
      </c>
      <c r="S765" s="18">
        <f>MAX(0,MAX($R$7:R765))-R765</f>
        <v/>
      </c>
      <c r="T765" s="9" t="inlineStr">
        <is>
          <t>Stop</t>
        </is>
      </c>
      <c r="U765" s="29" t="n">
        <v>15.7</v>
      </c>
    </row>
    <row r="766">
      <c r="A766" s="11" t="n">
        <v>760</v>
      </c>
      <c r="B766" s="25" t="n">
        <v>46085</v>
      </c>
      <c r="C766" s="9" t="inlineStr">
        <is>
          <t>10:20</t>
        </is>
      </c>
      <c r="D766" s="25" t="n">
        <v>46085</v>
      </c>
      <c r="E766" s="9" t="inlineStr">
        <is>
          <t>11:54</t>
        </is>
      </c>
      <c r="F766" s="9" t="inlineStr">
        <is>
          <t>Long</t>
        </is>
      </c>
      <c r="G766" s="9" t="inlineStr">
        <is>
          <t>CISD Continuation</t>
        </is>
      </c>
      <c r="H766" s="9" t="inlineStr">
        <is>
          <t>A</t>
        </is>
      </c>
      <c r="I766" s="26" t="n">
        <v>12</v>
      </c>
      <c r="J766" s="27" t="n">
        <v>24999.5</v>
      </c>
      <c r="K766" s="27" t="n">
        <v>25132.75</v>
      </c>
      <c r="L766" s="27" t="n">
        <v>24917.75</v>
      </c>
      <c r="M766" s="27" t="n">
        <v>25132.75</v>
      </c>
      <c r="N766" s="28">
        <f>(K766-J766)*IF(F766="Long",1,-1)</f>
        <v/>
      </c>
      <c r="O766" s="18" t="n">
        <v>1599</v>
      </c>
      <c r="P766" s="18" t="n">
        <v>-151.44</v>
      </c>
      <c r="Q766" s="18" t="n">
        <v>1599</v>
      </c>
      <c r="R766" s="18">
        <f>R765+O766</f>
        <v/>
      </c>
      <c r="S766" s="18">
        <f>MAX(0,MAX($R$7:R766))-R766</f>
        <v/>
      </c>
      <c r="T766" s="9" t="inlineStr">
        <is>
          <t>Target</t>
        </is>
      </c>
      <c r="U766" s="29" t="n">
        <v>94.3</v>
      </c>
    </row>
    <row r="767">
      <c r="A767" s="11" t="n">
        <v>761</v>
      </c>
      <c r="B767" s="25" t="n">
        <v>46085</v>
      </c>
      <c r="C767" s="9" t="inlineStr">
        <is>
          <t>12:40</t>
        </is>
      </c>
      <c r="D767" s="25" t="n">
        <v>46085</v>
      </c>
      <c r="E767" s="9" t="inlineStr">
        <is>
          <t>16:05</t>
        </is>
      </c>
      <c r="F767" s="9" t="inlineStr">
        <is>
          <t>Long</t>
        </is>
      </c>
      <c r="G767" s="9" t="inlineStr">
        <is>
          <t>Sweep Retest</t>
        </is>
      </c>
      <c r="H767" s="9" t="inlineStr">
        <is>
          <t>C</t>
        </is>
      </c>
      <c r="I767" s="26" t="n">
        <v>8</v>
      </c>
      <c r="J767" s="27" t="n">
        <v>25131.38</v>
      </c>
      <c r="K767" s="27" t="n">
        <v>25078.93</v>
      </c>
      <c r="L767" s="27" t="n">
        <v>25049.25</v>
      </c>
      <c r="M767" s="27" t="n">
        <v>25235</v>
      </c>
      <c r="N767" s="28">
        <f>(K767-J767)*IF(F767="Long",1,-1)</f>
        <v/>
      </c>
      <c r="O767" s="18" t="n">
        <v>-419.6</v>
      </c>
      <c r="P767" s="18" t="n">
        <v>-591.2</v>
      </c>
      <c r="Q767" s="18" t="n">
        <v>397.6</v>
      </c>
      <c r="R767" s="18">
        <f>R766+O767</f>
        <v/>
      </c>
      <c r="S767" s="18">
        <f>MAX(0,MAX($R$7:R767))-R767</f>
        <v/>
      </c>
      <c r="T767" s="9" t="inlineStr">
        <is>
          <t>Session close</t>
        </is>
      </c>
      <c r="U767" s="29" t="n">
        <v>205</v>
      </c>
    </row>
    <row r="768">
      <c r="A768" s="11" t="n">
        <v>762</v>
      </c>
      <c r="B768" s="25" t="n">
        <v>46086</v>
      </c>
      <c r="C768" s="9" t="inlineStr">
        <is>
          <t>09:45</t>
        </is>
      </c>
      <c r="D768" s="25" t="n">
        <v>46086</v>
      </c>
      <c r="E768" s="9" t="inlineStr">
        <is>
          <t>09:48</t>
        </is>
      </c>
      <c r="F768" s="9" t="inlineStr">
        <is>
          <t>Long</t>
        </is>
      </c>
      <c r="G768" s="9" t="inlineStr">
        <is>
          <t>Gap Fill</t>
        </is>
      </c>
      <c r="H768" s="9" t="inlineStr">
        <is>
          <t>-</t>
        </is>
      </c>
      <c r="I768" s="26" t="n">
        <v>12</v>
      </c>
      <c r="J768" s="27" t="n">
        <v>25024.63</v>
      </c>
      <c r="K768" s="27" t="n">
        <v>25087</v>
      </c>
      <c r="L768" s="27" t="n">
        <v>24950.25</v>
      </c>
      <c r="M768" s="27" t="n">
        <v>25087</v>
      </c>
      <c r="N768" s="28">
        <f>(K768-J768)*IF(F768="Long",1,-1)</f>
        <v/>
      </c>
      <c r="O768" s="18" t="n">
        <v>748.4400000000001</v>
      </c>
      <c r="P768" s="18" t="n">
        <v>-282</v>
      </c>
      <c r="Q768" s="18" t="n">
        <v>748.4400000000001</v>
      </c>
      <c r="R768" s="18">
        <f>R767+O768</f>
        <v/>
      </c>
      <c r="S768" s="18">
        <f>MAX(0,MAX($R$7:R768))-R768</f>
        <v/>
      </c>
      <c r="T768" s="9" t="inlineStr">
        <is>
          <t>Target</t>
        </is>
      </c>
      <c r="U768" s="29" t="n">
        <v>3.7</v>
      </c>
    </row>
    <row r="769">
      <c r="A769" s="11" t="n">
        <v>763</v>
      </c>
      <c r="B769" s="25" t="n">
        <v>46091</v>
      </c>
      <c r="C769" s="9" t="inlineStr">
        <is>
          <t>13:35</t>
        </is>
      </c>
      <c r="D769" s="25" t="n">
        <v>46091</v>
      </c>
      <c r="E769" s="9" t="inlineStr">
        <is>
          <t>14:14</t>
        </is>
      </c>
      <c r="F769" s="9" t="inlineStr">
        <is>
          <t>Short</t>
        </is>
      </c>
      <c r="G769" s="9" t="inlineStr">
        <is>
          <t>CISD Reversal</t>
        </is>
      </c>
      <c r="H769" s="9" t="inlineStr">
        <is>
          <t>A</t>
        </is>
      </c>
      <c r="I769" s="26" t="n">
        <v>4</v>
      </c>
      <c r="J769" s="27" t="n">
        <v>25134.2</v>
      </c>
      <c r="K769" s="27" t="n">
        <v>25065</v>
      </c>
      <c r="L769" s="27" t="n">
        <v>25214</v>
      </c>
      <c r="M769" s="27" t="n">
        <v>25065</v>
      </c>
      <c r="N769" s="28">
        <f>(K769-J769)*IF(F769="Long",1,-1)</f>
        <v/>
      </c>
      <c r="O769" s="18" t="n">
        <v>276.8</v>
      </c>
      <c r="P769" s="18" t="n">
        <v>-111.24</v>
      </c>
      <c r="Q769" s="18" t="n">
        <v>276.8</v>
      </c>
      <c r="R769" s="18">
        <f>R768+O769</f>
        <v/>
      </c>
      <c r="S769" s="18">
        <f>MAX(0,MAX($R$7:R769))-R769</f>
        <v/>
      </c>
      <c r="T769" s="9" t="inlineStr">
        <is>
          <t>Target</t>
        </is>
      </c>
      <c r="U769" s="29" t="n">
        <v>39.7</v>
      </c>
    </row>
    <row r="770">
      <c r="A770" s="11" t="n">
        <v>764</v>
      </c>
      <c r="B770" s="25" t="n">
        <v>46093</v>
      </c>
      <c r="C770" s="9" t="inlineStr">
        <is>
          <t>09:55</t>
        </is>
      </c>
      <c r="D770" s="25" t="n">
        <v>46093</v>
      </c>
      <c r="E770" s="9" t="inlineStr">
        <is>
          <t>10:38</t>
        </is>
      </c>
      <c r="F770" s="9" t="inlineStr">
        <is>
          <t>Short</t>
        </is>
      </c>
      <c r="G770" s="9" t="inlineStr">
        <is>
          <t>CISD Continuation</t>
        </is>
      </c>
      <c r="H770" s="9" t="inlineStr">
        <is>
          <t>A</t>
        </is>
      </c>
      <c r="I770" s="26" t="n">
        <v>12</v>
      </c>
      <c r="J770" s="27" t="n">
        <v>24650.88</v>
      </c>
      <c r="K770" s="27" t="n">
        <v>24565</v>
      </c>
      <c r="L770" s="27" t="n">
        <v>24730.75</v>
      </c>
      <c r="M770" s="27" t="n">
        <v>24565</v>
      </c>
      <c r="N770" s="28">
        <f>(K770-J770)*IF(F770="Long",1,-1)</f>
        <v/>
      </c>
      <c r="O770" s="18" t="n">
        <v>1030.56</v>
      </c>
      <c r="P770" s="18" t="n">
        <v>-936</v>
      </c>
      <c r="Q770" s="18" t="n">
        <v>1030.56</v>
      </c>
      <c r="R770" s="18">
        <f>R769+O770</f>
        <v/>
      </c>
      <c r="S770" s="18">
        <f>MAX(0,MAX($R$7:R770))-R770</f>
        <v/>
      </c>
      <c r="T770" s="9" t="inlineStr">
        <is>
          <t>Target</t>
        </is>
      </c>
      <c r="U770" s="29" t="n">
        <v>43.3</v>
      </c>
    </row>
    <row r="771">
      <c r="A771" s="11" t="n">
        <v>765</v>
      </c>
      <c r="B771" s="25" t="n">
        <v>46093</v>
      </c>
      <c r="C771" s="9" t="inlineStr">
        <is>
          <t>14:50</t>
        </is>
      </c>
      <c r="D771" s="25" t="n">
        <v>46093</v>
      </c>
      <c r="E771" s="9" t="inlineStr">
        <is>
          <t>14:51</t>
        </is>
      </c>
      <c r="F771" s="9" t="inlineStr">
        <is>
          <t>Short</t>
        </is>
      </c>
      <c r="G771" s="9" t="inlineStr">
        <is>
          <t>Sweep Retest</t>
        </is>
      </c>
      <c r="H771" s="9" t="inlineStr">
        <is>
          <t>A+</t>
        </is>
      </c>
      <c r="I771" s="26" t="n">
        <v>8</v>
      </c>
      <c r="J771" s="27" t="n">
        <v>24577.98</v>
      </c>
      <c r="K771" s="27" t="n">
        <v>24603.25</v>
      </c>
      <c r="L771" s="27" t="n">
        <v>24603.25</v>
      </c>
      <c r="M771" s="27" t="n">
        <v>24565</v>
      </c>
      <c r="N771" s="28">
        <f>(K771-J771)*IF(F771="Long",1,-1)</f>
        <v/>
      </c>
      <c r="O771" s="18" t="n">
        <v>-202.16</v>
      </c>
      <c r="P771" s="18" t="n">
        <v>-202.16</v>
      </c>
      <c r="Q771" s="18" t="n">
        <v>0</v>
      </c>
      <c r="R771" s="18">
        <f>R770+O771</f>
        <v/>
      </c>
      <c r="S771" s="18">
        <f>MAX(0,MAX($R$7:R771))-R771</f>
        <v/>
      </c>
      <c r="T771" s="9" t="inlineStr">
        <is>
          <t>Stop</t>
        </is>
      </c>
      <c r="U771" s="29" t="n">
        <v>1.7</v>
      </c>
    </row>
    <row r="772">
      <c r="A772" s="11" t="n">
        <v>766</v>
      </c>
      <c r="B772" s="25" t="n">
        <v>46100</v>
      </c>
      <c r="C772" s="9" t="inlineStr">
        <is>
          <t>09:45</t>
        </is>
      </c>
      <c r="D772" s="25" t="n">
        <v>46100</v>
      </c>
      <c r="E772" s="9" t="inlineStr">
        <is>
          <t>15:06</t>
        </is>
      </c>
      <c r="F772" s="9" t="inlineStr">
        <is>
          <t>Long</t>
        </is>
      </c>
      <c r="G772" s="9" t="inlineStr">
        <is>
          <t>Gap Fill</t>
        </is>
      </c>
      <c r="H772" s="9" t="inlineStr">
        <is>
          <t>-</t>
        </is>
      </c>
      <c r="I772" s="26" t="n">
        <v>12</v>
      </c>
      <c r="J772" s="27" t="n">
        <v>24211.88</v>
      </c>
      <c r="K772" s="27" t="n">
        <v>24426.75</v>
      </c>
      <c r="L772" s="27" t="n">
        <v>24104.75</v>
      </c>
      <c r="M772" s="27" t="n">
        <v>24426.75</v>
      </c>
      <c r="N772" s="28">
        <f>(K772-J772)*IF(F772="Long",1,-1)</f>
        <v/>
      </c>
      <c r="O772" s="18" t="n">
        <v>2578.44</v>
      </c>
      <c r="P772" s="18" t="n">
        <v>-603.6</v>
      </c>
      <c r="Q772" s="18" t="n">
        <v>2578.44</v>
      </c>
      <c r="R772" s="18">
        <f>R771+O772</f>
        <v/>
      </c>
      <c r="S772" s="18">
        <f>MAX(0,MAX($R$7:R772))-R772</f>
        <v/>
      </c>
      <c r="T772" s="9" t="inlineStr">
        <is>
          <t>Target</t>
        </is>
      </c>
      <c r="U772" s="29" t="n">
        <v>321.7</v>
      </c>
    </row>
    <row r="773">
      <c r="A773" s="11" t="n">
        <v>767</v>
      </c>
      <c r="B773" s="25" t="n">
        <v>46101</v>
      </c>
      <c r="C773" s="9" t="inlineStr">
        <is>
          <t>10:00</t>
        </is>
      </c>
      <c r="D773" s="25" t="n">
        <v>46101</v>
      </c>
      <c r="E773" s="9" t="inlineStr">
        <is>
          <t>13:33</t>
        </is>
      </c>
      <c r="F773" s="9" t="inlineStr">
        <is>
          <t>Short</t>
        </is>
      </c>
      <c r="G773" s="9" t="inlineStr">
        <is>
          <t>CISD Continuation</t>
        </is>
      </c>
      <c r="H773" s="9" t="inlineStr">
        <is>
          <t>A</t>
        </is>
      </c>
      <c r="I773" s="26" t="n">
        <v>12</v>
      </c>
      <c r="J773" s="27" t="n">
        <v>24067.38</v>
      </c>
      <c r="K773" s="27" t="n">
        <v>23999.25</v>
      </c>
      <c r="L773" s="27" t="n">
        <v>24147.75</v>
      </c>
      <c r="M773" s="27" t="n">
        <v>23999.25</v>
      </c>
      <c r="N773" s="28">
        <f>(K773-J773)*IF(F773="Long",1,-1)</f>
        <v/>
      </c>
      <c r="O773" s="18" t="n">
        <v>817.5599999999999</v>
      </c>
      <c r="P773" s="18" t="n">
        <v>-943.92</v>
      </c>
      <c r="Q773" s="18" t="n">
        <v>817.5599999999999</v>
      </c>
      <c r="R773" s="18">
        <f>R772+O773</f>
        <v/>
      </c>
      <c r="S773" s="18">
        <f>MAX(0,MAX($R$7:R773))-R773</f>
        <v/>
      </c>
      <c r="T773" s="9" t="inlineStr">
        <is>
          <t>Target</t>
        </is>
      </c>
      <c r="U773" s="29" t="n">
        <v>213.7</v>
      </c>
    </row>
    <row r="774">
      <c r="A774" s="11" t="n">
        <v>768</v>
      </c>
      <c r="B774" s="25" t="n">
        <v>46107</v>
      </c>
      <c r="C774" s="9" t="inlineStr">
        <is>
          <t>09:45</t>
        </is>
      </c>
      <c r="D774" s="25" t="n">
        <v>46107</v>
      </c>
      <c r="E774" s="9" t="inlineStr">
        <is>
          <t>10:55</t>
        </is>
      </c>
      <c r="F774" s="9" t="inlineStr">
        <is>
          <t>Long</t>
        </is>
      </c>
      <c r="G774" s="9" t="inlineStr">
        <is>
          <t>Gap Fill</t>
        </is>
      </c>
      <c r="H774" s="9" t="inlineStr">
        <is>
          <t>-</t>
        </is>
      </c>
      <c r="I774" s="26" t="n">
        <v>12</v>
      </c>
      <c r="J774" s="27" t="n">
        <v>23950.13</v>
      </c>
      <c r="K774" s="27" t="n">
        <v>23859.75</v>
      </c>
      <c r="L774" s="27" t="n">
        <v>23859.75</v>
      </c>
      <c r="M774" s="27" t="n">
        <v>24161.5</v>
      </c>
      <c r="N774" s="28">
        <f>(K774-J774)*IF(F774="Long",1,-1)</f>
        <v/>
      </c>
      <c r="O774" s="18" t="n">
        <v>-1084.56</v>
      </c>
      <c r="P774" s="18" t="n">
        <v>-1084.56</v>
      </c>
      <c r="Q774" s="18" t="n">
        <v>939</v>
      </c>
      <c r="R774" s="18">
        <f>R773+O774</f>
        <v/>
      </c>
      <c r="S774" s="18">
        <f>MAX(0,MAX($R$7:R774))-R774</f>
        <v/>
      </c>
      <c r="T774" s="9" t="inlineStr">
        <is>
          <t>Stop</t>
        </is>
      </c>
      <c r="U774" s="29" t="n">
        <v>70.7</v>
      </c>
    </row>
    <row r="775">
      <c r="A775" s="11" t="n">
        <v>769</v>
      </c>
      <c r="B775" s="25" t="n">
        <v>46107</v>
      </c>
      <c r="C775" s="9" t="inlineStr">
        <is>
          <t>12:25</t>
        </is>
      </c>
      <c r="D775" s="25" t="n">
        <v>46107</v>
      </c>
      <c r="E775" s="9" t="inlineStr">
        <is>
          <t>13:14</t>
        </is>
      </c>
      <c r="F775" s="9" t="inlineStr">
        <is>
          <t>Short</t>
        </is>
      </c>
      <c r="G775" s="9" t="inlineStr">
        <is>
          <t>ORB</t>
        </is>
      </c>
      <c r="H775" s="9" t="inlineStr">
        <is>
          <t>A</t>
        </is>
      </c>
      <c r="I775" s="26" t="n">
        <v>20</v>
      </c>
      <c r="J775" s="27" t="n">
        <v>23841.7</v>
      </c>
      <c r="K775" s="27" t="n">
        <v>23765</v>
      </c>
      <c r="L775" s="27" t="n">
        <v>23922</v>
      </c>
      <c r="M775" s="27" t="n">
        <v>23765</v>
      </c>
      <c r="N775" s="28">
        <f>(K775-J775)*IF(F775="Long",1,-1)</f>
        <v/>
      </c>
      <c r="O775" s="18" t="n">
        <v>1534</v>
      </c>
      <c r="P775" s="18" t="n">
        <v>-111.6</v>
      </c>
      <c r="Q775" s="18" t="n">
        <v>1534</v>
      </c>
      <c r="R775" s="18">
        <f>R774+O775</f>
        <v/>
      </c>
      <c r="S775" s="18">
        <f>MAX(0,MAX($R$7:R775))-R775</f>
        <v/>
      </c>
      <c r="T775" s="9" t="inlineStr">
        <is>
          <t>Target</t>
        </is>
      </c>
      <c r="U775" s="29" t="n">
        <v>49.7</v>
      </c>
    </row>
    <row r="776">
      <c r="A776" s="11" t="n">
        <v>770</v>
      </c>
      <c r="B776" s="25" t="n">
        <v>46107</v>
      </c>
      <c r="C776" s="9" t="inlineStr">
        <is>
          <t>13:15</t>
        </is>
      </c>
      <c r="D776" s="25" t="n">
        <v>46107</v>
      </c>
      <c r="E776" s="9" t="inlineStr">
        <is>
          <t>13:58</t>
        </is>
      </c>
      <c r="F776" s="9" t="inlineStr">
        <is>
          <t>Short</t>
        </is>
      </c>
      <c r="G776" s="9" t="inlineStr">
        <is>
          <t>Sweep Retest</t>
        </is>
      </c>
      <c r="H776" s="9" t="inlineStr">
        <is>
          <t>C</t>
        </is>
      </c>
      <c r="I776" s="26" t="n">
        <v>8</v>
      </c>
      <c r="J776" s="27" t="n">
        <v>23764.61</v>
      </c>
      <c r="K776" s="27" t="n">
        <v>23665</v>
      </c>
      <c r="L776" s="27" t="n">
        <v>23845.25</v>
      </c>
      <c r="M776" s="27" t="n">
        <v>23665</v>
      </c>
      <c r="N776" s="28">
        <f>(K776-J776)*IF(F776="Long",1,-1)</f>
        <v/>
      </c>
      <c r="O776" s="18" t="n">
        <v>796.88</v>
      </c>
      <c r="P776" s="18" t="n">
        <v>-145.2</v>
      </c>
      <c r="Q776" s="18" t="n">
        <v>796.88</v>
      </c>
      <c r="R776" s="18">
        <f>R775+O776</f>
        <v/>
      </c>
      <c r="S776" s="18">
        <f>MAX(0,MAX($R$7:R776))-R776</f>
        <v/>
      </c>
      <c r="T776" s="9" t="inlineStr">
        <is>
          <t>Target</t>
        </is>
      </c>
      <c r="U776" s="29" t="n">
        <v>43.7</v>
      </c>
    </row>
    <row r="777">
      <c r="A777" s="11" t="n">
        <v>771</v>
      </c>
      <c r="B777" s="25" t="n">
        <v>46107</v>
      </c>
      <c r="C777" s="9" t="inlineStr">
        <is>
          <t>14:00</t>
        </is>
      </c>
      <c r="D777" s="25" t="n">
        <v>46107</v>
      </c>
      <c r="E777" s="9" t="inlineStr">
        <is>
          <t>16:05</t>
        </is>
      </c>
      <c r="F777" s="9" t="inlineStr">
        <is>
          <t>Short</t>
        </is>
      </c>
      <c r="G777" s="9" t="inlineStr">
        <is>
          <t>Sweep Retest</t>
        </is>
      </c>
      <c r="H777" s="9" t="inlineStr">
        <is>
          <t>C</t>
        </is>
      </c>
      <c r="I777" s="26" t="n">
        <v>8</v>
      </c>
      <c r="J777" s="27" t="n">
        <v>23659.67</v>
      </c>
      <c r="K777" s="27" t="n">
        <v>23578.76</v>
      </c>
      <c r="L777" s="27" t="n">
        <v>23740</v>
      </c>
      <c r="M777" s="27" t="n">
        <v>23565</v>
      </c>
      <c r="N777" s="28">
        <f>(K777-J777)*IF(F777="Long",1,-1)</f>
        <v/>
      </c>
      <c r="O777" s="18" t="n">
        <v>647.28</v>
      </c>
      <c r="P777" s="18" t="n">
        <v>-330.72</v>
      </c>
      <c r="Q777" s="18" t="n">
        <v>750.48</v>
      </c>
      <c r="R777" s="18">
        <f>R776+O777</f>
        <v/>
      </c>
      <c r="S777" s="18">
        <f>MAX(0,MAX($R$7:R777))-R777</f>
        <v/>
      </c>
      <c r="T777" s="9" t="inlineStr">
        <is>
          <t>Session close</t>
        </is>
      </c>
      <c r="U777" s="29" t="n">
        <v>125</v>
      </c>
    </row>
    <row r="778">
      <c r="A778" s="11" t="n">
        <v>772</v>
      </c>
      <c r="B778" s="25" t="n">
        <v>46111</v>
      </c>
      <c r="C778" s="9" t="inlineStr">
        <is>
          <t>09:45</t>
        </is>
      </c>
      <c r="D778" s="25" t="n">
        <v>46111</v>
      </c>
      <c r="E778" s="9" t="inlineStr">
        <is>
          <t>09:58</t>
        </is>
      </c>
      <c r="F778" s="9" t="inlineStr">
        <is>
          <t>Short</t>
        </is>
      </c>
      <c r="G778" s="9" t="inlineStr">
        <is>
          <t>Gap Fill</t>
        </is>
      </c>
      <c r="H778" s="9" t="inlineStr">
        <is>
          <t>-</t>
        </is>
      </c>
      <c r="I778" s="26" t="n">
        <v>12</v>
      </c>
      <c r="J778" s="27" t="n">
        <v>23211.75</v>
      </c>
      <c r="K778" s="27" t="n">
        <v>23124.5</v>
      </c>
      <c r="L778" s="27" t="n">
        <v>23356</v>
      </c>
      <c r="M778" s="27" t="n">
        <v>23124.5</v>
      </c>
      <c r="N778" s="28">
        <f>(K778-J778)*IF(F778="Long",1,-1)</f>
        <v/>
      </c>
      <c r="O778" s="18" t="n">
        <v>1047</v>
      </c>
      <c r="P778" s="18" t="n">
        <v>-159</v>
      </c>
      <c r="Q778" s="18" t="n">
        <v>1047</v>
      </c>
      <c r="R778" s="18">
        <f>R777+O778</f>
        <v/>
      </c>
      <c r="S778" s="18">
        <f>MAX(0,MAX($R$7:R778))-R778</f>
        <v/>
      </c>
      <c r="T778" s="9" t="inlineStr">
        <is>
          <t>Target</t>
        </is>
      </c>
      <c r="U778" s="29" t="n">
        <v>13.7</v>
      </c>
    </row>
    <row r="779">
      <c r="A779" s="11" t="n">
        <v>773</v>
      </c>
      <c r="B779" s="25" t="n">
        <v>46119</v>
      </c>
      <c r="C779" s="9" t="inlineStr">
        <is>
          <t>10:00</t>
        </is>
      </c>
      <c r="D779" s="25" t="n">
        <v>46119</v>
      </c>
      <c r="E779" s="9" t="inlineStr">
        <is>
          <t>10:06</t>
        </is>
      </c>
      <c r="F779" s="9" t="inlineStr">
        <is>
          <t>Short</t>
        </is>
      </c>
      <c r="G779" s="9" t="inlineStr">
        <is>
          <t>CISD Continuation</t>
        </is>
      </c>
      <c r="H779" s="9" t="inlineStr">
        <is>
          <t>A</t>
        </is>
      </c>
      <c r="I779" s="26" t="n">
        <v>12</v>
      </c>
      <c r="J779" s="27" t="n">
        <v>23951.5</v>
      </c>
      <c r="K779" s="27" t="n">
        <v>23851.25</v>
      </c>
      <c r="L779" s="27" t="n">
        <v>24031</v>
      </c>
      <c r="M779" s="27" t="n">
        <v>23851.25</v>
      </c>
      <c r="N779" s="28">
        <f>(K779-J779)*IF(F779="Long",1,-1)</f>
        <v/>
      </c>
      <c r="O779" s="18" t="n">
        <v>1203</v>
      </c>
      <c r="P779" s="18" t="n">
        <v>-109.56</v>
      </c>
      <c r="Q779" s="18" t="n">
        <v>1203</v>
      </c>
      <c r="R779" s="18">
        <f>R778+O779</f>
        <v/>
      </c>
      <c r="S779" s="18">
        <f>MAX(0,MAX($R$7:R779))-R779</f>
        <v/>
      </c>
      <c r="T779" s="9" t="inlineStr">
        <is>
          <t>Target</t>
        </is>
      </c>
      <c r="U779" s="29" t="n">
        <v>6.7</v>
      </c>
    </row>
    <row r="780">
      <c r="A780" s="11" t="n">
        <v>774</v>
      </c>
      <c r="B780" s="25" t="n">
        <v>46119</v>
      </c>
      <c r="C780" s="9" t="inlineStr">
        <is>
          <t>10:10</t>
        </is>
      </c>
      <c r="D780" s="25" t="n">
        <v>46119</v>
      </c>
      <c r="E780" s="9" t="inlineStr">
        <is>
          <t>10:21</t>
        </is>
      </c>
      <c r="F780" s="9" t="inlineStr">
        <is>
          <t>Short</t>
        </is>
      </c>
      <c r="G780" s="9" t="inlineStr">
        <is>
          <t>Sweep Retest</t>
        </is>
      </c>
      <c r="H780" s="9" t="inlineStr">
        <is>
          <t>A</t>
        </is>
      </c>
      <c r="I780" s="26" t="n">
        <v>8</v>
      </c>
      <c r="J780" s="27" t="n">
        <v>23849.88</v>
      </c>
      <c r="K780" s="27" t="n">
        <v>23930.25</v>
      </c>
      <c r="L780" s="27" t="n">
        <v>23930.25</v>
      </c>
      <c r="M780" s="27" t="n">
        <v>23765</v>
      </c>
      <c r="N780" s="28">
        <f>(K780-J780)*IF(F780="Long",1,-1)</f>
        <v/>
      </c>
      <c r="O780" s="18" t="n">
        <v>-642.96</v>
      </c>
      <c r="P780" s="18" t="n">
        <v>-642.96</v>
      </c>
      <c r="Q780" s="18" t="n">
        <v>18</v>
      </c>
      <c r="R780" s="18">
        <f>R779+O780</f>
        <v/>
      </c>
      <c r="S780" s="18">
        <f>MAX(0,MAX($R$7:R780))-R780</f>
        <v/>
      </c>
      <c r="T780" s="9" t="inlineStr">
        <is>
          <t>Stop</t>
        </is>
      </c>
      <c r="U780" s="29" t="n">
        <v>11.7</v>
      </c>
    </row>
    <row r="781">
      <c r="A781" s="11" t="n">
        <v>775</v>
      </c>
      <c r="B781" s="25" t="n">
        <v>46127</v>
      </c>
      <c r="C781" s="9" t="inlineStr">
        <is>
          <t>10:15</t>
        </is>
      </c>
      <c r="D781" s="25" t="n">
        <v>46127</v>
      </c>
      <c r="E781" s="9" t="inlineStr">
        <is>
          <t>10:50</t>
        </is>
      </c>
      <c r="F781" s="9" t="inlineStr">
        <is>
          <t>Long</t>
        </is>
      </c>
      <c r="G781" s="9" t="inlineStr">
        <is>
          <t>CISD Continuation</t>
        </is>
      </c>
      <c r="H781" s="9" t="inlineStr">
        <is>
          <t>A</t>
        </is>
      </c>
      <c r="I781" s="26" t="n">
        <v>12</v>
      </c>
      <c r="J781" s="27" t="n">
        <v>25929.13</v>
      </c>
      <c r="K781" s="27" t="n">
        <v>26002.25</v>
      </c>
      <c r="L781" s="27" t="n">
        <v>25847.25</v>
      </c>
      <c r="M781" s="27" t="n">
        <v>26002.25</v>
      </c>
      <c r="N781" s="28">
        <f>(K781-J781)*IF(F781="Long",1,-1)</f>
        <v/>
      </c>
      <c r="O781" s="18" t="n">
        <v>877.4400000000001</v>
      </c>
      <c r="P781" s="18" t="n">
        <v>-253.56</v>
      </c>
      <c r="Q781" s="18" t="n">
        <v>877.4400000000001</v>
      </c>
      <c r="R781" s="18">
        <f>R780+O781</f>
        <v/>
      </c>
      <c r="S781" s="18">
        <f>MAX(0,MAX($R$7:R781))-R781</f>
        <v/>
      </c>
      <c r="T781" s="9" t="inlineStr">
        <is>
          <t>Target</t>
        </is>
      </c>
      <c r="U781" s="29" t="n">
        <v>35.7</v>
      </c>
    </row>
    <row r="782">
      <c r="A782" s="11" t="n">
        <v>776</v>
      </c>
      <c r="B782" s="25" t="n">
        <v>46128</v>
      </c>
      <c r="C782" s="9" t="inlineStr">
        <is>
          <t>09:45</t>
        </is>
      </c>
      <c r="D782" s="25" t="n">
        <v>46128</v>
      </c>
      <c r="E782" s="9" t="inlineStr">
        <is>
          <t>09:50</t>
        </is>
      </c>
      <c r="F782" s="9" t="inlineStr">
        <is>
          <t>Short</t>
        </is>
      </c>
      <c r="G782" s="9" t="inlineStr">
        <is>
          <t>Gap Fill</t>
        </is>
      </c>
      <c r="H782" s="9" t="inlineStr">
        <is>
          <t>-</t>
        </is>
      </c>
      <c r="I782" s="26" t="n">
        <v>12</v>
      </c>
      <c r="J782" s="27" t="n">
        <v>26231.13</v>
      </c>
      <c r="K782" s="27" t="n">
        <v>26199.25</v>
      </c>
      <c r="L782" s="27" t="n">
        <v>26289.75</v>
      </c>
      <c r="M782" s="27" t="n">
        <v>26199.25</v>
      </c>
      <c r="N782" s="28">
        <f>(K782-J782)*IF(F782="Long",1,-1)</f>
        <v/>
      </c>
      <c r="O782" s="18" t="n">
        <v>382.56</v>
      </c>
      <c r="P782" s="18" t="n">
        <v>-36</v>
      </c>
      <c r="Q782" s="18" t="n">
        <v>382.56</v>
      </c>
      <c r="R782" s="18">
        <f>R781+O782</f>
        <v/>
      </c>
      <c r="S782" s="18">
        <f>MAX(0,MAX($R$7:R782))-R782</f>
        <v/>
      </c>
      <c r="T782" s="9" t="inlineStr">
        <is>
          <t>Target</t>
        </is>
      </c>
      <c r="U782" s="29" t="n">
        <v>5.7</v>
      </c>
    </row>
    <row r="783">
      <c r="A783" s="11" t="n">
        <v>777</v>
      </c>
      <c r="B783" s="25" t="n">
        <v>46133</v>
      </c>
      <c r="C783" s="9" t="inlineStr">
        <is>
          <t>09:45</t>
        </is>
      </c>
      <c r="D783" s="25" t="n">
        <v>46133</v>
      </c>
      <c r="E783" s="9" t="inlineStr">
        <is>
          <t>09:57</t>
        </is>
      </c>
      <c r="F783" s="9" t="inlineStr">
        <is>
          <t>Short</t>
        </is>
      </c>
      <c r="G783" s="9" t="inlineStr">
        <is>
          <t>Gap Fill</t>
        </is>
      </c>
      <c r="H783" s="9" t="inlineStr">
        <is>
          <t>-</t>
        </is>
      </c>
      <c r="I783" s="26" t="n">
        <v>12</v>
      </c>
      <c r="J783" s="27" t="n">
        <v>26613.63</v>
      </c>
      <c r="K783" s="27" t="n">
        <v>26671.5</v>
      </c>
      <c r="L783" s="27" t="n">
        <v>26671.5</v>
      </c>
      <c r="M783" s="27" t="n">
        <v>26587.5</v>
      </c>
      <c r="N783" s="28">
        <f>(K783-J783)*IF(F783="Long",1,-1)</f>
        <v/>
      </c>
      <c r="O783" s="18" t="n">
        <v>-694.4400000000001</v>
      </c>
      <c r="P783" s="18" t="n">
        <v>-694.4400000000001</v>
      </c>
      <c r="Q783" s="18" t="n">
        <v>274.56</v>
      </c>
      <c r="R783" s="18">
        <f>R782+O783</f>
        <v/>
      </c>
      <c r="S783" s="18">
        <f>MAX(0,MAX($R$7:R783))-R783</f>
        <v/>
      </c>
      <c r="T783" s="9" t="inlineStr">
        <is>
          <t>Stop</t>
        </is>
      </c>
      <c r="U783" s="29" t="n">
        <v>12.3</v>
      </c>
    </row>
    <row r="784">
      <c r="A784" s="11" t="n">
        <v>778</v>
      </c>
      <c r="B784" s="25" t="n">
        <v>46133</v>
      </c>
      <c r="C784" s="9" t="inlineStr">
        <is>
          <t>10:10</t>
        </is>
      </c>
      <c r="D784" s="25" t="n">
        <v>46133</v>
      </c>
      <c r="E784" s="9" t="inlineStr">
        <is>
          <t>10:48</t>
        </is>
      </c>
      <c r="F784" s="9" t="inlineStr">
        <is>
          <t>Long</t>
        </is>
      </c>
      <c r="G784" s="9" t="inlineStr">
        <is>
          <t>CISD Continuation</t>
        </is>
      </c>
      <c r="H784" s="9" t="inlineStr">
        <is>
          <t>A</t>
        </is>
      </c>
      <c r="I784" s="26" t="n">
        <v>12</v>
      </c>
      <c r="J784" s="27" t="n">
        <v>26709.5</v>
      </c>
      <c r="K784" s="27" t="n">
        <v>26627.75</v>
      </c>
      <c r="L784" s="27" t="n">
        <v>26627.75</v>
      </c>
      <c r="M784" s="27" t="n">
        <v>26815.5</v>
      </c>
      <c r="N784" s="28">
        <f>(K784-J784)*IF(F784="Long",1,-1)</f>
        <v/>
      </c>
      <c r="O784" s="18" t="n">
        <v>-981</v>
      </c>
      <c r="P784" s="18" t="n">
        <v>-981</v>
      </c>
      <c r="Q784" s="18" t="n">
        <v>246</v>
      </c>
      <c r="R784" s="18">
        <f>R783+O784</f>
        <v/>
      </c>
      <c r="S784" s="18">
        <f>MAX(0,MAX($R$7:R784))-R784</f>
        <v/>
      </c>
      <c r="T784" s="9" t="inlineStr">
        <is>
          <t>Stop</t>
        </is>
      </c>
      <c r="U784" s="29" t="n">
        <v>38.3</v>
      </c>
    </row>
    <row r="785">
      <c r="A785" s="11" t="n">
        <v>779</v>
      </c>
      <c r="B785" s="25" t="n">
        <v>46133</v>
      </c>
      <c r="C785" s="9" t="inlineStr">
        <is>
          <t>14:55</t>
        </is>
      </c>
      <c r="D785" s="25" t="n">
        <v>46133</v>
      </c>
      <c r="E785" s="9" t="inlineStr">
        <is>
          <t>15:42</t>
        </is>
      </c>
      <c r="F785" s="9" t="inlineStr">
        <is>
          <t>Long</t>
        </is>
      </c>
      <c r="G785" s="9" t="inlineStr">
        <is>
          <t>CISD Reversal</t>
        </is>
      </c>
      <c r="H785" s="9" t="inlineStr">
        <is>
          <t>A+</t>
        </is>
      </c>
      <c r="I785" s="26" t="n">
        <v>4</v>
      </c>
      <c r="J785" s="27" t="n">
        <v>26574.24</v>
      </c>
      <c r="K785" s="27" t="n">
        <v>26491.75</v>
      </c>
      <c r="L785" s="27" t="n">
        <v>26491.75</v>
      </c>
      <c r="M785" s="27" t="n">
        <v>26704.75</v>
      </c>
      <c r="N785" s="28">
        <f>(K785-J785)*IF(F785="Long",1,-1)</f>
        <v/>
      </c>
      <c r="O785" s="18" t="n">
        <v>-329.96</v>
      </c>
      <c r="P785" s="18" t="n">
        <v>-329.96</v>
      </c>
      <c r="Q785" s="18" t="n">
        <v>228.4</v>
      </c>
      <c r="R785" s="18">
        <f>R784+O785</f>
        <v/>
      </c>
      <c r="S785" s="18">
        <f>MAX(0,MAX($R$7:R785))-R785</f>
        <v/>
      </c>
      <c r="T785" s="9" t="inlineStr">
        <is>
          <t>Stop</t>
        </is>
      </c>
      <c r="U785" s="29" t="n">
        <v>47.7</v>
      </c>
    </row>
    <row r="786">
      <c r="A786" s="11" t="n">
        <v>780</v>
      </c>
      <c r="B786" s="25" t="n">
        <v>46134</v>
      </c>
      <c r="C786" s="9" t="inlineStr">
        <is>
          <t>10:15</t>
        </is>
      </c>
      <c r="D786" s="25" t="n">
        <v>46134</v>
      </c>
      <c r="E786" s="9" t="inlineStr">
        <is>
          <t>13:22</t>
        </is>
      </c>
      <c r="F786" s="9" t="inlineStr">
        <is>
          <t>Long</t>
        </is>
      </c>
      <c r="G786" s="9" t="inlineStr">
        <is>
          <t>ORB</t>
        </is>
      </c>
      <c r="H786" s="9" t="inlineStr">
        <is>
          <t>A+</t>
        </is>
      </c>
      <c r="I786" s="26" t="n">
        <v>12</v>
      </c>
      <c r="J786" s="27" t="n">
        <v>26772.63</v>
      </c>
      <c r="K786" s="27" t="n">
        <v>26885</v>
      </c>
      <c r="L786" s="27" t="n">
        <v>26690.5</v>
      </c>
      <c r="M786" s="27" t="n">
        <v>26885</v>
      </c>
      <c r="N786" s="28">
        <f>(K786-J786)*IF(F786="Long",1,-1)</f>
        <v/>
      </c>
      <c r="O786" s="18" t="n">
        <v>1348.44</v>
      </c>
      <c r="P786" s="18" t="n">
        <v>-24</v>
      </c>
      <c r="Q786" s="18" t="n">
        <v>1348.44</v>
      </c>
      <c r="R786" s="18">
        <f>R785+O786</f>
        <v/>
      </c>
      <c r="S786" s="18">
        <f>MAX(0,MAX($R$7:R786))-R786</f>
        <v/>
      </c>
      <c r="T786" s="9" t="inlineStr">
        <is>
          <t>Target</t>
        </is>
      </c>
      <c r="U786" s="29" t="n">
        <v>187.7</v>
      </c>
    </row>
    <row r="787">
      <c r="A787" s="11" t="n">
        <v>781</v>
      </c>
      <c r="B787" s="25" t="n">
        <v>46134</v>
      </c>
      <c r="C787" s="9" t="inlineStr">
        <is>
          <t>13:25</t>
        </is>
      </c>
      <c r="D787" s="25" t="n">
        <v>46134</v>
      </c>
      <c r="E787" s="9" t="inlineStr">
        <is>
          <t>16:05</t>
        </is>
      </c>
      <c r="F787" s="9" t="inlineStr">
        <is>
          <t>Long</t>
        </is>
      </c>
      <c r="G787" s="9" t="inlineStr">
        <is>
          <t>Sweep Retest</t>
        </is>
      </c>
      <c r="H787" s="9" t="inlineStr">
        <is>
          <t>C</t>
        </is>
      </c>
      <c r="I787" s="26" t="n">
        <v>8</v>
      </c>
      <c r="J787" s="27" t="n">
        <v>26884.07</v>
      </c>
      <c r="K787" s="27" t="n">
        <v>26963.75</v>
      </c>
      <c r="L787" s="27" t="n">
        <v>26802.5</v>
      </c>
      <c r="M787" s="27" t="n">
        <v>26985</v>
      </c>
      <c r="N787" s="28">
        <f>(K787-J787)*IF(F787="Long",1,-1)</f>
        <v/>
      </c>
      <c r="O787" s="18" t="n">
        <v>637.4400000000001</v>
      </c>
      <c r="P787" s="18" t="n">
        <v>-471.04</v>
      </c>
      <c r="Q787" s="18" t="n">
        <v>686.16</v>
      </c>
      <c r="R787" s="18">
        <f>R786+O787</f>
        <v/>
      </c>
      <c r="S787" s="18">
        <f>MAX(0,MAX($R$7:R787))-R787</f>
        <v/>
      </c>
      <c r="T787" s="9" t="inlineStr">
        <is>
          <t>Session close</t>
        </is>
      </c>
      <c r="U787" s="29" t="n">
        <v>160</v>
      </c>
    </row>
    <row r="788">
      <c r="A788" s="11" t="n">
        <v>782</v>
      </c>
      <c r="B788" s="25" t="n">
        <v>46143</v>
      </c>
      <c r="C788" s="9" t="inlineStr">
        <is>
          <t>14:15</t>
        </is>
      </c>
      <c r="D788" s="25" t="n">
        <v>46143</v>
      </c>
      <c r="E788" s="9" t="inlineStr">
        <is>
          <t>15:25</t>
        </is>
      </c>
      <c r="F788" s="9" t="inlineStr">
        <is>
          <t>Short</t>
        </is>
      </c>
      <c r="G788" s="9" t="inlineStr">
        <is>
          <t>CISD Reversal</t>
        </is>
      </c>
      <c r="H788" s="9" t="inlineStr">
        <is>
          <t>B</t>
        </is>
      </c>
      <c r="I788" s="26" t="n">
        <v>4</v>
      </c>
      <c r="J788" s="27" t="n">
        <v>27720.88</v>
      </c>
      <c r="K788" s="27" t="n">
        <v>27762</v>
      </c>
      <c r="L788" s="27" t="n">
        <v>27762</v>
      </c>
      <c r="M788" s="27" t="n">
        <v>27665</v>
      </c>
      <c r="N788" s="28">
        <f>(K788-J788)*IF(F788="Long",1,-1)</f>
        <v/>
      </c>
      <c r="O788" s="18" t="n">
        <v>-164.48</v>
      </c>
      <c r="P788" s="18" t="n">
        <v>-164.48</v>
      </c>
      <c r="Q788" s="18" t="n">
        <v>193.84</v>
      </c>
      <c r="R788" s="18">
        <f>R787+O788</f>
        <v/>
      </c>
      <c r="S788" s="18">
        <f>MAX(0,MAX($R$7:R788))-R788</f>
        <v/>
      </c>
      <c r="T788" s="9" t="inlineStr">
        <is>
          <t>Stop</t>
        </is>
      </c>
      <c r="U788" s="29" t="n">
        <v>70.7</v>
      </c>
    </row>
    <row r="789">
      <c r="A789" s="11" t="n">
        <v>783</v>
      </c>
      <c r="B789" s="25" t="n">
        <v>46147</v>
      </c>
      <c r="C789" s="9" t="inlineStr">
        <is>
          <t>10:05</t>
        </is>
      </c>
      <c r="D789" s="25" t="n">
        <v>46147</v>
      </c>
      <c r="E789" s="9" t="inlineStr">
        <is>
          <t>16:05</t>
        </is>
      </c>
      <c r="F789" s="9" t="inlineStr">
        <is>
          <t>Long</t>
        </is>
      </c>
      <c r="G789" s="9" t="inlineStr">
        <is>
          <t>ORB</t>
        </is>
      </c>
      <c r="H789" s="9" t="inlineStr">
        <is>
          <t>A+</t>
        </is>
      </c>
      <c r="I789" s="26" t="n">
        <v>20</v>
      </c>
      <c r="J789" s="27" t="n">
        <v>27982</v>
      </c>
      <c r="K789" s="27" t="n">
        <v>28022.93</v>
      </c>
      <c r="L789" s="27" t="n">
        <v>27900.25</v>
      </c>
      <c r="M789" s="27" t="n">
        <v>28085</v>
      </c>
      <c r="N789" s="28">
        <f>(K789-J789)*IF(F789="Long",1,-1)</f>
        <v/>
      </c>
      <c r="O789" s="18" t="n">
        <v>818.6</v>
      </c>
      <c r="P789" s="18" t="n">
        <v>-1390</v>
      </c>
      <c r="Q789" s="18" t="n">
        <v>1662.4</v>
      </c>
      <c r="R789" s="18">
        <f>R788+O789</f>
        <v/>
      </c>
      <c r="S789" s="18">
        <f>MAX(0,MAX($R$7:R789))-R789</f>
        <v/>
      </c>
      <c r="T789" s="9" t="inlineStr">
        <is>
          <t>Session close</t>
        </is>
      </c>
      <c r="U789" s="29" t="n">
        <v>360</v>
      </c>
    </row>
    <row r="790">
      <c r="A790" s="11" t="n">
        <v>784</v>
      </c>
      <c r="B790" s="25" t="n">
        <v>46149</v>
      </c>
      <c r="C790" s="9" t="inlineStr">
        <is>
          <t>10:10</t>
        </is>
      </c>
      <c r="D790" s="25" t="n">
        <v>46149</v>
      </c>
      <c r="E790" s="9" t="inlineStr">
        <is>
          <t>10:39</t>
        </is>
      </c>
      <c r="F790" s="9" t="inlineStr">
        <is>
          <t>Long</t>
        </is>
      </c>
      <c r="G790" s="9" t="inlineStr">
        <is>
          <t>CISD Continuation</t>
        </is>
      </c>
      <c r="H790" s="9" t="inlineStr">
        <is>
          <t>A</t>
        </is>
      </c>
      <c r="I790" s="26" t="n">
        <v>20</v>
      </c>
      <c r="J790" s="27" t="n">
        <v>28717.5</v>
      </c>
      <c r="K790" s="27" t="n">
        <v>28785</v>
      </c>
      <c r="L790" s="27" t="n">
        <v>28635.25</v>
      </c>
      <c r="M790" s="27" t="n">
        <v>28785</v>
      </c>
      <c r="N790" s="28">
        <f>(K790-J790)*IF(F790="Long",1,-1)</f>
        <v/>
      </c>
      <c r="O790" s="18" t="n">
        <v>1350</v>
      </c>
      <c r="P790" s="18" t="n">
        <v>-225</v>
      </c>
      <c r="Q790" s="18" t="n">
        <v>1350</v>
      </c>
      <c r="R790" s="18">
        <f>R789+O790</f>
        <v/>
      </c>
      <c r="S790" s="18">
        <f>MAX(0,MAX($R$7:R790))-R790</f>
        <v/>
      </c>
      <c r="T790" s="9" t="inlineStr">
        <is>
          <t>Target</t>
        </is>
      </c>
      <c r="U790" s="29" t="n">
        <v>29.7</v>
      </c>
    </row>
    <row r="791">
      <c r="A791" s="11" t="n">
        <v>785</v>
      </c>
      <c r="B791" s="25" t="n">
        <v>46153</v>
      </c>
      <c r="C791" s="9" t="inlineStr">
        <is>
          <t>11:50</t>
        </is>
      </c>
      <c r="D791" s="25" t="n">
        <v>46153</v>
      </c>
      <c r="E791" s="9" t="inlineStr">
        <is>
          <t>16:05</t>
        </is>
      </c>
      <c r="F791" s="9" t="inlineStr">
        <is>
          <t>Long</t>
        </is>
      </c>
      <c r="G791" s="9" t="inlineStr">
        <is>
          <t>ORB</t>
        </is>
      </c>
      <c r="H791" s="9" t="inlineStr">
        <is>
          <t>A</t>
        </is>
      </c>
      <c r="I791" s="26" t="n">
        <v>12</v>
      </c>
      <c r="J791" s="27" t="n">
        <v>29331.79</v>
      </c>
      <c r="K791" s="27" t="n">
        <v>29294.01</v>
      </c>
      <c r="L791" s="27" t="n">
        <v>29249.75</v>
      </c>
      <c r="M791" s="27" t="n">
        <v>29435</v>
      </c>
      <c r="N791" s="28">
        <f>(K791-J791)*IF(F791="Long",1,-1)</f>
        <v/>
      </c>
      <c r="O791" s="18" t="n">
        <v>-453.36</v>
      </c>
      <c r="P791" s="18" t="n">
        <v>-878.64</v>
      </c>
      <c r="Q791" s="18" t="n">
        <v>445.44</v>
      </c>
      <c r="R791" s="18">
        <f>R790+O791</f>
        <v/>
      </c>
      <c r="S791" s="18">
        <f>MAX(0,MAX($R$7:R791))-R791</f>
        <v/>
      </c>
      <c r="T791" s="9" t="inlineStr">
        <is>
          <t>Session close</t>
        </is>
      </c>
      <c r="U791" s="29" t="n">
        <v>255</v>
      </c>
    </row>
    <row r="792">
      <c r="A792" s="11" t="n">
        <v>786</v>
      </c>
      <c r="B792" s="25" t="n">
        <v>46156</v>
      </c>
      <c r="C792" s="9" t="inlineStr">
        <is>
          <t>13:10</t>
        </is>
      </c>
      <c r="D792" s="25" t="n">
        <v>46156</v>
      </c>
      <c r="E792" s="9" t="inlineStr">
        <is>
          <t>13:16</t>
        </is>
      </c>
      <c r="F792" s="9" t="inlineStr">
        <is>
          <t>Short</t>
        </is>
      </c>
      <c r="G792" s="9" t="inlineStr">
        <is>
          <t>CISD Reversal</t>
        </is>
      </c>
      <c r="H792" s="9" t="inlineStr">
        <is>
          <t>A</t>
        </is>
      </c>
      <c r="I792" s="26" t="n">
        <v>4</v>
      </c>
      <c r="J792" s="27" t="n">
        <v>29583.22</v>
      </c>
      <c r="K792" s="27" t="n">
        <v>29515</v>
      </c>
      <c r="L792" s="27" t="n">
        <v>29647</v>
      </c>
      <c r="M792" s="27" t="n">
        <v>29515</v>
      </c>
      <c r="N792" s="28">
        <f>(K792-J792)*IF(F792="Long",1,-1)</f>
        <v/>
      </c>
      <c r="O792" s="18" t="n">
        <v>272.88</v>
      </c>
      <c r="P792" s="18" t="n">
        <v>-80.08</v>
      </c>
      <c r="Q792" s="18" t="n">
        <v>272.88</v>
      </c>
      <c r="R792" s="18">
        <f>R791+O792</f>
        <v/>
      </c>
      <c r="S792" s="18">
        <f>MAX(0,MAX($R$7:R792))-R792</f>
        <v/>
      </c>
      <c r="T792" s="9" t="inlineStr">
        <is>
          <t>Target</t>
        </is>
      </c>
      <c r="U792" s="29" t="n">
        <v>6.7</v>
      </c>
    </row>
    <row r="793">
      <c r="A793" s="11" t="n">
        <v>787</v>
      </c>
      <c r="B793" s="25" t="n">
        <v>46157</v>
      </c>
      <c r="C793" s="9" t="inlineStr">
        <is>
          <t>14:20</t>
        </is>
      </c>
      <c r="D793" s="25" t="n">
        <v>46157</v>
      </c>
      <c r="E793" s="9" t="inlineStr">
        <is>
          <t>14:32</t>
        </is>
      </c>
      <c r="F793" s="9" t="inlineStr">
        <is>
          <t>Short</t>
        </is>
      </c>
      <c r="G793" s="9" t="inlineStr">
        <is>
          <t>CISD Reversal</t>
        </is>
      </c>
      <c r="H793" s="9" t="inlineStr">
        <is>
          <t>B</t>
        </is>
      </c>
      <c r="I793" s="26" t="n">
        <v>4</v>
      </c>
      <c r="J793" s="27" t="n">
        <v>29297.63</v>
      </c>
      <c r="K793" s="27" t="n">
        <v>29228</v>
      </c>
      <c r="L793" s="27" t="n">
        <v>29378</v>
      </c>
      <c r="M793" s="27" t="n">
        <v>29228</v>
      </c>
      <c r="N793" s="28">
        <f>(K793-J793)*IF(F793="Long",1,-1)</f>
        <v/>
      </c>
      <c r="O793" s="18" t="n">
        <v>278.52</v>
      </c>
      <c r="P793" s="18" t="n">
        <v>-188.44</v>
      </c>
      <c r="Q793" s="18" t="n">
        <v>278.52</v>
      </c>
      <c r="R793" s="18">
        <f>R792+O793</f>
        <v/>
      </c>
      <c r="S793" s="18">
        <f>MAX(0,MAX($R$7:R793))-R793</f>
        <v/>
      </c>
      <c r="T793" s="9" t="inlineStr">
        <is>
          <t>Target</t>
        </is>
      </c>
      <c r="U793" s="29" t="n">
        <v>12.3</v>
      </c>
    </row>
    <row r="794">
      <c r="A794" s="11" t="n">
        <v>788</v>
      </c>
      <c r="B794" s="25" t="n">
        <v>46171</v>
      </c>
      <c r="C794" s="9" t="inlineStr">
        <is>
          <t>10:00</t>
        </is>
      </c>
      <c r="D794" s="25" t="n">
        <v>46171</v>
      </c>
      <c r="E794" s="9" t="inlineStr">
        <is>
          <t>10:15</t>
        </is>
      </c>
      <c r="F794" s="9" t="inlineStr">
        <is>
          <t>Long</t>
        </is>
      </c>
      <c r="G794" s="9" t="inlineStr">
        <is>
          <t>CISD Continuation</t>
        </is>
      </c>
      <c r="H794" s="9" t="inlineStr">
        <is>
          <t>A</t>
        </is>
      </c>
      <c r="I794" s="26" t="n">
        <v>12</v>
      </c>
      <c r="J794" s="27" t="n">
        <v>30449.66</v>
      </c>
      <c r="K794" s="27" t="n">
        <v>30367.5</v>
      </c>
      <c r="L794" s="27" t="n">
        <v>30367.5</v>
      </c>
      <c r="M794" s="27" t="n">
        <v>30527</v>
      </c>
      <c r="N794" s="28">
        <f>(K794-J794)*IF(F794="Long",1,-1)</f>
        <v/>
      </c>
      <c r="O794" s="18" t="n">
        <v>-985.92</v>
      </c>
      <c r="P794" s="18" t="n">
        <v>-985.92</v>
      </c>
      <c r="Q794" s="18" t="n">
        <v>205.44</v>
      </c>
      <c r="R794" s="18">
        <f>R793+O794</f>
        <v/>
      </c>
      <c r="S794" s="18">
        <f>MAX(0,MAX($R$7:R794))-R794</f>
        <v/>
      </c>
      <c r="T794" s="9" t="inlineStr">
        <is>
          <t>Stop</t>
        </is>
      </c>
      <c r="U794" s="29" t="n">
        <v>15.7</v>
      </c>
    </row>
    <row r="795">
      <c r="A795" s="11" t="n">
        <v>789</v>
      </c>
      <c r="B795" s="25" t="n">
        <v>46175</v>
      </c>
      <c r="C795" s="9" t="inlineStr">
        <is>
          <t>13:20</t>
        </is>
      </c>
      <c r="D795" s="25" t="n">
        <v>46175</v>
      </c>
      <c r="E795" s="9" t="inlineStr">
        <is>
          <t>15:48</t>
        </is>
      </c>
      <c r="F795" s="9" t="inlineStr">
        <is>
          <t>Short</t>
        </is>
      </c>
      <c r="G795" s="9" t="inlineStr">
        <is>
          <t>CISD Reversal</t>
        </is>
      </c>
      <c r="H795" s="9" t="inlineStr">
        <is>
          <t>A</t>
        </is>
      </c>
      <c r="I795" s="26" t="n">
        <v>4</v>
      </c>
      <c r="J795" s="27" t="n">
        <v>30600.4</v>
      </c>
      <c r="K795" s="27" t="n">
        <v>30651.75</v>
      </c>
      <c r="L795" s="27" t="n">
        <v>30651.75</v>
      </c>
      <c r="M795" s="27" t="n">
        <v>30515</v>
      </c>
      <c r="N795" s="28">
        <f>(K795-J795)*IF(F795="Long",1,-1)</f>
        <v/>
      </c>
      <c r="O795" s="18" t="n">
        <v>-205.4</v>
      </c>
      <c r="P795" s="18" t="n">
        <v>-205.4</v>
      </c>
      <c r="Q795" s="18" t="n">
        <v>208.76</v>
      </c>
      <c r="R795" s="18">
        <f>R794+O795</f>
        <v/>
      </c>
      <c r="S795" s="18">
        <f>MAX(0,MAX($R$7:R795))-R795</f>
        <v/>
      </c>
      <c r="T795" s="9" t="inlineStr">
        <is>
          <t>Stop</t>
        </is>
      </c>
      <c r="U795" s="29" t="n">
        <v>148.7</v>
      </c>
    </row>
    <row r="796">
      <c r="A796" s="11" t="n">
        <v>790</v>
      </c>
      <c r="B796" s="25" t="n">
        <v>46181</v>
      </c>
      <c r="C796" s="9" t="inlineStr">
        <is>
          <t>10:50</t>
        </is>
      </c>
      <c r="D796" s="25" t="n">
        <v>46181</v>
      </c>
      <c r="E796" s="9" t="inlineStr">
        <is>
          <t>11:00</t>
        </is>
      </c>
      <c r="F796" s="9" t="inlineStr">
        <is>
          <t>Long</t>
        </is>
      </c>
      <c r="G796" s="9" t="inlineStr">
        <is>
          <t>ORB</t>
        </is>
      </c>
      <c r="H796" s="9" t="inlineStr">
        <is>
          <t>A</t>
        </is>
      </c>
      <c r="I796" s="26" t="n">
        <v>12</v>
      </c>
      <c r="J796" s="27" t="n">
        <v>29566.79</v>
      </c>
      <c r="K796" s="27" t="n">
        <v>29635</v>
      </c>
      <c r="L796" s="27" t="n">
        <v>29485</v>
      </c>
      <c r="M796" s="27" t="n">
        <v>29635</v>
      </c>
      <c r="N796" s="28">
        <f>(K796-J796)*IF(F796="Long",1,-1)</f>
        <v/>
      </c>
      <c r="O796" s="18" t="n">
        <v>818.52</v>
      </c>
      <c r="P796" s="18" t="n">
        <v>-141.36</v>
      </c>
      <c r="Q796" s="18" t="n">
        <v>818.52</v>
      </c>
      <c r="R796" s="18">
        <f>R795+O796</f>
        <v/>
      </c>
      <c r="S796" s="18">
        <f>MAX(0,MAX($R$7:R796))-R796</f>
        <v/>
      </c>
      <c r="T796" s="9" t="inlineStr">
        <is>
          <t>Target</t>
        </is>
      </c>
      <c r="U796" s="29" t="n">
        <v>10.3</v>
      </c>
    </row>
    <row r="797">
      <c r="A797" s="11" t="n">
        <v>791</v>
      </c>
      <c r="B797" s="25" t="n">
        <v>46181</v>
      </c>
      <c r="C797" s="9" t="inlineStr">
        <is>
          <t>12:50</t>
        </is>
      </c>
      <c r="D797" s="25" t="n">
        <v>46181</v>
      </c>
      <c r="E797" s="9" t="inlineStr">
        <is>
          <t>13:02</t>
        </is>
      </c>
      <c r="F797" s="9" t="inlineStr">
        <is>
          <t>Long</t>
        </is>
      </c>
      <c r="G797" s="9" t="inlineStr">
        <is>
          <t>ORB</t>
        </is>
      </c>
      <c r="H797" s="9" t="inlineStr">
        <is>
          <t>A</t>
        </is>
      </c>
      <c r="I797" s="26" t="n">
        <v>12</v>
      </c>
      <c r="J797" s="27" t="n">
        <v>29563.64</v>
      </c>
      <c r="K797" s="27" t="n">
        <v>29482</v>
      </c>
      <c r="L797" s="27" t="n">
        <v>29482</v>
      </c>
      <c r="M797" s="27" t="n">
        <v>29635</v>
      </c>
      <c r="N797" s="28">
        <f>(K797-J797)*IF(F797="Long",1,-1)</f>
        <v/>
      </c>
      <c r="O797" s="18" t="n">
        <v>-979.6799999999999</v>
      </c>
      <c r="P797" s="18" t="n">
        <v>-979.6799999999999</v>
      </c>
      <c r="Q797" s="18" t="n">
        <v>127.56</v>
      </c>
      <c r="R797" s="18">
        <f>R796+O797</f>
        <v/>
      </c>
      <c r="S797" s="18">
        <f>MAX(0,MAX($R$7:R797))-R797</f>
        <v/>
      </c>
      <c r="T797" s="9" t="inlineStr">
        <is>
          <t>Stop</t>
        </is>
      </c>
      <c r="U797" s="29" t="n">
        <v>12.7</v>
      </c>
    </row>
    <row r="798">
      <c r="A798" s="11" t="n">
        <v>792</v>
      </c>
      <c r="B798" s="25" t="n">
        <v>46182</v>
      </c>
      <c r="C798" s="9" t="inlineStr">
        <is>
          <t>13:00</t>
        </is>
      </c>
      <c r="D798" s="25" t="n">
        <v>46182</v>
      </c>
      <c r="E798" s="9" t="inlineStr">
        <is>
          <t>14:57</t>
        </is>
      </c>
      <c r="F798" s="9" t="inlineStr">
        <is>
          <t>Long</t>
        </is>
      </c>
      <c r="G798" s="9" t="inlineStr">
        <is>
          <t>CISD Reversal</t>
        </is>
      </c>
      <c r="H798" s="9" t="inlineStr">
        <is>
          <t>A</t>
        </is>
      </c>
      <c r="I798" s="26" t="n">
        <v>4</v>
      </c>
      <c r="J798" s="27" t="n">
        <v>28440.22</v>
      </c>
      <c r="K798" s="27" t="n">
        <v>29016</v>
      </c>
      <c r="L798" s="27" t="n">
        <v>28359</v>
      </c>
      <c r="M798" s="27" t="n">
        <v>29016</v>
      </c>
      <c r="N798" s="28">
        <f>(K798-J798)*IF(F798="Long",1,-1)</f>
        <v/>
      </c>
      <c r="O798" s="18" t="n">
        <v>2303.12</v>
      </c>
      <c r="P798" s="18" t="n">
        <v>-53.44</v>
      </c>
      <c r="Q798" s="18" t="n">
        <v>2303.12</v>
      </c>
      <c r="R798" s="18">
        <f>R797+O798</f>
        <v/>
      </c>
      <c r="S798" s="18">
        <f>MAX(0,MAX($R$7:R798))-R798</f>
        <v/>
      </c>
      <c r="T798" s="9" t="inlineStr">
        <is>
          <t>Target</t>
        </is>
      </c>
      <c r="U798" s="29" t="n">
        <v>117.7</v>
      </c>
    </row>
    <row r="799">
      <c r="A799" s="11" t="n">
        <v>793</v>
      </c>
      <c r="B799" s="25" t="n">
        <v>46189</v>
      </c>
      <c r="C799" s="9" t="inlineStr">
        <is>
          <t>09:45</t>
        </is>
      </c>
      <c r="D799" s="25" t="n">
        <v>46189</v>
      </c>
      <c r="E799" s="9" t="inlineStr">
        <is>
          <t>09:47</t>
        </is>
      </c>
      <c r="F799" s="9" t="inlineStr">
        <is>
          <t>Long</t>
        </is>
      </c>
      <c r="G799" s="9" t="inlineStr">
        <is>
          <t>Gap Fill</t>
        </is>
      </c>
      <c r="H799" s="9" t="inlineStr">
        <is>
          <t>-</t>
        </is>
      </c>
      <c r="I799" s="26" t="n">
        <v>12</v>
      </c>
      <c r="J799" s="27" t="n">
        <v>30498.5</v>
      </c>
      <c r="K799" s="27" t="n">
        <v>30550</v>
      </c>
      <c r="L799" s="27" t="n">
        <v>30429.25</v>
      </c>
      <c r="M799" s="27" t="n">
        <v>30550</v>
      </c>
      <c r="N799" s="28">
        <f>(K799-J799)*IF(F799="Long",1,-1)</f>
        <v/>
      </c>
      <c r="O799" s="18" t="n">
        <v>618</v>
      </c>
      <c r="P799" s="18" t="n">
        <v>-82.2</v>
      </c>
      <c r="Q799" s="18" t="n">
        <v>618</v>
      </c>
      <c r="R799" s="18">
        <f>R798+O799</f>
        <v/>
      </c>
      <c r="S799" s="18">
        <f>MAX(0,MAX($R$7:R799))-R799</f>
        <v/>
      </c>
      <c r="T799" s="9" t="inlineStr">
        <is>
          <t>Target</t>
        </is>
      </c>
      <c r="U799" s="29" t="n">
        <v>2.7</v>
      </c>
    </row>
    <row r="800">
      <c r="A800" s="11" t="n">
        <v>794</v>
      </c>
      <c r="B800" s="25" t="n">
        <v>46195</v>
      </c>
      <c r="C800" s="9" t="inlineStr">
        <is>
          <t>10:10</t>
        </is>
      </c>
      <c r="D800" s="25" t="n">
        <v>46195</v>
      </c>
      <c r="E800" s="9" t="inlineStr">
        <is>
          <t>10:17</t>
        </is>
      </c>
      <c r="F800" s="9" t="inlineStr">
        <is>
          <t>Long</t>
        </is>
      </c>
      <c r="G800" s="9" t="inlineStr">
        <is>
          <t>ORB</t>
        </is>
      </c>
      <c r="H800" s="9" t="inlineStr">
        <is>
          <t>A</t>
        </is>
      </c>
      <c r="I800" s="26" t="n">
        <v>20</v>
      </c>
      <c r="J800" s="27" t="n">
        <v>30634.8</v>
      </c>
      <c r="K800" s="27" t="n">
        <v>30553.25</v>
      </c>
      <c r="L800" s="27" t="n">
        <v>30553.25</v>
      </c>
      <c r="M800" s="27" t="n">
        <v>30735</v>
      </c>
      <c r="N800" s="28">
        <f>(K800-J800)*IF(F800="Long",1,-1)</f>
        <v/>
      </c>
      <c r="O800" s="18" t="n">
        <v>-1631</v>
      </c>
      <c r="P800" s="18" t="n">
        <v>-1631</v>
      </c>
      <c r="Q800" s="18" t="n">
        <v>313</v>
      </c>
      <c r="R800" s="18">
        <f>R799+O800</f>
        <v/>
      </c>
      <c r="S800" s="18">
        <f>MAX(0,MAX($R$7:R800))-R800</f>
        <v/>
      </c>
      <c r="T800" s="9" t="inlineStr">
        <is>
          <t>Stop</t>
        </is>
      </c>
      <c r="U800" s="29" t="n">
        <v>7.7</v>
      </c>
    </row>
    <row r="801">
      <c r="A801" s="11" t="n">
        <v>795</v>
      </c>
      <c r="B801" s="25" t="n">
        <v>46197</v>
      </c>
      <c r="C801" s="9" t="inlineStr">
        <is>
          <t>09:45</t>
        </is>
      </c>
      <c r="D801" s="25" t="n">
        <v>46197</v>
      </c>
      <c r="E801" s="9" t="inlineStr">
        <is>
          <t>09:45</t>
        </is>
      </c>
      <c r="F801" s="9" t="inlineStr">
        <is>
          <t>Short</t>
        </is>
      </c>
      <c r="G801" s="9" t="inlineStr">
        <is>
          <t>Gap Fill</t>
        </is>
      </c>
      <c r="H801" s="9" t="inlineStr">
        <is>
          <t>-</t>
        </is>
      </c>
      <c r="I801" s="26" t="n">
        <v>12</v>
      </c>
      <c r="J801" s="27" t="n">
        <v>29353.87</v>
      </c>
      <c r="K801" s="27" t="n">
        <v>29334.25</v>
      </c>
      <c r="L801" s="27" t="n">
        <v>29533</v>
      </c>
      <c r="M801" s="27" t="n">
        <v>29334.25</v>
      </c>
      <c r="N801" s="28">
        <f>(K801-J801)*IF(F801="Long",1,-1)</f>
        <v/>
      </c>
      <c r="O801" s="18" t="n">
        <v>235.44</v>
      </c>
      <c r="P801" s="18" t="n">
        <v>0</v>
      </c>
      <c r="Q801" s="18" t="n">
        <v>235.44</v>
      </c>
      <c r="R801" s="18">
        <f>R800+O801</f>
        <v/>
      </c>
      <c r="S801" s="18">
        <f>MAX(0,MAX($R$7:R801))-R801</f>
        <v/>
      </c>
      <c r="T801" s="9" t="inlineStr">
        <is>
          <t>Target</t>
        </is>
      </c>
      <c r="U801" s="29" t="n">
        <v>0.3</v>
      </c>
    </row>
    <row r="802">
      <c r="A802" s="11" t="n">
        <v>796</v>
      </c>
      <c r="B802" s="25" t="n">
        <v>46210</v>
      </c>
      <c r="C802" s="9" t="inlineStr">
        <is>
          <t>11:45</t>
        </is>
      </c>
      <c r="D802" s="25" t="n">
        <v>46210</v>
      </c>
      <c r="E802" s="9" t="inlineStr">
        <is>
          <t>12:02</t>
        </is>
      </c>
      <c r="F802" s="9" t="inlineStr">
        <is>
          <t>Long</t>
        </is>
      </c>
      <c r="G802" s="9" t="inlineStr">
        <is>
          <t>CISD Reversal</t>
        </is>
      </c>
      <c r="H802" s="9" t="inlineStr">
        <is>
          <t>A</t>
        </is>
      </c>
      <c r="I802" s="26" t="n">
        <v>4</v>
      </c>
      <c r="J802" s="27" t="n">
        <v>29094.73</v>
      </c>
      <c r="K802" s="27" t="n">
        <v>29185</v>
      </c>
      <c r="L802" s="27" t="n">
        <v>29012.5</v>
      </c>
      <c r="M802" s="27" t="n">
        <v>29185</v>
      </c>
      <c r="N802" s="28">
        <f>(K802-J802)*IF(F802="Long",1,-1)</f>
        <v/>
      </c>
      <c r="O802" s="18" t="n">
        <v>361.08</v>
      </c>
      <c r="P802" s="18" t="n">
        <v>-24.2</v>
      </c>
      <c r="Q802" s="18" t="n">
        <v>361.08</v>
      </c>
      <c r="R802" s="18">
        <f>R801+O802</f>
        <v/>
      </c>
      <c r="S802" s="18">
        <f>MAX(0,MAX($R$7:R802))-R802</f>
        <v/>
      </c>
      <c r="T802" s="9" t="inlineStr">
        <is>
          <t>Target</t>
        </is>
      </c>
      <c r="U802" s="29" t="n">
        <v>17.7</v>
      </c>
    </row>
    <row r="803">
      <c r="A803" s="11" t="n">
        <v>797</v>
      </c>
      <c r="B803" s="25" t="n">
        <v>46210</v>
      </c>
      <c r="C803" s="9" t="inlineStr">
        <is>
          <t>14:55</t>
        </is>
      </c>
      <c r="D803" s="25" t="n">
        <v>46210</v>
      </c>
      <c r="E803" s="9" t="inlineStr">
        <is>
          <t>15:11</t>
        </is>
      </c>
      <c r="F803" s="9" t="inlineStr">
        <is>
          <t>Short</t>
        </is>
      </c>
      <c r="G803" s="9" t="inlineStr">
        <is>
          <t>Sweep Retest</t>
        </is>
      </c>
      <c r="H803" s="9" t="inlineStr">
        <is>
          <t>A+</t>
        </is>
      </c>
      <c r="I803" s="26" t="n">
        <v>8</v>
      </c>
      <c r="J803" s="27" t="n">
        <v>29185.2</v>
      </c>
      <c r="K803" s="27" t="n">
        <v>29091.5</v>
      </c>
      <c r="L803" s="27" t="n">
        <v>29229.25</v>
      </c>
      <c r="M803" s="27" t="n">
        <v>29091.5</v>
      </c>
      <c r="N803" s="28">
        <f>(K803-J803)*IF(F803="Long",1,-1)</f>
        <v/>
      </c>
      <c r="O803" s="18" t="n">
        <v>749.6</v>
      </c>
      <c r="P803" s="18" t="n">
        <v>-34.56</v>
      </c>
      <c r="Q803" s="18" t="n">
        <v>749.6</v>
      </c>
      <c r="R803" s="18">
        <f>R802+O803</f>
        <v/>
      </c>
      <c r="S803" s="18">
        <f>MAX(0,MAX($R$7:R803))-R803</f>
        <v/>
      </c>
      <c r="T803" s="9" t="inlineStr">
        <is>
          <t>Target</t>
        </is>
      </c>
      <c r="U803" s="29" t="n">
        <v>16.7</v>
      </c>
    </row>
    <row r="804">
      <c r="A804" s="11" t="n">
        <v>798</v>
      </c>
      <c r="B804" s="25" t="n">
        <v>46211</v>
      </c>
      <c r="C804" s="9" t="inlineStr">
        <is>
          <t>09:45</t>
        </is>
      </c>
      <c r="D804" s="25" t="n">
        <v>46211</v>
      </c>
      <c r="E804" s="9" t="inlineStr">
        <is>
          <t>09:46</t>
        </is>
      </c>
      <c r="F804" s="9" t="inlineStr">
        <is>
          <t>Long</t>
        </is>
      </c>
      <c r="G804" s="9" t="inlineStr">
        <is>
          <t>Gap Fill</t>
        </is>
      </c>
      <c r="H804" s="9" t="inlineStr">
        <is>
          <t>-</t>
        </is>
      </c>
      <c r="I804" s="26" t="n">
        <v>12</v>
      </c>
      <c r="J804" s="27" t="n">
        <v>29119.58</v>
      </c>
      <c r="K804" s="27" t="n">
        <v>29163.75</v>
      </c>
      <c r="L804" s="27" t="n">
        <v>28969.75</v>
      </c>
      <c r="M804" s="27" t="n">
        <v>29163.75</v>
      </c>
      <c r="N804" s="28">
        <f>(K804-J804)*IF(F804="Long",1,-1)</f>
        <v/>
      </c>
      <c r="O804" s="18" t="n">
        <v>530.04</v>
      </c>
      <c r="P804" s="18" t="n">
        <v>-113.76</v>
      </c>
      <c r="Q804" s="18" t="n">
        <v>530.04</v>
      </c>
      <c r="R804" s="18">
        <f>R803+O804</f>
        <v/>
      </c>
      <c r="S804" s="18">
        <f>MAX(0,MAX($R$7:R804))-R804</f>
        <v/>
      </c>
      <c r="T804" s="9" t="inlineStr">
        <is>
          <t>Target</t>
        </is>
      </c>
      <c r="U804" s="29" t="n">
        <v>1.7</v>
      </c>
    </row>
    <row r="805">
      <c r="A805" s="11" t="n">
        <v>799</v>
      </c>
      <c r="B805" s="25" t="n">
        <v>46213</v>
      </c>
      <c r="C805" s="9" t="inlineStr">
        <is>
          <t>09:45</t>
        </is>
      </c>
      <c r="D805" s="25" t="n">
        <v>46213</v>
      </c>
      <c r="E805" s="9" t="inlineStr">
        <is>
          <t>09:49</t>
        </is>
      </c>
      <c r="F805" s="9" t="inlineStr">
        <is>
          <t>Long</t>
        </is>
      </c>
      <c r="G805" s="9" t="inlineStr">
        <is>
          <t>Gap Fill</t>
        </is>
      </c>
      <c r="H805" s="9" t="inlineStr">
        <is>
          <t>-</t>
        </is>
      </c>
      <c r="I805" s="26" t="n">
        <v>12</v>
      </c>
      <c r="J805" s="27" t="n">
        <v>29646.98</v>
      </c>
      <c r="K805" s="27" t="n">
        <v>29728.75</v>
      </c>
      <c r="L805" s="27" t="n">
        <v>29587.25</v>
      </c>
      <c r="M805" s="27" t="n">
        <v>29728.75</v>
      </c>
      <c r="N805" s="28">
        <f>(K805-J805)*IF(F805="Long",1,-1)</f>
        <v/>
      </c>
      <c r="O805" s="18" t="n">
        <v>981.24</v>
      </c>
      <c r="P805" s="18" t="n">
        <v>-55.2</v>
      </c>
      <c r="Q805" s="18" t="n">
        <v>981.24</v>
      </c>
      <c r="R805" s="18">
        <f>R804+O805</f>
        <v/>
      </c>
      <c r="S805" s="18">
        <f>MAX(0,MAX($R$7:R805))-R805</f>
        <v/>
      </c>
      <c r="T805" s="9" t="inlineStr">
        <is>
          <t>Target</t>
        </is>
      </c>
      <c r="U805" s="29" t="n">
        <v>4.7</v>
      </c>
    </row>
    <row r="806">
      <c r="A806" s="11" t="n">
        <v>800</v>
      </c>
      <c r="B806" s="25" t="n">
        <v>46219</v>
      </c>
      <c r="C806" s="9" t="inlineStr">
        <is>
          <t>12:15</t>
        </is>
      </c>
      <c r="D806" s="25" t="n">
        <v>46219</v>
      </c>
      <c r="E806" s="9" t="inlineStr">
        <is>
          <t>15:07</t>
        </is>
      </c>
      <c r="F806" s="9" t="inlineStr">
        <is>
          <t>Short</t>
        </is>
      </c>
      <c r="G806" s="9" t="inlineStr">
        <is>
          <t>ORB</t>
        </is>
      </c>
      <c r="H806" s="9" t="inlineStr">
        <is>
          <t>A</t>
        </is>
      </c>
      <c r="I806" s="26" t="n">
        <v>12</v>
      </c>
      <c r="J806" s="27" t="n">
        <v>29095.78</v>
      </c>
      <c r="K806" s="27" t="n">
        <v>28996.5</v>
      </c>
      <c r="L806" s="27" t="n">
        <v>29176.5</v>
      </c>
      <c r="M806" s="27" t="n">
        <v>28996.5</v>
      </c>
      <c r="N806" s="28">
        <f>(K806-J806)*IF(F806="Long",1,-1)</f>
        <v/>
      </c>
      <c r="O806" s="18" t="n">
        <v>1191.36</v>
      </c>
      <c r="P806" s="18" t="n">
        <v>-693.84</v>
      </c>
      <c r="Q806" s="18" t="n">
        <v>1191.36</v>
      </c>
      <c r="R806" s="18">
        <f>R805+O806</f>
        <v/>
      </c>
      <c r="S806" s="18">
        <f>MAX(0,MAX($R$7:R806))-R806</f>
        <v/>
      </c>
      <c r="T806" s="9" t="inlineStr">
        <is>
          <t>Target</t>
        </is>
      </c>
      <c r="U806" s="29" t="n">
        <v>172.7</v>
      </c>
    </row>
    <row r="807">
      <c r="A807" s="11" t="n">
        <v>801</v>
      </c>
      <c r="B807" s="25" t="n">
        <v>46225</v>
      </c>
      <c r="C807" s="9" t="inlineStr">
        <is>
          <t>09:45</t>
        </is>
      </c>
      <c r="D807" s="25" t="n">
        <v>46225</v>
      </c>
      <c r="E807" s="9" t="inlineStr">
        <is>
          <t>11:10</t>
        </is>
      </c>
      <c r="F807" s="9" t="inlineStr">
        <is>
          <t>Long</t>
        </is>
      </c>
      <c r="G807" s="9" t="inlineStr">
        <is>
          <t>Gap Fill</t>
        </is>
      </c>
      <c r="H807" s="9" t="inlineStr">
        <is>
          <t>-</t>
        </is>
      </c>
      <c r="I807" s="26" t="n">
        <v>12</v>
      </c>
      <c r="J807" s="27" t="n">
        <v>29014.85</v>
      </c>
      <c r="K807" s="27" t="n">
        <v>29142.5</v>
      </c>
      <c r="L807" s="27" t="n">
        <v>28924.25</v>
      </c>
      <c r="M807" s="27" t="n">
        <v>29142.5</v>
      </c>
      <c r="N807" s="28">
        <f>(K807-J807)*IF(F807="Long",1,-1)</f>
        <v/>
      </c>
      <c r="O807" s="18" t="n">
        <v>1531.8</v>
      </c>
      <c r="P807" s="18" t="n">
        <v>-325.2</v>
      </c>
      <c r="Q807" s="18" t="n">
        <v>1531.8</v>
      </c>
      <c r="R807" s="18">
        <f>R806+O807</f>
        <v/>
      </c>
      <c r="S807" s="18">
        <f>MAX(0,MAX($R$7:R807))-R807</f>
        <v/>
      </c>
      <c r="T807" s="9" t="inlineStr">
        <is>
          <t>Target</t>
        </is>
      </c>
      <c r="U807" s="29" t="n">
        <v>85.7</v>
      </c>
    </row>
    <row r="808">
      <c r="A808" s="11" t="n">
        <v>802</v>
      </c>
      <c r="B808" s="25" t="n">
        <v>46226</v>
      </c>
      <c r="C808" s="9" t="inlineStr">
        <is>
          <t>12:50</t>
        </is>
      </c>
      <c r="D808" s="25" t="n">
        <v>46226</v>
      </c>
      <c r="E808" s="9" t="inlineStr">
        <is>
          <t>14:58</t>
        </is>
      </c>
      <c r="F808" s="9" t="inlineStr">
        <is>
          <t>Short</t>
        </is>
      </c>
      <c r="G808" s="9" t="inlineStr">
        <is>
          <t>ORB</t>
        </is>
      </c>
      <c r="H808" s="9" t="inlineStr">
        <is>
          <t>A</t>
        </is>
      </c>
      <c r="I808" s="26" t="n">
        <v>20</v>
      </c>
      <c r="J808" s="27" t="n">
        <v>28477.34</v>
      </c>
      <c r="K808" s="27" t="n">
        <v>28365</v>
      </c>
      <c r="L808" s="27" t="n">
        <v>28557.5</v>
      </c>
      <c r="M808" s="27" t="n">
        <v>28365</v>
      </c>
      <c r="N808" s="28">
        <f>(K808-J808)*IF(F808="Long",1,-1)</f>
        <v/>
      </c>
      <c r="O808" s="18" t="n">
        <v>2246.8</v>
      </c>
      <c r="P808" s="18" t="n">
        <v>-775.8</v>
      </c>
      <c r="Q808" s="18" t="n">
        <v>2246.8</v>
      </c>
      <c r="R808" s="18">
        <f>R807+O808</f>
        <v/>
      </c>
      <c r="S808" s="18">
        <f>MAX(0,MAX($R$7:R808))-R808</f>
        <v/>
      </c>
      <c r="T808" s="9" t="inlineStr">
        <is>
          <t>Target</t>
        </is>
      </c>
      <c r="U808" s="29" t="n">
        <v>128.3</v>
      </c>
    </row>
    <row r="809">
      <c r="A809" s="11" t="n">
        <v>803</v>
      </c>
      <c r="B809" s="25" t="n">
        <v>46227</v>
      </c>
      <c r="C809" s="9" t="inlineStr">
        <is>
          <t>13:10</t>
        </is>
      </c>
      <c r="D809" s="25" t="n">
        <v>46227</v>
      </c>
      <c r="E809" s="9" t="inlineStr">
        <is>
          <t>13:27</t>
        </is>
      </c>
      <c r="F809" s="9" t="inlineStr">
        <is>
          <t>Short</t>
        </is>
      </c>
      <c r="G809" s="9" t="inlineStr">
        <is>
          <t>ORB</t>
        </is>
      </c>
      <c r="H809" s="9" t="inlineStr">
        <is>
          <t>A</t>
        </is>
      </c>
      <c r="I809" s="26" t="n">
        <v>12</v>
      </c>
      <c r="J809" s="27" t="n">
        <v>28276.28</v>
      </c>
      <c r="K809" s="27" t="n">
        <v>28356.5</v>
      </c>
      <c r="L809" s="27" t="n">
        <v>28356.5</v>
      </c>
      <c r="M809" s="27" t="n">
        <v>28165</v>
      </c>
      <c r="N809" s="28">
        <f>(K809-J809)*IF(F809="Long",1,-1)</f>
        <v/>
      </c>
      <c r="O809" s="18" t="n">
        <v>-962.64</v>
      </c>
      <c r="P809" s="18" t="n">
        <v>-962.64</v>
      </c>
      <c r="Q809" s="18" t="n">
        <v>80.28</v>
      </c>
      <c r="R809" s="18">
        <f>R808+O809</f>
        <v/>
      </c>
      <c r="S809" s="18">
        <f>MAX(0,MAX($R$7:R809))-R809</f>
        <v/>
      </c>
      <c r="T809" s="9" t="inlineStr">
        <is>
          <t>Stop</t>
        </is>
      </c>
      <c r="U809" s="29" t="n">
        <v>17.7</v>
      </c>
    </row>
    <row r="810">
      <c r="A810" s="11" t="n">
        <v>804</v>
      </c>
      <c r="B810" s="25" t="n">
        <v>46238</v>
      </c>
      <c r="C810" s="9" t="inlineStr">
        <is>
          <t>09:55</t>
        </is>
      </c>
      <c r="D810" s="25" t="n">
        <v>46238</v>
      </c>
      <c r="E810" s="9" t="inlineStr">
        <is>
          <t>11:09</t>
        </is>
      </c>
      <c r="F810" s="9" t="inlineStr">
        <is>
          <t>Long</t>
        </is>
      </c>
      <c r="G810" s="9" t="inlineStr">
        <is>
          <t>CISD Continuation</t>
        </is>
      </c>
      <c r="H810" s="9" t="inlineStr">
        <is>
          <t>A</t>
        </is>
      </c>
      <c r="I810" s="26" t="n">
        <v>12</v>
      </c>
      <c r="J810" s="27" t="n">
        <v>29384.05</v>
      </c>
      <c r="K810" s="27" t="n">
        <v>29473</v>
      </c>
      <c r="L810" s="27" t="n">
        <v>29301.75</v>
      </c>
      <c r="M810" s="27" t="n">
        <v>29473</v>
      </c>
      <c r="N810" s="28">
        <f>(K810-J810)*IF(F810="Long",1,-1)</f>
        <v/>
      </c>
      <c r="O810" s="18" t="n">
        <v>1067.4</v>
      </c>
      <c r="P810" s="18" t="n">
        <v>-929.64</v>
      </c>
      <c r="Q810" s="18" t="n">
        <v>1067.4</v>
      </c>
      <c r="R810" s="18">
        <f>R809+O810</f>
        <v/>
      </c>
      <c r="S810" s="18">
        <f>MAX(0,MAX($R$7:R810))-R810</f>
        <v/>
      </c>
      <c r="T810" s="9" t="inlineStr">
        <is>
          <t>Target</t>
        </is>
      </c>
      <c r="U810" s="29" t="n">
        <v>74.7</v>
      </c>
    </row>
    <row r="811">
      <c r="A811" s="11" t="n">
        <v>805</v>
      </c>
      <c r="B811" s="25" t="n">
        <v>46240</v>
      </c>
      <c r="C811" s="9" t="inlineStr">
        <is>
          <t>09:45</t>
        </is>
      </c>
      <c r="D811" s="25" t="n">
        <v>46240</v>
      </c>
      <c r="E811" s="9" t="inlineStr">
        <is>
          <t>10:11</t>
        </is>
      </c>
      <c r="F811" s="9" t="inlineStr">
        <is>
          <t>Long</t>
        </is>
      </c>
      <c r="G811" s="9" t="inlineStr">
        <is>
          <t>Gap Fill</t>
        </is>
      </c>
      <c r="H811" s="9" t="inlineStr">
        <is>
          <t>-</t>
        </is>
      </c>
      <c r="I811" s="26" t="n">
        <v>12</v>
      </c>
      <c r="J811" s="27" t="n">
        <v>29339.43</v>
      </c>
      <c r="K811" s="27" t="n">
        <v>29484</v>
      </c>
      <c r="L811" s="27" t="n">
        <v>29121.25</v>
      </c>
      <c r="M811" s="27" t="n">
        <v>29484</v>
      </c>
      <c r="N811" s="28">
        <f>(K811-J811)*IF(F811="Long",1,-1)</f>
        <v/>
      </c>
      <c r="O811" s="18" t="n">
        <v>1734.84</v>
      </c>
      <c r="P811" s="18" t="n">
        <v>-134.76</v>
      </c>
      <c r="Q811" s="18" t="n">
        <v>1734.84</v>
      </c>
      <c r="R811" s="18">
        <f>R810+O811</f>
        <v/>
      </c>
      <c r="S811" s="18">
        <f>MAX(0,MAX($R$7:R811))-R811</f>
        <v/>
      </c>
      <c r="T811" s="9" t="inlineStr">
        <is>
          <t>Target</t>
        </is>
      </c>
      <c r="U811" s="29" t="n">
        <v>26.7</v>
      </c>
    </row>
    <row r="812">
      <c r="A812" s="11" t="n">
        <v>806</v>
      </c>
      <c r="B812" s="25" t="n">
        <v>46245</v>
      </c>
      <c r="C812" s="9" t="inlineStr">
        <is>
          <t>14:50</t>
        </is>
      </c>
      <c r="D812" s="25" t="n">
        <v>46245</v>
      </c>
      <c r="E812" s="9" t="inlineStr">
        <is>
          <t>16:05</t>
        </is>
      </c>
      <c r="F812" s="9" t="inlineStr">
        <is>
          <t>Long</t>
        </is>
      </c>
      <c r="G812" s="9" t="inlineStr">
        <is>
          <t>CISD Reversal</t>
        </is>
      </c>
      <c r="H812" s="9" t="inlineStr">
        <is>
          <t>A+</t>
        </is>
      </c>
      <c r="I812" s="26" t="n">
        <v>4</v>
      </c>
      <c r="J812" s="27" t="n">
        <v>29478</v>
      </c>
      <c r="K812" s="27" t="n">
        <v>29510.4</v>
      </c>
      <c r="L812" s="27" t="n">
        <v>29396.5</v>
      </c>
      <c r="M812" s="27" t="n">
        <v>29556.25</v>
      </c>
      <c r="N812" s="28">
        <f>(K812-J812)*IF(F812="Long",1,-1)</f>
        <v/>
      </c>
      <c r="O812" s="18" t="n">
        <v>129.6</v>
      </c>
      <c r="P812" s="18" t="n">
        <v>-61.64</v>
      </c>
      <c r="Q812" s="18" t="n">
        <v>286.8</v>
      </c>
      <c r="R812" s="18">
        <f>R811+O812</f>
        <v/>
      </c>
      <c r="S812" s="18">
        <f>MAX(0,MAX($R$7:R812))-R812</f>
        <v/>
      </c>
      <c r="T812" s="9" t="inlineStr">
        <is>
          <t>Session close</t>
        </is>
      </c>
      <c r="U812" s="29" t="n">
        <v>75</v>
      </c>
    </row>
    <row r="813">
      <c r="A813" s="11" t="n">
        <v>807</v>
      </c>
      <c r="B813" s="25" t="n">
        <v>46254</v>
      </c>
      <c r="C813" s="9" t="inlineStr">
        <is>
          <t>10:20</t>
        </is>
      </c>
      <c r="D813" s="25" t="n">
        <v>46254</v>
      </c>
      <c r="E813" s="9" t="inlineStr">
        <is>
          <t>10:23</t>
        </is>
      </c>
      <c r="F813" s="9" t="inlineStr">
        <is>
          <t>Short</t>
        </is>
      </c>
      <c r="G813" s="9" t="inlineStr">
        <is>
          <t>CISD Continuation</t>
        </is>
      </c>
      <c r="H813" s="9" t="inlineStr">
        <is>
          <t>A</t>
        </is>
      </c>
      <c r="I813" s="26" t="n">
        <v>20</v>
      </c>
      <c r="J813" s="27" t="n">
        <v>29224.45</v>
      </c>
      <c r="K813" s="27" t="n">
        <v>29304.75</v>
      </c>
      <c r="L813" s="27" t="n">
        <v>29304.75</v>
      </c>
      <c r="M813" s="27" t="n">
        <v>29132</v>
      </c>
      <c r="N813" s="28">
        <f>(K813-J813)*IF(F813="Long",1,-1)</f>
        <v/>
      </c>
      <c r="O813" s="18" t="n">
        <v>-1606</v>
      </c>
      <c r="P813" s="18" t="n">
        <v>-1606</v>
      </c>
      <c r="Q813" s="18" t="n">
        <v>140.4</v>
      </c>
      <c r="R813" s="18">
        <f>R812+O813</f>
        <v/>
      </c>
      <c r="S813" s="18">
        <f>MAX(0,MAX($R$7:R813))-R813</f>
        <v/>
      </c>
      <c r="T813" s="9" t="inlineStr">
        <is>
          <t>Stop</t>
        </is>
      </c>
      <c r="U813" s="29" t="n">
        <v>3.7</v>
      </c>
    </row>
    <row r="814">
      <c r="A814" s="11" t="n">
        <v>808</v>
      </c>
      <c r="B814" s="25" t="n">
        <v>46265</v>
      </c>
      <c r="C814" s="9" t="inlineStr">
        <is>
          <t>10:25</t>
        </is>
      </c>
      <c r="D814" s="25" t="n">
        <v>46265</v>
      </c>
      <c r="E814" s="9" t="inlineStr">
        <is>
          <t>11:25</t>
        </is>
      </c>
      <c r="F814" s="9" t="inlineStr">
        <is>
          <t>Short</t>
        </is>
      </c>
      <c r="G814" s="9" t="inlineStr">
        <is>
          <t>CISD Continuation</t>
        </is>
      </c>
      <c r="H814" s="9" t="inlineStr">
        <is>
          <t>A</t>
        </is>
      </c>
      <c r="I814" s="26" t="n">
        <v>20</v>
      </c>
      <c r="J814" s="27" t="n">
        <v>29312.83</v>
      </c>
      <c r="K814" s="27" t="n">
        <v>29393.25</v>
      </c>
      <c r="L814" s="27" t="n">
        <v>29393.25</v>
      </c>
      <c r="M814" s="27" t="n">
        <v>29226.5</v>
      </c>
      <c r="N814" s="28">
        <f>(K814-J814)*IF(F814="Long",1,-1)</f>
        <v/>
      </c>
      <c r="O814" s="18" t="n">
        <v>-1608.4</v>
      </c>
      <c r="P814" s="18" t="n">
        <v>-1608.4</v>
      </c>
      <c r="Q814" s="18" t="n">
        <v>188</v>
      </c>
      <c r="R814" s="18">
        <f>R813+O814</f>
        <v/>
      </c>
      <c r="S814" s="18">
        <f>MAX(0,MAX($R$7:R814))-R814</f>
        <v/>
      </c>
      <c r="T814" s="9" t="inlineStr">
        <is>
          <t>Stop</t>
        </is>
      </c>
      <c r="U814" s="29" t="n">
        <v>60.3</v>
      </c>
    </row>
    <row r="815">
      <c r="A815" s="11" t="n">
        <v>809</v>
      </c>
      <c r="B815" s="25" t="n">
        <v>46286</v>
      </c>
      <c r="C815" s="9" t="inlineStr">
        <is>
          <t>09:55</t>
        </is>
      </c>
      <c r="D815" s="25" t="n">
        <v>46286</v>
      </c>
      <c r="E815" s="9" t="inlineStr">
        <is>
          <t>10:32</t>
        </is>
      </c>
      <c r="F815" s="9" t="inlineStr">
        <is>
          <t>Long</t>
        </is>
      </c>
      <c r="G815" s="9" t="inlineStr">
        <is>
          <t>CISD Continuation</t>
        </is>
      </c>
      <c r="H815" s="9" t="inlineStr">
        <is>
          <t>A</t>
        </is>
      </c>
      <c r="I815" s="26" t="n">
        <v>20</v>
      </c>
      <c r="J815" s="27" t="n">
        <v>30115.16</v>
      </c>
      <c r="K815" s="27" t="n">
        <v>30230.5</v>
      </c>
      <c r="L815" s="27" t="n">
        <v>30033.5</v>
      </c>
      <c r="M815" s="27" t="n">
        <v>30230.5</v>
      </c>
      <c r="N815" s="28">
        <f>(K815-J815)*IF(F815="Long",1,-1)</f>
        <v/>
      </c>
      <c r="O815" s="18" t="n">
        <v>2306.8</v>
      </c>
      <c r="P815" s="18" t="n">
        <v>-270</v>
      </c>
      <c r="Q815" s="18" t="n">
        <v>2306.8</v>
      </c>
      <c r="R815" s="18">
        <f>R814+O815</f>
        <v/>
      </c>
      <c r="S815" s="18">
        <f>MAX(0,MAX($R$7:R815))-R815</f>
        <v/>
      </c>
      <c r="T815" s="9" t="inlineStr">
        <is>
          <t>Target</t>
        </is>
      </c>
      <c r="U815" s="29" t="n">
        <v>37.7</v>
      </c>
    </row>
    <row r="816">
      <c r="A816" s="11" t="n">
        <v>810</v>
      </c>
      <c r="B816" s="25" t="n">
        <v>46288</v>
      </c>
      <c r="C816" s="9" t="inlineStr">
        <is>
          <t>09:55</t>
        </is>
      </c>
      <c r="D816" s="25" t="n">
        <v>46288</v>
      </c>
      <c r="E816" s="9" t="inlineStr">
        <is>
          <t>10:11</t>
        </is>
      </c>
      <c r="F816" s="9" t="inlineStr">
        <is>
          <t>Short</t>
        </is>
      </c>
      <c r="G816" s="9" t="inlineStr">
        <is>
          <t>CISD Continuation</t>
        </is>
      </c>
      <c r="H816" s="9" t="inlineStr">
        <is>
          <t>A</t>
        </is>
      </c>
      <c r="I816" s="26" t="n">
        <v>20</v>
      </c>
      <c r="J816" s="27" t="n">
        <v>30554.15</v>
      </c>
      <c r="K816" s="27" t="n">
        <v>30444</v>
      </c>
      <c r="L816" s="27" t="n">
        <v>30634.75</v>
      </c>
      <c r="M816" s="27" t="n">
        <v>30444</v>
      </c>
      <c r="N816" s="28">
        <f>(K816-J816)*IF(F816="Long",1,-1)</f>
        <v/>
      </c>
      <c r="O816" s="18" t="n">
        <v>2203</v>
      </c>
      <c r="P816" s="18" t="n">
        <v>-489</v>
      </c>
      <c r="Q816" s="18" t="n">
        <v>2203</v>
      </c>
      <c r="R816" s="18">
        <f>R815+O816</f>
        <v/>
      </c>
      <c r="S816" s="18">
        <f>MAX(0,MAX($R$7:R816))-R816</f>
        <v/>
      </c>
      <c r="T816" s="9" t="inlineStr">
        <is>
          <t>Target</t>
        </is>
      </c>
      <c r="U816" s="29" t="n">
        <v>16.7</v>
      </c>
    </row>
    <row r="817">
      <c r="A817" s="11" t="n">
        <v>811</v>
      </c>
      <c r="B817" s="25" t="n">
        <v>46288</v>
      </c>
      <c r="C817" s="9" t="inlineStr">
        <is>
          <t>12:40</t>
        </is>
      </c>
      <c r="D817" s="25" t="n">
        <v>46288</v>
      </c>
      <c r="E817" s="9" t="inlineStr">
        <is>
          <t>12:43</t>
        </is>
      </c>
      <c r="F817" s="9" t="inlineStr">
        <is>
          <t>Short</t>
        </is>
      </c>
      <c r="G817" s="9" t="inlineStr">
        <is>
          <t>Sweep Retest</t>
        </is>
      </c>
      <c r="H817" s="9" t="inlineStr">
        <is>
          <t>C</t>
        </is>
      </c>
      <c r="I817" s="26" t="n">
        <v>8</v>
      </c>
      <c r="J817" s="27" t="n">
        <v>30435.36</v>
      </c>
      <c r="K817" s="27" t="n">
        <v>30415</v>
      </c>
      <c r="L817" s="27" t="n">
        <v>30464</v>
      </c>
      <c r="M817" s="27" t="n">
        <v>30415</v>
      </c>
      <c r="N817" s="28">
        <f>(K817-J817)*IF(F817="Long",1,-1)</f>
        <v/>
      </c>
      <c r="O817" s="18" t="n">
        <v>162.88</v>
      </c>
      <c r="P817" s="18" t="n">
        <v>-27.04</v>
      </c>
      <c r="Q817" s="18" t="n">
        <v>162.88</v>
      </c>
      <c r="R817" s="18">
        <f>R816+O817</f>
        <v/>
      </c>
      <c r="S817" s="18">
        <f>MAX(0,MAX($R$7:R817))-R817</f>
        <v/>
      </c>
      <c r="T817" s="9" t="inlineStr">
        <is>
          <t>Target</t>
        </is>
      </c>
      <c r="U817" s="29" t="n">
        <v>3.7</v>
      </c>
    </row>
    <row r="818">
      <c r="A818" s="11" t="n">
        <v>812</v>
      </c>
      <c r="B818" s="25" t="n">
        <v>46288</v>
      </c>
      <c r="C818" s="9" t="inlineStr">
        <is>
          <t>12:45</t>
        </is>
      </c>
      <c r="D818" s="25" t="n">
        <v>46288</v>
      </c>
      <c r="E818" s="9" t="inlineStr">
        <is>
          <t>13:46</t>
        </is>
      </c>
      <c r="F818" s="9" t="inlineStr">
        <is>
          <t>Short</t>
        </is>
      </c>
      <c r="G818" s="9" t="inlineStr">
        <is>
          <t>Sweep Retest</t>
        </is>
      </c>
      <c r="H818" s="9" t="inlineStr">
        <is>
          <t>C</t>
        </is>
      </c>
      <c r="I818" s="26" t="n">
        <v>8</v>
      </c>
      <c r="J818" s="27" t="n">
        <v>30402.26</v>
      </c>
      <c r="K818" s="27" t="n">
        <v>30464</v>
      </c>
      <c r="L818" s="27" t="n">
        <v>30464</v>
      </c>
      <c r="M818" s="27" t="n">
        <v>30315</v>
      </c>
      <c r="N818" s="28">
        <f>(K818-J818)*IF(F818="Long",1,-1)</f>
        <v/>
      </c>
      <c r="O818" s="18" t="n">
        <v>-493.92</v>
      </c>
      <c r="P818" s="18" t="n">
        <v>-493.92</v>
      </c>
      <c r="Q818" s="18" t="n">
        <v>387.44</v>
      </c>
      <c r="R818" s="18">
        <f>R817+O818</f>
        <v/>
      </c>
      <c r="S818" s="18">
        <f>MAX(0,MAX($R$7:R818))-R818</f>
        <v/>
      </c>
      <c r="T818" s="9" t="inlineStr">
        <is>
          <t>Stop</t>
        </is>
      </c>
      <c r="U818" s="29" t="n">
        <v>61.3</v>
      </c>
    </row>
    <row r="819">
      <c r="A819" s="11" t="n">
        <v>813</v>
      </c>
      <c r="B819" s="25" t="n">
        <v>46293</v>
      </c>
      <c r="C819" s="9" t="inlineStr">
        <is>
          <t>10:15</t>
        </is>
      </c>
      <c r="D819" s="25" t="n">
        <v>46293</v>
      </c>
      <c r="E819" s="9" t="inlineStr">
        <is>
          <t>10:48</t>
        </is>
      </c>
      <c r="F819" s="9" t="inlineStr">
        <is>
          <t>Short</t>
        </is>
      </c>
      <c r="G819" s="9" t="inlineStr">
        <is>
          <t>CISD Continuation</t>
        </is>
      </c>
      <c r="H819" s="9" t="inlineStr">
        <is>
          <t>A</t>
        </is>
      </c>
      <c r="I819" s="26" t="n">
        <v>20</v>
      </c>
      <c r="J819" s="27" t="n">
        <v>30241.8</v>
      </c>
      <c r="K819" s="27" t="n">
        <v>30080.25</v>
      </c>
      <c r="L819" s="27" t="n">
        <v>30322</v>
      </c>
      <c r="M819" s="27" t="n">
        <v>30080.25</v>
      </c>
      <c r="N819" s="28">
        <f>(K819-J819)*IF(F819="Long",1,-1)</f>
        <v/>
      </c>
      <c r="O819" s="18" t="n">
        <v>3231</v>
      </c>
      <c r="P819" s="18" t="n">
        <v>-1597.6</v>
      </c>
      <c r="Q819" s="18" t="n">
        <v>3231</v>
      </c>
      <c r="R819" s="18">
        <f>R818+O819</f>
        <v/>
      </c>
      <c r="S819" s="18">
        <f>MAX(0,MAX($R$7:R819))-R819</f>
        <v/>
      </c>
      <c r="T819" s="9" t="inlineStr">
        <is>
          <t>Target</t>
        </is>
      </c>
      <c r="U819" s="29" t="n">
        <v>33.3</v>
      </c>
    </row>
    <row r="820">
      <c r="A820" s="11" t="n">
        <v>814</v>
      </c>
      <c r="B820" s="25" t="n">
        <v>46300</v>
      </c>
      <c r="C820" s="9" t="inlineStr">
        <is>
          <t>10:25</t>
        </is>
      </c>
      <c r="D820" s="25" t="n">
        <v>46300</v>
      </c>
      <c r="E820" s="9" t="inlineStr">
        <is>
          <t>15:02</t>
        </is>
      </c>
      <c r="F820" s="9" t="inlineStr">
        <is>
          <t>Long</t>
        </is>
      </c>
      <c r="G820" s="9" t="inlineStr">
        <is>
          <t>ORB</t>
        </is>
      </c>
      <c r="H820" s="9" t="inlineStr">
        <is>
          <t>A</t>
        </is>
      </c>
      <c r="I820" s="26" t="n">
        <v>12</v>
      </c>
      <c r="J820" s="27" t="n">
        <v>30979.03</v>
      </c>
      <c r="K820" s="27" t="n">
        <v>31085</v>
      </c>
      <c r="L820" s="27" t="n">
        <v>30896.75</v>
      </c>
      <c r="M820" s="27" t="n">
        <v>31085</v>
      </c>
      <c r="N820" s="28">
        <f>(K820-J820)*IF(F820="Long",1,-1)</f>
        <v/>
      </c>
      <c r="O820" s="18" t="n">
        <v>1271.64</v>
      </c>
      <c r="P820" s="18" t="n">
        <v>-466.8</v>
      </c>
      <c r="Q820" s="18" t="n">
        <v>1271.64</v>
      </c>
      <c r="R820" s="18">
        <f>R819+O820</f>
        <v/>
      </c>
      <c r="S820" s="18">
        <f>MAX(0,MAX($R$7:R820))-R820</f>
        <v/>
      </c>
      <c r="T820" s="9" t="inlineStr">
        <is>
          <t>Target</t>
        </is>
      </c>
      <c r="U820" s="29" t="n">
        <v>277.7</v>
      </c>
    </row>
    <row r="821">
      <c r="A821" s="11" t="n">
        <v>815</v>
      </c>
      <c r="B821" s="25" t="n">
        <v>46307</v>
      </c>
      <c r="C821" s="9" t="inlineStr">
        <is>
          <t>10:25</t>
        </is>
      </c>
      <c r="D821" s="25" t="n">
        <v>46307</v>
      </c>
      <c r="E821" s="9" t="inlineStr">
        <is>
          <t>11:44</t>
        </is>
      </c>
      <c r="F821" s="9" t="inlineStr">
        <is>
          <t>Short</t>
        </is>
      </c>
      <c r="G821" s="9" t="inlineStr">
        <is>
          <t>CISD Continuation</t>
        </is>
      </c>
      <c r="H821" s="9" t="inlineStr">
        <is>
          <t>A</t>
        </is>
      </c>
      <c r="I821" s="26" t="n">
        <v>20</v>
      </c>
      <c r="J821" s="27" t="n">
        <v>30650.03</v>
      </c>
      <c r="K821" s="27" t="n">
        <v>30713.75</v>
      </c>
      <c r="L821" s="27" t="n">
        <v>30713.75</v>
      </c>
      <c r="M821" s="27" t="n">
        <v>30541</v>
      </c>
      <c r="N821" s="28">
        <f>(K821-J821)*IF(F821="Long",1,-1)</f>
        <v/>
      </c>
      <c r="O821" s="18" t="n">
        <v>-1274.4</v>
      </c>
      <c r="P821" s="18" t="n">
        <v>-1274.4</v>
      </c>
      <c r="Q821" s="18" t="n">
        <v>333.6</v>
      </c>
      <c r="R821" s="18">
        <f>R820+O821</f>
        <v/>
      </c>
      <c r="S821" s="18">
        <f>MAX(0,MAX($R$7:R821))-R821</f>
        <v/>
      </c>
      <c r="T821" s="9" t="inlineStr">
        <is>
          <t>Stop</t>
        </is>
      </c>
      <c r="U821" s="29" t="n">
        <v>79.7</v>
      </c>
    </row>
    <row r="822">
      <c r="A822" s="11" t="n">
        <v>816</v>
      </c>
      <c r="B822" s="25" t="n">
        <v>46315</v>
      </c>
      <c r="C822" s="9" t="inlineStr">
        <is>
          <t>11:15</t>
        </is>
      </c>
      <c r="D822" s="25" t="n">
        <v>46315</v>
      </c>
      <c r="E822" s="9" t="inlineStr">
        <is>
          <t>16:05</t>
        </is>
      </c>
      <c r="F822" s="9" t="inlineStr">
        <is>
          <t>Short</t>
        </is>
      </c>
      <c r="G822" s="9" t="inlineStr">
        <is>
          <t>CISD Reversal</t>
        </is>
      </c>
      <c r="H822" s="9" t="inlineStr">
        <is>
          <t>A</t>
        </is>
      </c>
      <c r="I822" s="26" t="n">
        <v>4</v>
      </c>
      <c r="J822" s="27" t="n">
        <v>29558.25</v>
      </c>
      <c r="K822" s="27" t="n">
        <v>29519.12</v>
      </c>
      <c r="L822" s="27" t="n">
        <v>29636.75</v>
      </c>
      <c r="M822" s="27" t="n">
        <v>29465</v>
      </c>
      <c r="N822" s="28">
        <f>(K822-J822)*IF(F822="Long",1,-1)</f>
        <v/>
      </c>
      <c r="O822" s="18" t="n">
        <v>156.52</v>
      </c>
      <c r="P822" s="18" t="n">
        <v>-224.52</v>
      </c>
      <c r="Q822" s="18" t="n">
        <v>350.56</v>
      </c>
      <c r="R822" s="18">
        <f>R821+O822</f>
        <v/>
      </c>
      <c r="S822" s="18">
        <f>MAX(0,MAX($R$7:R822))-R822</f>
        <v/>
      </c>
      <c r="T822" s="9" t="inlineStr">
        <is>
          <t>Session close</t>
        </is>
      </c>
      <c r="U822" s="29" t="n">
        <v>290</v>
      </c>
    </row>
    <row r="823">
      <c r="A823" s="11" t="n">
        <v>817</v>
      </c>
      <c r="B823" s="25" t="n">
        <v>46316</v>
      </c>
      <c r="C823" s="9" t="inlineStr">
        <is>
          <t>09:45</t>
        </is>
      </c>
      <c r="D823" s="25" t="n">
        <v>46316</v>
      </c>
      <c r="E823" s="9" t="inlineStr">
        <is>
          <t>09:49</t>
        </is>
      </c>
      <c r="F823" s="9" t="inlineStr">
        <is>
          <t>Short</t>
        </is>
      </c>
      <c r="G823" s="9" t="inlineStr">
        <is>
          <t>Gap Fill</t>
        </is>
      </c>
      <c r="H823" s="9" t="inlineStr">
        <is>
          <t>-</t>
        </is>
      </c>
      <c r="I823" s="26" t="n">
        <v>12</v>
      </c>
      <c r="J823" s="27" t="n">
        <v>29631.66</v>
      </c>
      <c r="K823" s="27" t="n">
        <v>29724.5</v>
      </c>
      <c r="L823" s="27" t="n">
        <v>29724.5</v>
      </c>
      <c r="M823" s="27" t="n">
        <v>29501.5</v>
      </c>
      <c r="N823" s="28">
        <f>(K823-J823)*IF(F823="Long",1,-1)</f>
        <v/>
      </c>
      <c r="O823" s="18" t="n">
        <v>-1114.08</v>
      </c>
      <c r="P823" s="18" t="n">
        <v>-1114.08</v>
      </c>
      <c r="Q823" s="18" t="n">
        <v>191.4</v>
      </c>
      <c r="R823" s="18">
        <f>R822+O823</f>
        <v/>
      </c>
      <c r="S823" s="18">
        <f>MAX(0,MAX($R$7:R823))-R823</f>
        <v/>
      </c>
      <c r="T823" s="9" t="inlineStr">
        <is>
          <t>Stop</t>
        </is>
      </c>
      <c r="U823" s="29" t="n">
        <v>4.3</v>
      </c>
    </row>
    <row r="824">
      <c r="A824" s="11" t="n">
        <v>818</v>
      </c>
      <c r="B824" s="25" t="n">
        <v>46316</v>
      </c>
      <c r="C824" s="9" t="inlineStr">
        <is>
          <t>14:50</t>
        </is>
      </c>
      <c r="D824" s="25" t="n">
        <v>46316</v>
      </c>
      <c r="E824" s="9" t="inlineStr">
        <is>
          <t>15:00</t>
        </is>
      </c>
      <c r="F824" s="9" t="inlineStr">
        <is>
          <t>Short</t>
        </is>
      </c>
      <c r="G824" s="9" t="inlineStr">
        <is>
          <t>CISD Reversal</t>
        </is>
      </c>
      <c r="H824" s="9" t="inlineStr">
        <is>
          <t>A+</t>
        </is>
      </c>
      <c r="I824" s="26" t="n">
        <v>4</v>
      </c>
      <c r="J824" s="27" t="n">
        <v>29829.23</v>
      </c>
      <c r="K824" s="27" t="n">
        <v>29765</v>
      </c>
      <c r="L824" s="27" t="n">
        <v>29914.25</v>
      </c>
      <c r="M824" s="27" t="n">
        <v>29765</v>
      </c>
      <c r="N824" s="28">
        <f>(K824-J824)*IF(F824="Long",1,-1)</f>
        <v/>
      </c>
      <c r="O824" s="18" t="n">
        <v>256.92</v>
      </c>
      <c r="P824" s="18" t="n">
        <v>-91.95999999999999</v>
      </c>
      <c r="Q824" s="18" t="n">
        <v>256.92</v>
      </c>
      <c r="R824" s="18">
        <f>R823+O824</f>
        <v/>
      </c>
      <c r="S824" s="18">
        <f>MAX(0,MAX($R$7:R824))-R824</f>
        <v/>
      </c>
      <c r="T824" s="9" t="inlineStr">
        <is>
          <t>Target</t>
        </is>
      </c>
      <c r="U824" s="29" t="n">
        <v>10.7</v>
      </c>
    </row>
    <row r="825">
      <c r="A825" s="11" t="n">
        <v>819</v>
      </c>
      <c r="B825" s="25" t="n">
        <v>46317</v>
      </c>
      <c r="C825" s="9" t="inlineStr">
        <is>
          <t>10:25</t>
        </is>
      </c>
      <c r="D825" s="25" t="n">
        <v>46317</v>
      </c>
      <c r="E825" s="9" t="inlineStr">
        <is>
          <t>10:30</t>
        </is>
      </c>
      <c r="F825" s="9" t="inlineStr">
        <is>
          <t>Short</t>
        </is>
      </c>
      <c r="G825" s="9" t="inlineStr">
        <is>
          <t>CISD Continuation</t>
        </is>
      </c>
      <c r="H825" s="9" t="inlineStr">
        <is>
          <t>A</t>
        </is>
      </c>
      <c r="I825" s="26" t="n">
        <v>12</v>
      </c>
      <c r="J825" s="27" t="n">
        <v>29226.16</v>
      </c>
      <c r="K825" s="27" t="n">
        <v>29148.25</v>
      </c>
      <c r="L825" s="27" t="n">
        <v>29305.75</v>
      </c>
      <c r="M825" s="27" t="n">
        <v>29148.25</v>
      </c>
      <c r="N825" s="28">
        <f>(K825-J825)*IF(F825="Long",1,-1)</f>
        <v/>
      </c>
      <c r="O825" s="18" t="n">
        <v>934.92</v>
      </c>
      <c r="P825" s="18" t="n">
        <v>-223.92</v>
      </c>
      <c r="Q825" s="18" t="n">
        <v>934.92</v>
      </c>
      <c r="R825" s="18">
        <f>R824+O825</f>
        <v/>
      </c>
      <c r="S825" s="18">
        <f>MAX(0,MAX($R$7:R825))-R825</f>
        <v/>
      </c>
      <c r="T825" s="9" t="inlineStr">
        <is>
          <t>Target</t>
        </is>
      </c>
      <c r="U825" s="29" t="n">
        <v>5.7</v>
      </c>
    </row>
    <row r="826">
      <c r="A826" s="11" t="n">
        <v>820</v>
      </c>
      <c r="B826" s="25" t="n">
        <v>46321</v>
      </c>
      <c r="C826" s="9" t="inlineStr">
        <is>
          <t>09:45</t>
        </is>
      </c>
      <c r="D826" s="25" t="n">
        <v>46321</v>
      </c>
      <c r="E826" s="9" t="inlineStr">
        <is>
          <t>10:16</t>
        </is>
      </c>
      <c r="F826" s="9" t="inlineStr">
        <is>
          <t>Short</t>
        </is>
      </c>
      <c r="G826" s="9" t="inlineStr">
        <is>
          <t>Gap Fill</t>
        </is>
      </c>
      <c r="H826" s="9" t="inlineStr">
        <is>
          <t>-</t>
        </is>
      </c>
      <c r="I826" s="26" t="n">
        <v>12</v>
      </c>
      <c r="J826" s="27" t="n">
        <v>29066.35</v>
      </c>
      <c r="K826" s="27" t="n">
        <v>29171.5</v>
      </c>
      <c r="L826" s="27" t="n">
        <v>29171.5</v>
      </c>
      <c r="M826" s="27" t="n">
        <v>28959</v>
      </c>
      <c r="N826" s="28">
        <f>(K826-J826)*IF(F826="Long",1,-1)</f>
        <v/>
      </c>
      <c r="O826" s="18" t="n">
        <v>-1261.8</v>
      </c>
      <c r="P826" s="18" t="n">
        <v>-1261.8</v>
      </c>
      <c r="Q826" s="18" t="n">
        <v>662.4</v>
      </c>
      <c r="R826" s="18">
        <f>R825+O826</f>
        <v/>
      </c>
      <c r="S826" s="18">
        <f>MAX(0,MAX($R$7:R826))-R826</f>
        <v/>
      </c>
      <c r="T826" s="9" t="inlineStr">
        <is>
          <t>Stop</t>
        </is>
      </c>
      <c r="U826" s="29" t="n">
        <v>31.7</v>
      </c>
    </row>
  </sheetData>
  <pageMargins left="0.75" right="0.75" top="1" bottom="1" header="0.5" footer="0.5"/>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sheetPr>
  <dimension ref="A2:E572"/>
  <sheetViews>
    <sheetView showGridLines="0" workbookViewId="0">
      <pane ySplit="6" topLeftCell="A7" activePane="bottomLeft" state="frozen"/>
      <selection pane="bottomLeft" activeCell="A1" sqref="A1"/>
    </sheetView>
  </sheetViews>
  <sheetFormatPr baseColWidth="8" defaultRowHeight="15"/>
  <cols>
    <col width="13" customWidth="1" min="1" max="1"/>
    <col width="12" customWidth="1" min="2" max="2"/>
    <col width="50" customWidth="1" min="3" max="3"/>
    <col width="17" customWidth="1" min="4" max="4"/>
    <col width="12" customWidth="1" min="5" max="5"/>
  </cols>
  <sheetData>
    <row r="1" ht="15" customHeight="1"/>
    <row r="2" ht="18" customHeight="1">
      <c r="A2" s="1" t="inlineStr">
        <is>
          <t>News days</t>
        </is>
      </c>
    </row>
    <row r="3" ht="15" customHeight="1">
      <c r="A3" s="2" t="inlineStr">
        <is>
          <t>Scheduled US releases on which the EA takes no new trades, Gap Fill included. The dates are built into the EA through 23 Dec 2026.</t>
        </is>
      </c>
    </row>
    <row r="4" ht="15" customHeight="1"/>
    <row r="5" ht="15" customHeight="1"/>
    <row r="6">
      <c r="A6" s="4" t="inlineStr">
        <is>
          <t>Date</t>
        </is>
      </c>
      <c r="B6" s="3" t="inlineStr">
        <is>
          <t>Day</t>
        </is>
      </c>
      <c r="C6" s="3" t="inlineStr">
        <is>
          <t>Releases</t>
        </is>
      </c>
      <c r="D6" s="3" t="inlineStr">
        <is>
          <t>Release Time ET</t>
        </is>
      </c>
      <c r="E6" s="3" t="inlineStr">
        <is>
          <t>Status</t>
        </is>
      </c>
    </row>
    <row r="7">
      <c r="A7" s="25" t="n">
        <v>43588</v>
      </c>
      <c r="B7" s="9" t="inlineStr">
        <is>
          <t>Friday</t>
        </is>
      </c>
      <c r="C7" s="9" t="inlineStr">
        <is>
          <t>Non-Farm Payrolls</t>
        </is>
      </c>
      <c r="D7" s="9" t="inlineStr">
        <is>
          <t>08:30</t>
        </is>
      </c>
      <c r="E7" s="9" t="inlineStr">
        <is>
          <t>Skipped</t>
        </is>
      </c>
    </row>
    <row r="8">
      <c r="A8" s="25" t="n">
        <v>43594</v>
      </c>
      <c r="B8" s="9" t="inlineStr">
        <is>
          <t>Thursday</t>
        </is>
      </c>
      <c r="C8" s="9" t="inlineStr">
        <is>
          <t>PPI</t>
        </is>
      </c>
      <c r="D8" s="9" t="inlineStr">
        <is>
          <t>08:30</t>
        </is>
      </c>
      <c r="E8" s="9" t="inlineStr">
        <is>
          <t>Skipped</t>
        </is>
      </c>
    </row>
    <row r="9">
      <c r="A9" s="25" t="n">
        <v>43595</v>
      </c>
      <c r="B9" s="9" t="inlineStr">
        <is>
          <t>Friday</t>
        </is>
      </c>
      <c r="C9" s="9" t="inlineStr">
        <is>
          <t>CPI</t>
        </is>
      </c>
      <c r="D9" s="9" t="inlineStr">
        <is>
          <t>08:30</t>
        </is>
      </c>
      <c r="E9" s="9" t="inlineStr">
        <is>
          <t>Skipped</t>
        </is>
      </c>
    </row>
    <row r="10">
      <c r="A10" s="25" t="n">
        <v>43602</v>
      </c>
      <c r="B10" s="9" t="inlineStr">
        <is>
          <t>Friday</t>
        </is>
      </c>
      <c r="C10" s="9" t="inlineStr">
        <is>
          <t>UoM sentiment (preliminary)</t>
        </is>
      </c>
      <c r="D10" s="9" t="inlineStr">
        <is>
          <t>10:00</t>
        </is>
      </c>
      <c r="E10" s="9" t="inlineStr">
        <is>
          <t>Skipped</t>
        </is>
      </c>
    </row>
    <row r="11">
      <c r="A11" s="25" t="n">
        <v>43615</v>
      </c>
      <c r="B11" s="9" t="inlineStr">
        <is>
          <t>Thursday</t>
        </is>
      </c>
      <c r="C11" s="9" t="inlineStr">
        <is>
          <t>GDP (second)</t>
        </is>
      </c>
      <c r="D11" s="9" t="inlineStr">
        <is>
          <t>08:30</t>
        </is>
      </c>
      <c r="E11" s="9" t="inlineStr">
        <is>
          <t>Skipped</t>
        </is>
      </c>
    </row>
    <row r="12">
      <c r="A12" s="25" t="n">
        <v>43616</v>
      </c>
      <c r="B12" s="9" t="inlineStr">
        <is>
          <t>Friday</t>
        </is>
      </c>
      <c r="C12" s="9" t="inlineStr">
        <is>
          <t>UoM sentiment (final)</t>
        </is>
      </c>
      <c r="D12" s="9" t="inlineStr">
        <is>
          <t>10:00</t>
        </is>
      </c>
      <c r="E12" s="9" t="inlineStr">
        <is>
          <t>Skipped</t>
        </is>
      </c>
    </row>
    <row r="13">
      <c r="A13" s="25" t="n">
        <v>43623</v>
      </c>
      <c r="B13" s="9" t="inlineStr">
        <is>
          <t>Friday</t>
        </is>
      </c>
      <c r="C13" s="9" t="inlineStr">
        <is>
          <t>Non-Farm Payrolls</t>
        </is>
      </c>
      <c r="D13" s="9" t="inlineStr">
        <is>
          <t>08:30</t>
        </is>
      </c>
      <c r="E13" s="9" t="inlineStr">
        <is>
          <t>Skipped</t>
        </is>
      </c>
    </row>
    <row r="14">
      <c r="A14" s="25" t="n">
        <v>43627</v>
      </c>
      <c r="B14" s="9" t="inlineStr">
        <is>
          <t>Tuesday</t>
        </is>
      </c>
      <c r="C14" s="9" t="inlineStr">
        <is>
          <t>PPI</t>
        </is>
      </c>
      <c r="D14" s="9" t="inlineStr">
        <is>
          <t>08:30</t>
        </is>
      </c>
      <c r="E14" s="9" t="inlineStr">
        <is>
          <t>Skipped</t>
        </is>
      </c>
    </row>
    <row r="15">
      <c r="A15" s="25" t="n">
        <v>43628</v>
      </c>
      <c r="B15" s="9" t="inlineStr">
        <is>
          <t>Wednesday</t>
        </is>
      </c>
      <c r="C15" s="9" t="inlineStr">
        <is>
          <t>CPI</t>
        </is>
      </c>
      <c r="D15" s="9" t="inlineStr">
        <is>
          <t>08:30</t>
        </is>
      </c>
      <c r="E15" s="9" t="inlineStr">
        <is>
          <t>Skipped</t>
        </is>
      </c>
    </row>
    <row r="16">
      <c r="A16" s="25" t="n">
        <v>43630</v>
      </c>
      <c r="B16" s="9" t="inlineStr">
        <is>
          <t>Friday</t>
        </is>
      </c>
      <c r="C16" s="9" t="inlineStr">
        <is>
          <t>UoM sentiment (preliminary)</t>
        </is>
      </c>
      <c r="D16" s="9" t="inlineStr">
        <is>
          <t>10:00</t>
        </is>
      </c>
      <c r="E16" s="9" t="inlineStr">
        <is>
          <t>Skipped</t>
        </is>
      </c>
    </row>
    <row r="17">
      <c r="A17" s="25" t="n">
        <v>43635</v>
      </c>
      <c r="B17" s="9" t="inlineStr">
        <is>
          <t>Wednesday</t>
        </is>
      </c>
      <c r="C17" s="9" t="inlineStr">
        <is>
          <t>FOMC rate decision</t>
        </is>
      </c>
      <c r="D17" s="9" t="inlineStr">
        <is>
          <t>14:00</t>
        </is>
      </c>
      <c r="E17" s="9" t="inlineStr">
        <is>
          <t>Skipped</t>
        </is>
      </c>
    </row>
    <row r="18">
      <c r="A18" s="25" t="n">
        <v>43643</v>
      </c>
      <c r="B18" s="9" t="inlineStr">
        <is>
          <t>Thursday</t>
        </is>
      </c>
      <c r="C18" s="9" t="inlineStr">
        <is>
          <t>GDP (third)</t>
        </is>
      </c>
      <c r="D18" s="9" t="inlineStr">
        <is>
          <t>08:30</t>
        </is>
      </c>
      <c r="E18" s="9" t="inlineStr">
        <is>
          <t>Skipped</t>
        </is>
      </c>
    </row>
    <row r="19">
      <c r="A19" s="25" t="n">
        <v>43644</v>
      </c>
      <c r="B19" s="9" t="inlineStr">
        <is>
          <t>Friday</t>
        </is>
      </c>
      <c r="C19" s="9" t="inlineStr">
        <is>
          <t>UoM sentiment (final)</t>
        </is>
      </c>
      <c r="D19" s="9" t="inlineStr">
        <is>
          <t>10:00</t>
        </is>
      </c>
      <c r="E19" s="9" t="inlineStr">
        <is>
          <t>Skipped</t>
        </is>
      </c>
    </row>
    <row r="20">
      <c r="A20" s="25" t="n">
        <v>43651</v>
      </c>
      <c r="B20" s="9" t="inlineStr">
        <is>
          <t>Friday</t>
        </is>
      </c>
      <c r="C20" s="9" t="inlineStr">
        <is>
          <t>Non-Farm Payrolls</t>
        </is>
      </c>
      <c r="D20" s="9" t="inlineStr">
        <is>
          <t>08:30</t>
        </is>
      </c>
      <c r="E20" s="9" t="inlineStr">
        <is>
          <t>Skipped</t>
        </is>
      </c>
    </row>
    <row r="21">
      <c r="A21" s="25" t="n">
        <v>43657</v>
      </c>
      <c r="B21" s="9" t="inlineStr">
        <is>
          <t>Thursday</t>
        </is>
      </c>
      <c r="C21" s="9" t="inlineStr">
        <is>
          <t>CPI</t>
        </is>
      </c>
      <c r="D21" s="9" t="inlineStr">
        <is>
          <t>08:30</t>
        </is>
      </c>
      <c r="E21" s="9" t="inlineStr">
        <is>
          <t>Skipped</t>
        </is>
      </c>
    </row>
    <row r="22">
      <c r="A22" s="25" t="n">
        <v>43658</v>
      </c>
      <c r="B22" s="9" t="inlineStr">
        <is>
          <t>Friday</t>
        </is>
      </c>
      <c r="C22" s="9" t="inlineStr">
        <is>
          <t>PPI</t>
        </is>
      </c>
      <c r="D22" s="9" t="inlineStr">
        <is>
          <t>08:30</t>
        </is>
      </c>
      <c r="E22" s="9" t="inlineStr">
        <is>
          <t>Skipped</t>
        </is>
      </c>
    </row>
    <row r="23">
      <c r="A23" s="25" t="n">
        <v>43665</v>
      </c>
      <c r="B23" s="9" t="inlineStr">
        <is>
          <t>Friday</t>
        </is>
      </c>
      <c r="C23" s="9" t="inlineStr">
        <is>
          <t>UoM sentiment (preliminary)</t>
        </is>
      </c>
      <c r="D23" s="9" t="inlineStr">
        <is>
          <t>10:00</t>
        </is>
      </c>
      <c r="E23" s="9" t="inlineStr">
        <is>
          <t>Skipped</t>
        </is>
      </c>
    </row>
    <row r="24">
      <c r="A24" s="25" t="n">
        <v>43672</v>
      </c>
      <c r="B24" s="9" t="inlineStr">
        <is>
          <t>Friday</t>
        </is>
      </c>
      <c r="C24" s="9" t="inlineStr">
        <is>
          <t>GDP (advance)</t>
        </is>
      </c>
      <c r="D24" s="9" t="inlineStr">
        <is>
          <t>08:30</t>
        </is>
      </c>
      <c r="E24" s="9" t="inlineStr">
        <is>
          <t>Skipped</t>
        </is>
      </c>
    </row>
    <row r="25">
      <c r="A25" s="25" t="n">
        <v>43677</v>
      </c>
      <c r="B25" s="9" t="inlineStr">
        <is>
          <t>Wednesday</t>
        </is>
      </c>
      <c r="C25" s="9" t="inlineStr">
        <is>
          <t>FOMC rate decision</t>
        </is>
      </c>
      <c r="D25" s="9" t="inlineStr">
        <is>
          <t>14:00</t>
        </is>
      </c>
      <c r="E25" s="9" t="inlineStr">
        <is>
          <t>Skipped</t>
        </is>
      </c>
    </row>
    <row r="26">
      <c r="A26" s="25" t="n">
        <v>43679</v>
      </c>
      <c r="B26" s="9" t="inlineStr">
        <is>
          <t>Friday</t>
        </is>
      </c>
      <c r="C26" s="9" t="inlineStr">
        <is>
          <t>Non-Farm Payrolls, UoM sentiment (final)</t>
        </is>
      </c>
      <c r="D26" s="9" t="inlineStr">
        <is>
          <t>08:30, 10:00</t>
        </is>
      </c>
      <c r="E26" s="9" t="inlineStr">
        <is>
          <t>Skipped</t>
        </is>
      </c>
    </row>
    <row r="27">
      <c r="A27" s="25" t="n">
        <v>43686</v>
      </c>
      <c r="B27" s="9" t="inlineStr">
        <is>
          <t>Friday</t>
        </is>
      </c>
      <c r="C27" s="9" t="inlineStr">
        <is>
          <t>PPI</t>
        </is>
      </c>
      <c r="D27" s="9" t="inlineStr">
        <is>
          <t>08:30</t>
        </is>
      </c>
      <c r="E27" s="9" t="inlineStr">
        <is>
          <t>Skipped</t>
        </is>
      </c>
    </row>
    <row r="28">
      <c r="A28" s="25" t="n">
        <v>43690</v>
      </c>
      <c r="B28" s="9" t="inlineStr">
        <is>
          <t>Tuesday</t>
        </is>
      </c>
      <c r="C28" s="9" t="inlineStr">
        <is>
          <t>CPI</t>
        </is>
      </c>
      <c r="D28" s="9" t="inlineStr">
        <is>
          <t>08:30</t>
        </is>
      </c>
      <c r="E28" s="9" t="inlineStr">
        <is>
          <t>Skipped</t>
        </is>
      </c>
    </row>
    <row r="29">
      <c r="A29" s="25" t="n">
        <v>43693</v>
      </c>
      <c r="B29" s="9" t="inlineStr">
        <is>
          <t>Friday</t>
        </is>
      </c>
      <c r="C29" s="9" t="inlineStr">
        <is>
          <t>UoM sentiment (preliminary)</t>
        </is>
      </c>
      <c r="D29" s="9" t="inlineStr">
        <is>
          <t>10:00</t>
        </is>
      </c>
      <c r="E29" s="9" t="inlineStr">
        <is>
          <t>Skipped</t>
        </is>
      </c>
    </row>
    <row r="30">
      <c r="A30" s="25" t="n">
        <v>43706</v>
      </c>
      <c r="B30" s="9" t="inlineStr">
        <is>
          <t>Thursday</t>
        </is>
      </c>
      <c r="C30" s="9" t="inlineStr">
        <is>
          <t>GDP (second)</t>
        </is>
      </c>
      <c r="D30" s="9" t="inlineStr">
        <is>
          <t>08:30</t>
        </is>
      </c>
      <c r="E30" s="9" t="inlineStr">
        <is>
          <t>Skipped</t>
        </is>
      </c>
    </row>
    <row r="31">
      <c r="A31" s="25" t="n">
        <v>43707</v>
      </c>
      <c r="B31" s="9" t="inlineStr">
        <is>
          <t>Friday</t>
        </is>
      </c>
      <c r="C31" s="9" t="inlineStr">
        <is>
          <t>UoM sentiment (final)</t>
        </is>
      </c>
      <c r="D31" s="9" t="inlineStr">
        <is>
          <t>10:00</t>
        </is>
      </c>
      <c r="E31" s="9" t="inlineStr">
        <is>
          <t>Skipped</t>
        </is>
      </c>
    </row>
    <row r="32">
      <c r="A32" s="25" t="n">
        <v>43714</v>
      </c>
      <c r="B32" s="9" t="inlineStr">
        <is>
          <t>Friday</t>
        </is>
      </c>
      <c r="C32" s="9" t="inlineStr">
        <is>
          <t>Non-Farm Payrolls</t>
        </is>
      </c>
      <c r="D32" s="9" t="inlineStr">
        <is>
          <t>08:30</t>
        </is>
      </c>
      <c r="E32" s="9" t="inlineStr">
        <is>
          <t>Skipped</t>
        </is>
      </c>
    </row>
    <row r="33">
      <c r="A33" s="25" t="n">
        <v>43719</v>
      </c>
      <c r="B33" s="9" t="inlineStr">
        <is>
          <t>Wednesday</t>
        </is>
      </c>
      <c r="C33" s="9" t="inlineStr">
        <is>
          <t>PPI</t>
        </is>
      </c>
      <c r="D33" s="9" t="inlineStr">
        <is>
          <t>08:30</t>
        </is>
      </c>
      <c r="E33" s="9" t="inlineStr">
        <is>
          <t>Skipped</t>
        </is>
      </c>
    </row>
    <row r="34">
      <c r="A34" s="25" t="n">
        <v>43720</v>
      </c>
      <c r="B34" s="9" t="inlineStr">
        <is>
          <t>Thursday</t>
        </is>
      </c>
      <c r="C34" s="9" t="inlineStr">
        <is>
          <t>CPI</t>
        </is>
      </c>
      <c r="D34" s="9" t="inlineStr">
        <is>
          <t>08:30</t>
        </is>
      </c>
      <c r="E34" s="9" t="inlineStr">
        <is>
          <t>Skipped</t>
        </is>
      </c>
    </row>
    <row r="35">
      <c r="A35" s="25" t="n">
        <v>43721</v>
      </c>
      <c r="B35" s="9" t="inlineStr">
        <is>
          <t>Friday</t>
        </is>
      </c>
      <c r="C35" s="9" t="inlineStr">
        <is>
          <t>UoM sentiment (preliminary)</t>
        </is>
      </c>
      <c r="D35" s="9" t="inlineStr">
        <is>
          <t>10:00</t>
        </is>
      </c>
      <c r="E35" s="9" t="inlineStr">
        <is>
          <t>Skipped</t>
        </is>
      </c>
    </row>
    <row r="36">
      <c r="A36" s="25" t="n">
        <v>43726</v>
      </c>
      <c r="B36" s="9" t="inlineStr">
        <is>
          <t>Wednesday</t>
        </is>
      </c>
      <c r="C36" s="9" t="inlineStr">
        <is>
          <t>FOMC rate decision</t>
        </is>
      </c>
      <c r="D36" s="9" t="inlineStr">
        <is>
          <t>14:00</t>
        </is>
      </c>
      <c r="E36" s="9" t="inlineStr">
        <is>
          <t>Skipped</t>
        </is>
      </c>
    </row>
    <row r="37">
      <c r="A37" s="25" t="n">
        <v>43734</v>
      </c>
      <c r="B37" s="9" t="inlineStr">
        <is>
          <t>Thursday</t>
        </is>
      </c>
      <c r="C37" s="9" t="inlineStr">
        <is>
          <t>GDP (third)</t>
        </is>
      </c>
      <c r="D37" s="9" t="inlineStr">
        <is>
          <t>08:30</t>
        </is>
      </c>
      <c r="E37" s="9" t="inlineStr">
        <is>
          <t>Skipped</t>
        </is>
      </c>
    </row>
    <row r="38">
      <c r="A38" s="25" t="n">
        <v>43735</v>
      </c>
      <c r="B38" s="9" t="inlineStr">
        <is>
          <t>Friday</t>
        </is>
      </c>
      <c r="C38" s="9" t="inlineStr">
        <is>
          <t>UoM sentiment (final)</t>
        </is>
      </c>
      <c r="D38" s="9" t="inlineStr">
        <is>
          <t>10:00</t>
        </is>
      </c>
      <c r="E38" s="9" t="inlineStr">
        <is>
          <t>Skipped</t>
        </is>
      </c>
    </row>
    <row r="39">
      <c r="A39" s="25" t="n">
        <v>43742</v>
      </c>
      <c r="B39" s="9" t="inlineStr">
        <is>
          <t>Friday</t>
        </is>
      </c>
      <c r="C39" s="9" t="inlineStr">
        <is>
          <t>Non-Farm Payrolls</t>
        </is>
      </c>
      <c r="D39" s="9" t="inlineStr">
        <is>
          <t>08:30</t>
        </is>
      </c>
      <c r="E39" s="9" t="inlineStr">
        <is>
          <t>Skipped</t>
        </is>
      </c>
    </row>
    <row r="40">
      <c r="A40" s="25" t="n">
        <v>43746</v>
      </c>
      <c r="B40" s="9" t="inlineStr">
        <is>
          <t>Tuesday</t>
        </is>
      </c>
      <c r="C40" s="9" t="inlineStr">
        <is>
          <t>PPI</t>
        </is>
      </c>
      <c r="D40" s="9" t="inlineStr">
        <is>
          <t>08:30</t>
        </is>
      </c>
      <c r="E40" s="9" t="inlineStr">
        <is>
          <t>Skipped</t>
        </is>
      </c>
    </row>
    <row r="41">
      <c r="A41" s="25" t="n">
        <v>43748</v>
      </c>
      <c r="B41" s="9" t="inlineStr">
        <is>
          <t>Thursday</t>
        </is>
      </c>
      <c r="C41" s="9" t="inlineStr">
        <is>
          <t>CPI</t>
        </is>
      </c>
      <c r="D41" s="9" t="inlineStr">
        <is>
          <t>08:30</t>
        </is>
      </c>
      <c r="E41" s="9" t="inlineStr">
        <is>
          <t>Skipped</t>
        </is>
      </c>
    </row>
    <row r="42">
      <c r="A42" s="25" t="n">
        <v>43749</v>
      </c>
      <c r="B42" s="9" t="inlineStr">
        <is>
          <t>Friday</t>
        </is>
      </c>
      <c r="C42" s="9" t="inlineStr">
        <is>
          <t>UoM sentiment (preliminary)</t>
        </is>
      </c>
      <c r="D42" s="9" t="inlineStr">
        <is>
          <t>10:00</t>
        </is>
      </c>
      <c r="E42" s="9" t="inlineStr">
        <is>
          <t>Skipped</t>
        </is>
      </c>
    </row>
    <row r="43">
      <c r="A43" s="25" t="n">
        <v>43763</v>
      </c>
      <c r="B43" s="9" t="inlineStr">
        <is>
          <t>Friday</t>
        </is>
      </c>
      <c r="C43" s="9" t="inlineStr">
        <is>
          <t>UoM sentiment (final)</t>
        </is>
      </c>
      <c r="D43" s="9" t="inlineStr">
        <is>
          <t>10:00</t>
        </is>
      </c>
      <c r="E43" s="9" t="inlineStr">
        <is>
          <t>Skipped</t>
        </is>
      </c>
    </row>
    <row r="44">
      <c r="A44" s="25" t="n">
        <v>43768</v>
      </c>
      <c r="B44" s="9" t="inlineStr">
        <is>
          <t>Wednesday</t>
        </is>
      </c>
      <c r="C44" s="9" t="inlineStr">
        <is>
          <t>GDP (advance), FOMC rate decision</t>
        </is>
      </c>
      <c r="D44" s="9" t="inlineStr">
        <is>
          <t>08:30, 14:00</t>
        </is>
      </c>
      <c r="E44" s="9" t="inlineStr">
        <is>
          <t>Skipped</t>
        </is>
      </c>
    </row>
    <row r="45">
      <c r="A45" s="25" t="n">
        <v>43770</v>
      </c>
      <c r="B45" s="9" t="inlineStr">
        <is>
          <t>Friday</t>
        </is>
      </c>
      <c r="C45" s="9" t="inlineStr">
        <is>
          <t>Non-Farm Payrolls</t>
        </is>
      </c>
      <c r="D45" s="9" t="inlineStr">
        <is>
          <t>08:30</t>
        </is>
      </c>
      <c r="E45" s="9" t="inlineStr">
        <is>
          <t>Skipped</t>
        </is>
      </c>
    </row>
    <row r="46">
      <c r="A46" s="25" t="n">
        <v>43777</v>
      </c>
      <c r="B46" s="9" t="inlineStr">
        <is>
          <t>Friday</t>
        </is>
      </c>
      <c r="C46" s="9" t="inlineStr">
        <is>
          <t>UoM sentiment (preliminary)</t>
        </is>
      </c>
      <c r="D46" s="9" t="inlineStr">
        <is>
          <t>10:00</t>
        </is>
      </c>
      <c r="E46" s="9" t="inlineStr">
        <is>
          <t>Skipped</t>
        </is>
      </c>
    </row>
    <row r="47">
      <c r="A47" s="25" t="n">
        <v>43782</v>
      </c>
      <c r="B47" s="9" t="inlineStr">
        <is>
          <t>Wednesday</t>
        </is>
      </c>
      <c r="C47" s="9" t="inlineStr">
        <is>
          <t>CPI</t>
        </is>
      </c>
      <c r="D47" s="9" t="inlineStr">
        <is>
          <t>08:30</t>
        </is>
      </c>
      <c r="E47" s="9" t="inlineStr">
        <is>
          <t>Skipped</t>
        </is>
      </c>
    </row>
    <row r="48">
      <c r="A48" s="25" t="n">
        <v>43783</v>
      </c>
      <c r="B48" s="9" t="inlineStr">
        <is>
          <t>Thursday</t>
        </is>
      </c>
      <c r="C48" s="9" t="inlineStr">
        <is>
          <t>PPI</t>
        </is>
      </c>
      <c r="D48" s="9" t="inlineStr">
        <is>
          <t>08:30</t>
        </is>
      </c>
      <c r="E48" s="9" t="inlineStr">
        <is>
          <t>Skipped</t>
        </is>
      </c>
    </row>
    <row r="49">
      <c r="A49" s="25" t="n">
        <v>43791</v>
      </c>
      <c r="B49" s="9" t="inlineStr">
        <is>
          <t>Friday</t>
        </is>
      </c>
      <c r="C49" s="9" t="inlineStr">
        <is>
          <t>UoM sentiment (final)</t>
        </is>
      </c>
      <c r="D49" s="9" t="inlineStr">
        <is>
          <t>10:00</t>
        </is>
      </c>
      <c r="E49" s="9" t="inlineStr">
        <is>
          <t>Skipped</t>
        </is>
      </c>
    </row>
    <row r="50">
      <c r="A50" s="25" t="n">
        <v>43796</v>
      </c>
      <c r="B50" s="9" t="inlineStr">
        <is>
          <t>Wednesday</t>
        </is>
      </c>
      <c r="C50" s="9" t="inlineStr">
        <is>
          <t>GDP (second)</t>
        </is>
      </c>
      <c r="D50" s="9" t="inlineStr">
        <is>
          <t>08:30</t>
        </is>
      </c>
      <c r="E50" s="9" t="inlineStr">
        <is>
          <t>Skipped</t>
        </is>
      </c>
    </row>
    <row r="51">
      <c r="A51" s="25" t="n">
        <v>43805</v>
      </c>
      <c r="B51" s="9" t="inlineStr">
        <is>
          <t>Friday</t>
        </is>
      </c>
      <c r="C51" s="9" t="inlineStr">
        <is>
          <t>Non-Farm Payrolls, UoM sentiment (preliminary)</t>
        </is>
      </c>
      <c r="D51" s="9" t="inlineStr">
        <is>
          <t>08:30, 10:00</t>
        </is>
      </c>
      <c r="E51" s="9" t="inlineStr">
        <is>
          <t>Skipped</t>
        </is>
      </c>
    </row>
    <row r="52">
      <c r="A52" s="25" t="n">
        <v>43810</v>
      </c>
      <c r="B52" s="9" t="inlineStr">
        <is>
          <t>Wednesday</t>
        </is>
      </c>
      <c r="C52" s="9" t="inlineStr">
        <is>
          <t>CPI, FOMC rate decision</t>
        </is>
      </c>
      <c r="D52" s="9" t="inlineStr">
        <is>
          <t>08:30, 14:00</t>
        </is>
      </c>
      <c r="E52" s="9" t="inlineStr">
        <is>
          <t>Skipped</t>
        </is>
      </c>
    </row>
    <row r="53">
      <c r="A53" s="25" t="n">
        <v>43811</v>
      </c>
      <c r="B53" s="9" t="inlineStr">
        <is>
          <t>Thursday</t>
        </is>
      </c>
      <c r="C53" s="9" t="inlineStr">
        <is>
          <t>PPI</t>
        </is>
      </c>
      <c r="D53" s="9" t="inlineStr">
        <is>
          <t>08:30</t>
        </is>
      </c>
      <c r="E53" s="9" t="inlineStr">
        <is>
          <t>Skipped</t>
        </is>
      </c>
    </row>
    <row r="54">
      <c r="A54" s="25" t="n">
        <v>43819</v>
      </c>
      <c r="B54" s="9" t="inlineStr">
        <is>
          <t>Friday</t>
        </is>
      </c>
      <c r="C54" s="9" t="inlineStr">
        <is>
          <t>GDP (third), UoM sentiment (final)</t>
        </is>
      </c>
      <c r="D54" s="9" t="inlineStr">
        <is>
          <t>08:30, 10:00</t>
        </is>
      </c>
      <c r="E54" s="9" t="inlineStr">
        <is>
          <t>Skipped</t>
        </is>
      </c>
    </row>
    <row r="55">
      <c r="A55" s="25" t="n">
        <v>43840</v>
      </c>
      <c r="B55" s="9" t="inlineStr">
        <is>
          <t>Friday</t>
        </is>
      </c>
      <c r="C55" s="9" t="inlineStr">
        <is>
          <t>Non-Farm Payrolls</t>
        </is>
      </c>
      <c r="D55" s="9" t="inlineStr">
        <is>
          <t>08:30</t>
        </is>
      </c>
      <c r="E55" s="9" t="inlineStr">
        <is>
          <t>Skipped</t>
        </is>
      </c>
    </row>
    <row r="56">
      <c r="A56" s="25" t="n">
        <v>43844</v>
      </c>
      <c r="B56" s="9" t="inlineStr">
        <is>
          <t>Tuesday</t>
        </is>
      </c>
      <c r="C56" s="9" t="inlineStr">
        <is>
          <t>CPI</t>
        </is>
      </c>
      <c r="D56" s="9" t="inlineStr">
        <is>
          <t>08:30</t>
        </is>
      </c>
      <c r="E56" s="9" t="inlineStr">
        <is>
          <t>Skipped</t>
        </is>
      </c>
    </row>
    <row r="57">
      <c r="A57" s="25" t="n">
        <v>43845</v>
      </c>
      <c r="B57" s="9" t="inlineStr">
        <is>
          <t>Wednesday</t>
        </is>
      </c>
      <c r="C57" s="9" t="inlineStr">
        <is>
          <t>PPI</t>
        </is>
      </c>
      <c r="D57" s="9" t="inlineStr">
        <is>
          <t>08:30</t>
        </is>
      </c>
      <c r="E57" s="9" t="inlineStr">
        <is>
          <t>Skipped</t>
        </is>
      </c>
    </row>
    <row r="58">
      <c r="A58" s="25" t="n">
        <v>43847</v>
      </c>
      <c r="B58" s="9" t="inlineStr">
        <is>
          <t>Friday</t>
        </is>
      </c>
      <c r="C58" s="9" t="inlineStr">
        <is>
          <t>UoM sentiment (preliminary)</t>
        </is>
      </c>
      <c r="D58" s="9" t="inlineStr">
        <is>
          <t>10:00</t>
        </is>
      </c>
      <c r="E58" s="9" t="inlineStr">
        <is>
          <t>Skipped</t>
        </is>
      </c>
    </row>
    <row r="59">
      <c r="A59" s="25" t="n">
        <v>43859</v>
      </c>
      <c r="B59" s="9" t="inlineStr">
        <is>
          <t>Wednesday</t>
        </is>
      </c>
      <c r="C59" s="9" t="inlineStr">
        <is>
          <t>FOMC rate decision</t>
        </is>
      </c>
      <c r="D59" s="9" t="inlineStr">
        <is>
          <t>14:00</t>
        </is>
      </c>
      <c r="E59" s="9" t="inlineStr">
        <is>
          <t>Skipped</t>
        </is>
      </c>
    </row>
    <row r="60">
      <c r="A60" s="25" t="n">
        <v>43860</v>
      </c>
      <c r="B60" s="9" t="inlineStr">
        <is>
          <t>Thursday</t>
        </is>
      </c>
      <c r="C60" s="9" t="inlineStr">
        <is>
          <t>GDP (advance)</t>
        </is>
      </c>
      <c r="D60" s="9" t="inlineStr">
        <is>
          <t>08:30</t>
        </is>
      </c>
      <c r="E60" s="9" t="inlineStr">
        <is>
          <t>Skipped</t>
        </is>
      </c>
    </row>
    <row r="61">
      <c r="A61" s="25" t="n">
        <v>43861</v>
      </c>
      <c r="B61" s="9" t="inlineStr">
        <is>
          <t>Friday</t>
        </is>
      </c>
      <c r="C61" s="9" t="inlineStr">
        <is>
          <t>UoM sentiment (final)</t>
        </is>
      </c>
      <c r="D61" s="9" t="inlineStr">
        <is>
          <t>10:00</t>
        </is>
      </c>
      <c r="E61" s="9" t="inlineStr">
        <is>
          <t>Skipped</t>
        </is>
      </c>
    </row>
    <row r="62">
      <c r="A62" s="25" t="n">
        <v>43868</v>
      </c>
      <c r="B62" s="9" t="inlineStr">
        <is>
          <t>Friday</t>
        </is>
      </c>
      <c r="C62" s="9" t="inlineStr">
        <is>
          <t>Non-Farm Payrolls</t>
        </is>
      </c>
      <c r="D62" s="9" t="inlineStr">
        <is>
          <t>08:30</t>
        </is>
      </c>
      <c r="E62" s="9" t="inlineStr">
        <is>
          <t>Skipped</t>
        </is>
      </c>
    </row>
    <row r="63">
      <c r="A63" s="25" t="n">
        <v>43874</v>
      </c>
      <c r="B63" s="9" t="inlineStr">
        <is>
          <t>Thursday</t>
        </is>
      </c>
      <c r="C63" s="9" t="inlineStr">
        <is>
          <t>CPI</t>
        </is>
      </c>
      <c r="D63" s="9" t="inlineStr">
        <is>
          <t>08:30</t>
        </is>
      </c>
      <c r="E63" s="9" t="inlineStr">
        <is>
          <t>Skipped</t>
        </is>
      </c>
    </row>
    <row r="64">
      <c r="A64" s="25" t="n">
        <v>43875</v>
      </c>
      <c r="B64" s="9" t="inlineStr">
        <is>
          <t>Friday</t>
        </is>
      </c>
      <c r="C64" s="9" t="inlineStr">
        <is>
          <t>UoM sentiment (preliminary)</t>
        </is>
      </c>
      <c r="D64" s="9" t="inlineStr">
        <is>
          <t>10:00</t>
        </is>
      </c>
      <c r="E64" s="9" t="inlineStr">
        <is>
          <t>Skipped</t>
        </is>
      </c>
    </row>
    <row r="65">
      <c r="A65" s="25" t="n">
        <v>43880</v>
      </c>
      <c r="B65" s="9" t="inlineStr">
        <is>
          <t>Wednesday</t>
        </is>
      </c>
      <c r="C65" s="9" t="inlineStr">
        <is>
          <t>PPI</t>
        </is>
      </c>
      <c r="D65" s="9" t="inlineStr">
        <is>
          <t>08:30</t>
        </is>
      </c>
      <c r="E65" s="9" t="inlineStr">
        <is>
          <t>Skipped</t>
        </is>
      </c>
    </row>
    <row r="66">
      <c r="A66" s="25" t="n">
        <v>43888</v>
      </c>
      <c r="B66" s="9" t="inlineStr">
        <is>
          <t>Thursday</t>
        </is>
      </c>
      <c r="C66" s="9" t="inlineStr">
        <is>
          <t>GDP (second)</t>
        </is>
      </c>
      <c r="D66" s="9" t="inlineStr">
        <is>
          <t>08:30</t>
        </is>
      </c>
      <c r="E66" s="9" t="inlineStr">
        <is>
          <t>Skipped</t>
        </is>
      </c>
    </row>
    <row r="67">
      <c r="A67" s="25" t="n">
        <v>43889</v>
      </c>
      <c r="B67" s="9" t="inlineStr">
        <is>
          <t>Friday</t>
        </is>
      </c>
      <c r="C67" s="9" t="inlineStr">
        <is>
          <t>UoM sentiment (final)</t>
        </is>
      </c>
      <c r="D67" s="9" t="inlineStr">
        <is>
          <t>10:00</t>
        </is>
      </c>
      <c r="E67" s="9" t="inlineStr">
        <is>
          <t>Skipped</t>
        </is>
      </c>
    </row>
    <row r="68">
      <c r="A68" s="25" t="n">
        <v>43893</v>
      </c>
      <c r="B68" s="9" t="inlineStr">
        <is>
          <t>Tuesday</t>
        </is>
      </c>
      <c r="C68" s="9" t="inlineStr">
        <is>
          <t>FOMC emergency rate cut</t>
        </is>
      </c>
      <c r="D68" s="9" t="inlineStr">
        <is>
          <t>10:00</t>
        </is>
      </c>
      <c r="E68" s="9" t="inlineStr">
        <is>
          <t>Skipped</t>
        </is>
      </c>
    </row>
    <row r="69">
      <c r="A69" s="25" t="n">
        <v>43896</v>
      </c>
      <c r="B69" s="9" t="inlineStr">
        <is>
          <t>Friday</t>
        </is>
      </c>
      <c r="C69" s="9" t="inlineStr">
        <is>
          <t>Non-Farm Payrolls</t>
        </is>
      </c>
      <c r="D69" s="9" t="inlineStr">
        <is>
          <t>08:30</t>
        </is>
      </c>
      <c r="E69" s="9" t="inlineStr">
        <is>
          <t>Skipped</t>
        </is>
      </c>
    </row>
    <row r="70">
      <c r="A70" s="25" t="n">
        <v>43901</v>
      </c>
      <c r="B70" s="9" t="inlineStr">
        <is>
          <t>Wednesday</t>
        </is>
      </c>
      <c r="C70" s="9" t="inlineStr">
        <is>
          <t>CPI</t>
        </is>
      </c>
      <c r="D70" s="9" t="inlineStr">
        <is>
          <t>08:30</t>
        </is>
      </c>
      <c r="E70" s="9" t="inlineStr">
        <is>
          <t>Skipped</t>
        </is>
      </c>
    </row>
    <row r="71">
      <c r="A71" s="25" t="n">
        <v>43902</v>
      </c>
      <c r="B71" s="9" t="inlineStr">
        <is>
          <t>Thursday</t>
        </is>
      </c>
      <c r="C71" s="9" t="inlineStr">
        <is>
          <t>PPI</t>
        </is>
      </c>
      <c r="D71" s="9" t="inlineStr">
        <is>
          <t>08:30</t>
        </is>
      </c>
      <c r="E71" s="9" t="inlineStr">
        <is>
          <t>Skipped</t>
        </is>
      </c>
    </row>
    <row r="72">
      <c r="A72" s="25" t="n">
        <v>43903</v>
      </c>
      <c r="B72" s="9" t="inlineStr">
        <is>
          <t>Friday</t>
        </is>
      </c>
      <c r="C72" s="9" t="inlineStr">
        <is>
          <t>UoM sentiment (preliminary)</t>
        </is>
      </c>
      <c r="D72" s="9" t="inlineStr">
        <is>
          <t>10:00</t>
        </is>
      </c>
      <c r="E72" s="9" t="inlineStr">
        <is>
          <t>Skipped</t>
        </is>
      </c>
    </row>
    <row r="73">
      <c r="A73" s="25" t="n">
        <v>43906</v>
      </c>
      <c r="B73" s="9" t="inlineStr">
        <is>
          <t>Monday</t>
        </is>
      </c>
      <c r="C73" s="9" t="inlineStr">
        <is>
          <t>FOMC emergency rate cut (announced Sunday 15 March)</t>
        </is>
      </c>
      <c r="D73" s="9" t="inlineStr">
        <is>
          <t>Before the open</t>
        </is>
      </c>
      <c r="E73" s="9" t="inlineStr">
        <is>
          <t>Skipped</t>
        </is>
      </c>
    </row>
    <row r="74">
      <c r="A74" s="25" t="n">
        <v>43916</v>
      </c>
      <c r="B74" s="9" t="inlineStr">
        <is>
          <t>Thursday</t>
        </is>
      </c>
      <c r="C74" s="9" t="inlineStr">
        <is>
          <t>GDP (third)</t>
        </is>
      </c>
      <c r="D74" s="9" t="inlineStr">
        <is>
          <t>08:30</t>
        </is>
      </c>
      <c r="E74" s="9" t="inlineStr">
        <is>
          <t>Skipped</t>
        </is>
      </c>
    </row>
    <row r="75">
      <c r="A75" s="25" t="n">
        <v>43917</v>
      </c>
      <c r="B75" s="9" t="inlineStr">
        <is>
          <t>Friday</t>
        </is>
      </c>
      <c r="C75" s="9" t="inlineStr">
        <is>
          <t>UoM sentiment (final)</t>
        </is>
      </c>
      <c r="D75" s="9" t="inlineStr">
        <is>
          <t>10:00</t>
        </is>
      </c>
      <c r="E75" s="9" t="inlineStr">
        <is>
          <t>Skipped</t>
        </is>
      </c>
    </row>
    <row r="76">
      <c r="A76" s="25" t="n">
        <v>43924</v>
      </c>
      <c r="B76" s="9" t="inlineStr">
        <is>
          <t>Friday</t>
        </is>
      </c>
      <c r="C76" s="9" t="inlineStr">
        <is>
          <t>Non-Farm Payrolls</t>
        </is>
      </c>
      <c r="D76" s="9" t="inlineStr">
        <is>
          <t>08:30</t>
        </is>
      </c>
      <c r="E76" s="9" t="inlineStr">
        <is>
          <t>Skipped</t>
        </is>
      </c>
    </row>
    <row r="77">
      <c r="A77" s="25" t="n">
        <v>43930</v>
      </c>
      <c r="B77" s="9" t="inlineStr">
        <is>
          <t>Thursday</t>
        </is>
      </c>
      <c r="C77" s="9" t="inlineStr">
        <is>
          <t>PPI, UoM sentiment (preliminary)</t>
        </is>
      </c>
      <c r="D77" s="9" t="inlineStr">
        <is>
          <t>08:30, 10:00</t>
        </is>
      </c>
      <c r="E77" s="9" t="inlineStr">
        <is>
          <t>Skipped</t>
        </is>
      </c>
    </row>
    <row r="78">
      <c r="A78" s="25" t="n">
        <v>43931</v>
      </c>
      <c r="B78" s="9" t="inlineStr">
        <is>
          <t>Friday</t>
        </is>
      </c>
      <c r="C78" s="9" t="inlineStr">
        <is>
          <t>CPI</t>
        </is>
      </c>
      <c r="D78" s="9" t="inlineStr">
        <is>
          <t>08:30</t>
        </is>
      </c>
      <c r="E78" s="9" t="inlineStr">
        <is>
          <t>Skipped</t>
        </is>
      </c>
    </row>
    <row r="79">
      <c r="A79" s="25" t="n">
        <v>43945</v>
      </c>
      <c r="B79" s="9" t="inlineStr">
        <is>
          <t>Friday</t>
        </is>
      </c>
      <c r="C79" s="9" t="inlineStr">
        <is>
          <t>UoM sentiment (final)</t>
        </is>
      </c>
      <c r="D79" s="9" t="inlineStr">
        <is>
          <t>10:00</t>
        </is>
      </c>
      <c r="E79" s="9" t="inlineStr">
        <is>
          <t>Skipped</t>
        </is>
      </c>
    </row>
    <row r="80">
      <c r="A80" s="25" t="n">
        <v>43950</v>
      </c>
      <c r="B80" s="9" t="inlineStr">
        <is>
          <t>Wednesday</t>
        </is>
      </c>
      <c r="C80" s="9" t="inlineStr">
        <is>
          <t>GDP (advance), FOMC rate decision</t>
        </is>
      </c>
      <c r="D80" s="9" t="inlineStr">
        <is>
          <t>08:30, 14:00</t>
        </is>
      </c>
      <c r="E80" s="9" t="inlineStr">
        <is>
          <t>Skipped</t>
        </is>
      </c>
    </row>
    <row r="81">
      <c r="A81" s="25" t="n">
        <v>43959</v>
      </c>
      <c r="B81" s="9" t="inlineStr">
        <is>
          <t>Friday</t>
        </is>
      </c>
      <c r="C81" s="9" t="inlineStr">
        <is>
          <t>Non-Farm Payrolls</t>
        </is>
      </c>
      <c r="D81" s="9" t="inlineStr">
        <is>
          <t>08:30</t>
        </is>
      </c>
      <c r="E81" s="9" t="inlineStr">
        <is>
          <t>Skipped</t>
        </is>
      </c>
    </row>
    <row r="82">
      <c r="A82" s="25" t="n">
        <v>43963</v>
      </c>
      <c r="B82" s="9" t="inlineStr">
        <is>
          <t>Tuesday</t>
        </is>
      </c>
      <c r="C82" s="9" t="inlineStr">
        <is>
          <t>CPI</t>
        </is>
      </c>
      <c r="D82" s="9" t="inlineStr">
        <is>
          <t>08:30</t>
        </is>
      </c>
      <c r="E82" s="9" t="inlineStr">
        <is>
          <t>Skipped</t>
        </is>
      </c>
    </row>
    <row r="83">
      <c r="A83" s="25" t="n">
        <v>43964</v>
      </c>
      <c r="B83" s="9" t="inlineStr">
        <is>
          <t>Wednesday</t>
        </is>
      </c>
      <c r="C83" s="9" t="inlineStr">
        <is>
          <t>PPI</t>
        </is>
      </c>
      <c r="D83" s="9" t="inlineStr">
        <is>
          <t>08:30</t>
        </is>
      </c>
      <c r="E83" s="9" t="inlineStr">
        <is>
          <t>Skipped</t>
        </is>
      </c>
    </row>
    <row r="84">
      <c r="A84" s="25" t="n">
        <v>43966</v>
      </c>
      <c r="B84" s="9" t="inlineStr">
        <is>
          <t>Friday</t>
        </is>
      </c>
      <c r="C84" s="9" t="inlineStr">
        <is>
          <t>UoM sentiment (preliminary)</t>
        </is>
      </c>
      <c r="D84" s="9" t="inlineStr">
        <is>
          <t>10:00</t>
        </is>
      </c>
      <c r="E84" s="9" t="inlineStr">
        <is>
          <t>Skipped</t>
        </is>
      </c>
    </row>
    <row r="85">
      <c r="A85" s="25" t="n">
        <v>43979</v>
      </c>
      <c r="B85" s="9" t="inlineStr">
        <is>
          <t>Thursday</t>
        </is>
      </c>
      <c r="C85" s="9" t="inlineStr">
        <is>
          <t>GDP (second)</t>
        </is>
      </c>
      <c r="D85" s="9" t="inlineStr">
        <is>
          <t>08:30</t>
        </is>
      </c>
      <c r="E85" s="9" t="inlineStr">
        <is>
          <t>Skipped</t>
        </is>
      </c>
    </row>
    <row r="86">
      <c r="A86" s="25" t="n">
        <v>43980</v>
      </c>
      <c r="B86" s="9" t="inlineStr">
        <is>
          <t>Friday</t>
        </is>
      </c>
      <c r="C86" s="9" t="inlineStr">
        <is>
          <t>UoM sentiment (final)</t>
        </is>
      </c>
      <c r="D86" s="9" t="inlineStr">
        <is>
          <t>10:00</t>
        </is>
      </c>
      <c r="E86" s="9" t="inlineStr">
        <is>
          <t>Skipped</t>
        </is>
      </c>
    </row>
    <row r="87">
      <c r="A87" s="25" t="n">
        <v>43987</v>
      </c>
      <c r="B87" s="9" t="inlineStr">
        <is>
          <t>Friday</t>
        </is>
      </c>
      <c r="C87" s="9" t="inlineStr">
        <is>
          <t>Non-Farm Payrolls</t>
        </is>
      </c>
      <c r="D87" s="9" t="inlineStr">
        <is>
          <t>08:30</t>
        </is>
      </c>
      <c r="E87" s="9" t="inlineStr">
        <is>
          <t>Skipped</t>
        </is>
      </c>
    </row>
    <row r="88">
      <c r="A88" s="25" t="n">
        <v>43992</v>
      </c>
      <c r="B88" s="9" t="inlineStr">
        <is>
          <t>Wednesday</t>
        </is>
      </c>
      <c r="C88" s="9" t="inlineStr">
        <is>
          <t>CPI, FOMC rate decision</t>
        </is>
      </c>
      <c r="D88" s="9" t="inlineStr">
        <is>
          <t>08:30, 14:00</t>
        </is>
      </c>
      <c r="E88" s="9" t="inlineStr">
        <is>
          <t>Skipped</t>
        </is>
      </c>
    </row>
    <row r="89">
      <c r="A89" s="25" t="n">
        <v>43993</v>
      </c>
      <c r="B89" s="9" t="inlineStr">
        <is>
          <t>Thursday</t>
        </is>
      </c>
      <c r="C89" s="9" t="inlineStr">
        <is>
          <t>PPI</t>
        </is>
      </c>
      <c r="D89" s="9" t="inlineStr">
        <is>
          <t>08:30</t>
        </is>
      </c>
      <c r="E89" s="9" t="inlineStr">
        <is>
          <t>Skipped</t>
        </is>
      </c>
    </row>
    <row r="90">
      <c r="A90" s="25" t="n">
        <v>43994</v>
      </c>
      <c r="B90" s="9" t="inlineStr">
        <is>
          <t>Friday</t>
        </is>
      </c>
      <c r="C90" s="9" t="inlineStr">
        <is>
          <t>UoM sentiment (preliminary)</t>
        </is>
      </c>
      <c r="D90" s="9" t="inlineStr">
        <is>
          <t>10:00</t>
        </is>
      </c>
      <c r="E90" s="9" t="inlineStr">
        <is>
          <t>Skipped</t>
        </is>
      </c>
    </row>
    <row r="91">
      <c r="A91" s="25" t="n">
        <v>44007</v>
      </c>
      <c r="B91" s="9" t="inlineStr">
        <is>
          <t>Thursday</t>
        </is>
      </c>
      <c r="C91" s="9" t="inlineStr">
        <is>
          <t>GDP (third)</t>
        </is>
      </c>
      <c r="D91" s="9" t="inlineStr">
        <is>
          <t>08:30</t>
        </is>
      </c>
      <c r="E91" s="9" t="inlineStr">
        <is>
          <t>Skipped</t>
        </is>
      </c>
    </row>
    <row r="92">
      <c r="A92" s="25" t="n">
        <v>44008</v>
      </c>
      <c r="B92" s="9" t="inlineStr">
        <is>
          <t>Friday</t>
        </is>
      </c>
      <c r="C92" s="9" t="inlineStr">
        <is>
          <t>UoM sentiment (final)</t>
        </is>
      </c>
      <c r="D92" s="9" t="inlineStr">
        <is>
          <t>10:00</t>
        </is>
      </c>
      <c r="E92" s="9" t="inlineStr">
        <is>
          <t>Skipped</t>
        </is>
      </c>
    </row>
    <row r="93">
      <c r="A93" s="25" t="n">
        <v>44014</v>
      </c>
      <c r="B93" s="9" t="inlineStr">
        <is>
          <t>Thursday</t>
        </is>
      </c>
      <c r="C93" s="9" t="inlineStr">
        <is>
          <t>Non-Farm Payrolls</t>
        </is>
      </c>
      <c r="D93" s="9" t="inlineStr">
        <is>
          <t>08:30</t>
        </is>
      </c>
      <c r="E93" s="9" t="inlineStr">
        <is>
          <t>Skipped</t>
        </is>
      </c>
    </row>
    <row r="94">
      <c r="A94" s="25" t="n">
        <v>44022</v>
      </c>
      <c r="B94" s="9" t="inlineStr">
        <is>
          <t>Friday</t>
        </is>
      </c>
      <c r="C94" s="9" t="inlineStr">
        <is>
          <t>PPI</t>
        </is>
      </c>
      <c r="D94" s="9" t="inlineStr">
        <is>
          <t>08:30</t>
        </is>
      </c>
      <c r="E94" s="9" t="inlineStr">
        <is>
          <t>Skipped</t>
        </is>
      </c>
    </row>
    <row r="95">
      <c r="A95" s="25" t="n">
        <v>44026</v>
      </c>
      <c r="B95" s="9" t="inlineStr">
        <is>
          <t>Tuesday</t>
        </is>
      </c>
      <c r="C95" s="9" t="inlineStr">
        <is>
          <t>CPI</t>
        </is>
      </c>
      <c r="D95" s="9" t="inlineStr">
        <is>
          <t>08:30</t>
        </is>
      </c>
      <c r="E95" s="9" t="inlineStr">
        <is>
          <t>Skipped</t>
        </is>
      </c>
    </row>
    <row r="96">
      <c r="A96" s="25" t="n">
        <v>44029</v>
      </c>
      <c r="B96" s="9" t="inlineStr">
        <is>
          <t>Friday</t>
        </is>
      </c>
      <c r="C96" s="9" t="inlineStr">
        <is>
          <t>UoM sentiment (preliminary)</t>
        </is>
      </c>
      <c r="D96" s="9" t="inlineStr">
        <is>
          <t>10:00</t>
        </is>
      </c>
      <c r="E96" s="9" t="inlineStr">
        <is>
          <t>Skipped</t>
        </is>
      </c>
    </row>
    <row r="97">
      <c r="A97" s="25" t="n">
        <v>44041</v>
      </c>
      <c r="B97" s="9" t="inlineStr">
        <is>
          <t>Wednesday</t>
        </is>
      </c>
      <c r="C97" s="9" t="inlineStr">
        <is>
          <t>FOMC rate decision</t>
        </is>
      </c>
      <c r="D97" s="9" t="inlineStr">
        <is>
          <t>14:00</t>
        </is>
      </c>
      <c r="E97" s="9" t="inlineStr">
        <is>
          <t>Skipped</t>
        </is>
      </c>
    </row>
    <row r="98">
      <c r="A98" s="25" t="n">
        <v>44042</v>
      </c>
      <c r="B98" s="9" t="inlineStr">
        <is>
          <t>Thursday</t>
        </is>
      </c>
      <c r="C98" s="9" t="inlineStr">
        <is>
          <t>GDP (advance)</t>
        </is>
      </c>
      <c r="D98" s="9" t="inlineStr">
        <is>
          <t>08:30</t>
        </is>
      </c>
      <c r="E98" s="9" t="inlineStr">
        <is>
          <t>Skipped</t>
        </is>
      </c>
    </row>
    <row r="99">
      <c r="A99" s="25" t="n">
        <v>44043</v>
      </c>
      <c r="B99" s="9" t="inlineStr">
        <is>
          <t>Friday</t>
        </is>
      </c>
      <c r="C99" s="9" t="inlineStr">
        <is>
          <t>UoM sentiment (final)</t>
        </is>
      </c>
      <c r="D99" s="9" t="inlineStr">
        <is>
          <t>10:00</t>
        </is>
      </c>
      <c r="E99" s="9" t="inlineStr">
        <is>
          <t>Skipped</t>
        </is>
      </c>
    </row>
    <row r="100">
      <c r="A100" s="25" t="n">
        <v>44050</v>
      </c>
      <c r="B100" s="9" t="inlineStr">
        <is>
          <t>Friday</t>
        </is>
      </c>
      <c r="C100" s="9" t="inlineStr">
        <is>
          <t>Non-Farm Payrolls</t>
        </is>
      </c>
      <c r="D100" s="9" t="inlineStr">
        <is>
          <t>08:30</t>
        </is>
      </c>
      <c r="E100" s="9" t="inlineStr">
        <is>
          <t>Skipped</t>
        </is>
      </c>
    </row>
    <row r="101">
      <c r="A101" s="25" t="n">
        <v>44054</v>
      </c>
      <c r="B101" s="9" t="inlineStr">
        <is>
          <t>Tuesday</t>
        </is>
      </c>
      <c r="C101" s="9" t="inlineStr">
        <is>
          <t>PPI</t>
        </is>
      </c>
      <c r="D101" s="9" t="inlineStr">
        <is>
          <t>08:30</t>
        </is>
      </c>
      <c r="E101" s="9" t="inlineStr">
        <is>
          <t>Skipped</t>
        </is>
      </c>
    </row>
    <row r="102">
      <c r="A102" s="25" t="n">
        <v>44055</v>
      </c>
      <c r="B102" s="9" t="inlineStr">
        <is>
          <t>Wednesday</t>
        </is>
      </c>
      <c r="C102" s="9" t="inlineStr">
        <is>
          <t>CPI</t>
        </is>
      </c>
      <c r="D102" s="9" t="inlineStr">
        <is>
          <t>08:30</t>
        </is>
      </c>
      <c r="E102" s="9" t="inlineStr">
        <is>
          <t>Skipped</t>
        </is>
      </c>
    </row>
    <row r="103">
      <c r="A103" s="25" t="n">
        <v>44057</v>
      </c>
      <c r="B103" s="9" t="inlineStr">
        <is>
          <t>Friday</t>
        </is>
      </c>
      <c r="C103" s="9" t="inlineStr">
        <is>
          <t>UoM sentiment (preliminary)</t>
        </is>
      </c>
      <c r="D103" s="9" t="inlineStr">
        <is>
          <t>10:00</t>
        </is>
      </c>
      <c r="E103" s="9" t="inlineStr">
        <is>
          <t>Skipped</t>
        </is>
      </c>
    </row>
    <row r="104">
      <c r="A104" s="25" t="n">
        <v>44070</v>
      </c>
      <c r="B104" s="9" t="inlineStr">
        <is>
          <t>Thursday</t>
        </is>
      </c>
      <c r="C104" s="9" t="inlineStr">
        <is>
          <t>GDP (second)</t>
        </is>
      </c>
      <c r="D104" s="9" t="inlineStr">
        <is>
          <t>08:30</t>
        </is>
      </c>
      <c r="E104" s="9" t="inlineStr">
        <is>
          <t>Skipped</t>
        </is>
      </c>
    </row>
    <row r="105">
      <c r="A105" s="25" t="n">
        <v>44071</v>
      </c>
      <c r="B105" s="9" t="inlineStr">
        <is>
          <t>Friday</t>
        </is>
      </c>
      <c r="C105" s="9" t="inlineStr">
        <is>
          <t>UoM sentiment (final)</t>
        </is>
      </c>
      <c r="D105" s="9" t="inlineStr">
        <is>
          <t>10:00</t>
        </is>
      </c>
      <c r="E105" s="9" t="inlineStr">
        <is>
          <t>Skipped</t>
        </is>
      </c>
    </row>
    <row r="106">
      <c r="A106" s="25" t="n">
        <v>44078</v>
      </c>
      <c r="B106" s="9" t="inlineStr">
        <is>
          <t>Friday</t>
        </is>
      </c>
      <c r="C106" s="9" t="inlineStr">
        <is>
          <t>Non-Farm Payrolls</t>
        </is>
      </c>
      <c r="D106" s="9" t="inlineStr">
        <is>
          <t>08:30</t>
        </is>
      </c>
      <c r="E106" s="9" t="inlineStr">
        <is>
          <t>Skipped</t>
        </is>
      </c>
    </row>
    <row r="107">
      <c r="A107" s="25" t="n">
        <v>44084</v>
      </c>
      <c r="B107" s="9" t="inlineStr">
        <is>
          <t>Thursday</t>
        </is>
      </c>
      <c r="C107" s="9" t="inlineStr">
        <is>
          <t>PPI</t>
        </is>
      </c>
      <c r="D107" s="9" t="inlineStr">
        <is>
          <t>08:30</t>
        </is>
      </c>
      <c r="E107" s="9" t="inlineStr">
        <is>
          <t>Skipped</t>
        </is>
      </c>
    </row>
    <row r="108">
      <c r="A108" s="25" t="n">
        <v>44085</v>
      </c>
      <c r="B108" s="9" t="inlineStr">
        <is>
          <t>Friday</t>
        </is>
      </c>
      <c r="C108" s="9" t="inlineStr">
        <is>
          <t>CPI</t>
        </is>
      </c>
      <c r="D108" s="9" t="inlineStr">
        <is>
          <t>08:30</t>
        </is>
      </c>
      <c r="E108" s="9" t="inlineStr">
        <is>
          <t>Skipped</t>
        </is>
      </c>
    </row>
    <row r="109">
      <c r="A109" s="25" t="n">
        <v>44090</v>
      </c>
      <c r="B109" s="9" t="inlineStr">
        <is>
          <t>Wednesday</t>
        </is>
      </c>
      <c r="C109" s="9" t="inlineStr">
        <is>
          <t>FOMC rate decision</t>
        </is>
      </c>
      <c r="D109" s="9" t="inlineStr">
        <is>
          <t>14:00</t>
        </is>
      </c>
      <c r="E109" s="9" t="inlineStr">
        <is>
          <t>Skipped</t>
        </is>
      </c>
    </row>
    <row r="110">
      <c r="A110" s="25" t="n">
        <v>44092</v>
      </c>
      <c r="B110" s="9" t="inlineStr">
        <is>
          <t>Friday</t>
        </is>
      </c>
      <c r="C110" s="9" t="inlineStr">
        <is>
          <t>UoM sentiment (preliminary)</t>
        </is>
      </c>
      <c r="D110" s="9" t="inlineStr">
        <is>
          <t>10:00</t>
        </is>
      </c>
      <c r="E110" s="9" t="inlineStr">
        <is>
          <t>Skipped</t>
        </is>
      </c>
    </row>
    <row r="111">
      <c r="A111" s="25" t="n">
        <v>44104</v>
      </c>
      <c r="B111" s="9" t="inlineStr">
        <is>
          <t>Wednesday</t>
        </is>
      </c>
      <c r="C111" s="9" t="inlineStr">
        <is>
          <t>GDP (third)</t>
        </is>
      </c>
      <c r="D111" s="9" t="inlineStr">
        <is>
          <t>08:30</t>
        </is>
      </c>
      <c r="E111" s="9" t="inlineStr">
        <is>
          <t>Skipped</t>
        </is>
      </c>
    </row>
    <row r="112">
      <c r="A112" s="25" t="n">
        <v>44106</v>
      </c>
      <c r="B112" s="9" t="inlineStr">
        <is>
          <t>Friday</t>
        </is>
      </c>
      <c r="C112" s="9" t="inlineStr">
        <is>
          <t>Non-Farm Payrolls, UoM sentiment (final)</t>
        </is>
      </c>
      <c r="D112" s="9" t="inlineStr">
        <is>
          <t>08:30, 10:00</t>
        </is>
      </c>
      <c r="E112" s="9" t="inlineStr">
        <is>
          <t>Skipped</t>
        </is>
      </c>
    </row>
    <row r="113">
      <c r="A113" s="25" t="n">
        <v>44117</v>
      </c>
      <c r="B113" s="9" t="inlineStr">
        <is>
          <t>Tuesday</t>
        </is>
      </c>
      <c r="C113" s="9" t="inlineStr">
        <is>
          <t>CPI</t>
        </is>
      </c>
      <c r="D113" s="9" t="inlineStr">
        <is>
          <t>08:30</t>
        </is>
      </c>
      <c r="E113" s="9" t="inlineStr">
        <is>
          <t>Skipped</t>
        </is>
      </c>
    </row>
    <row r="114">
      <c r="A114" s="25" t="n">
        <v>44118</v>
      </c>
      <c r="B114" s="9" t="inlineStr">
        <is>
          <t>Wednesday</t>
        </is>
      </c>
      <c r="C114" s="9" t="inlineStr">
        <is>
          <t>PPI</t>
        </is>
      </c>
      <c r="D114" s="9" t="inlineStr">
        <is>
          <t>08:30</t>
        </is>
      </c>
      <c r="E114" s="9" t="inlineStr">
        <is>
          <t>Skipped</t>
        </is>
      </c>
    </row>
    <row r="115">
      <c r="A115" s="25" t="n">
        <v>44120</v>
      </c>
      <c r="B115" s="9" t="inlineStr">
        <is>
          <t>Friday</t>
        </is>
      </c>
      <c r="C115" s="9" t="inlineStr">
        <is>
          <t>UoM sentiment (preliminary)</t>
        </is>
      </c>
      <c r="D115" s="9" t="inlineStr">
        <is>
          <t>10:00</t>
        </is>
      </c>
      <c r="E115" s="9" t="inlineStr">
        <is>
          <t>Skipped</t>
        </is>
      </c>
    </row>
    <row r="116">
      <c r="A116" s="25" t="n">
        <v>44133</v>
      </c>
      <c r="B116" s="9" t="inlineStr">
        <is>
          <t>Thursday</t>
        </is>
      </c>
      <c r="C116" s="9" t="inlineStr">
        <is>
          <t>GDP (advance)</t>
        </is>
      </c>
      <c r="D116" s="9" t="inlineStr">
        <is>
          <t>08:30</t>
        </is>
      </c>
      <c r="E116" s="9" t="inlineStr">
        <is>
          <t>Skipped</t>
        </is>
      </c>
    </row>
    <row r="117">
      <c r="A117" s="25" t="n">
        <v>44134</v>
      </c>
      <c r="B117" s="9" t="inlineStr">
        <is>
          <t>Friday</t>
        </is>
      </c>
      <c r="C117" s="9" t="inlineStr">
        <is>
          <t>UoM sentiment (final)</t>
        </is>
      </c>
      <c r="D117" s="9" t="inlineStr">
        <is>
          <t>10:00</t>
        </is>
      </c>
      <c r="E117" s="9" t="inlineStr">
        <is>
          <t>Skipped</t>
        </is>
      </c>
    </row>
    <row r="118">
      <c r="A118" s="25" t="n">
        <v>44140</v>
      </c>
      <c r="B118" s="9" t="inlineStr">
        <is>
          <t>Thursday</t>
        </is>
      </c>
      <c r="C118" s="9" t="inlineStr">
        <is>
          <t>FOMC rate decision</t>
        </is>
      </c>
      <c r="D118" s="9" t="inlineStr">
        <is>
          <t>14:00</t>
        </is>
      </c>
      <c r="E118" s="9" t="inlineStr">
        <is>
          <t>Skipped</t>
        </is>
      </c>
    </row>
    <row r="119">
      <c r="A119" s="25" t="n">
        <v>44141</v>
      </c>
      <c r="B119" s="9" t="inlineStr">
        <is>
          <t>Friday</t>
        </is>
      </c>
      <c r="C119" s="9" t="inlineStr">
        <is>
          <t>Non-Farm Payrolls</t>
        </is>
      </c>
      <c r="D119" s="9" t="inlineStr">
        <is>
          <t>08:30</t>
        </is>
      </c>
      <c r="E119" s="9" t="inlineStr">
        <is>
          <t>Skipped</t>
        </is>
      </c>
    </row>
    <row r="120">
      <c r="A120" s="25" t="n">
        <v>44147</v>
      </c>
      <c r="B120" s="9" t="inlineStr">
        <is>
          <t>Thursday</t>
        </is>
      </c>
      <c r="C120" s="9" t="inlineStr">
        <is>
          <t>CPI</t>
        </is>
      </c>
      <c r="D120" s="9" t="inlineStr">
        <is>
          <t>08:30</t>
        </is>
      </c>
      <c r="E120" s="9" t="inlineStr">
        <is>
          <t>Skipped</t>
        </is>
      </c>
    </row>
    <row r="121">
      <c r="A121" s="25" t="n">
        <v>44148</v>
      </c>
      <c r="B121" s="9" t="inlineStr">
        <is>
          <t>Friday</t>
        </is>
      </c>
      <c r="C121" s="9" t="inlineStr">
        <is>
          <t>PPI, UoM sentiment (preliminary)</t>
        </is>
      </c>
      <c r="D121" s="9" t="inlineStr">
        <is>
          <t>08:30, 10:00</t>
        </is>
      </c>
      <c r="E121" s="9" t="inlineStr">
        <is>
          <t>Skipped</t>
        </is>
      </c>
    </row>
    <row r="122">
      <c r="A122" s="25" t="n">
        <v>44160</v>
      </c>
      <c r="B122" s="9" t="inlineStr">
        <is>
          <t>Wednesday</t>
        </is>
      </c>
      <c r="C122" s="9" t="inlineStr">
        <is>
          <t>GDP (second), UoM sentiment (final)</t>
        </is>
      </c>
      <c r="D122" s="9" t="inlineStr">
        <is>
          <t>08:30, 10:00</t>
        </is>
      </c>
      <c r="E122" s="9" t="inlineStr">
        <is>
          <t>Skipped</t>
        </is>
      </c>
    </row>
    <row r="123">
      <c r="A123" s="25" t="n">
        <v>44169</v>
      </c>
      <c r="B123" s="9" t="inlineStr">
        <is>
          <t>Friday</t>
        </is>
      </c>
      <c r="C123" s="9" t="inlineStr">
        <is>
          <t>Non-Farm Payrolls</t>
        </is>
      </c>
      <c r="D123" s="9" t="inlineStr">
        <is>
          <t>08:30</t>
        </is>
      </c>
      <c r="E123" s="9" t="inlineStr">
        <is>
          <t>Skipped</t>
        </is>
      </c>
    </row>
    <row r="124">
      <c r="A124" s="25" t="n">
        <v>44175</v>
      </c>
      <c r="B124" s="9" t="inlineStr">
        <is>
          <t>Thursday</t>
        </is>
      </c>
      <c r="C124" s="9" t="inlineStr">
        <is>
          <t>CPI</t>
        </is>
      </c>
      <c r="D124" s="9" t="inlineStr">
        <is>
          <t>08:30</t>
        </is>
      </c>
      <c r="E124" s="9" t="inlineStr">
        <is>
          <t>Skipped</t>
        </is>
      </c>
    </row>
    <row r="125">
      <c r="A125" s="25" t="n">
        <v>44176</v>
      </c>
      <c r="B125" s="9" t="inlineStr">
        <is>
          <t>Friday</t>
        </is>
      </c>
      <c r="C125" s="9" t="inlineStr">
        <is>
          <t>PPI, UoM sentiment (preliminary)</t>
        </is>
      </c>
      <c r="D125" s="9" t="inlineStr">
        <is>
          <t>08:30, 10:00</t>
        </is>
      </c>
      <c r="E125" s="9" t="inlineStr">
        <is>
          <t>Skipped</t>
        </is>
      </c>
    </row>
    <row r="126">
      <c r="A126" s="25" t="n">
        <v>44181</v>
      </c>
      <c r="B126" s="9" t="inlineStr">
        <is>
          <t>Wednesday</t>
        </is>
      </c>
      <c r="C126" s="9" t="inlineStr">
        <is>
          <t>FOMC rate decision</t>
        </is>
      </c>
      <c r="D126" s="9" t="inlineStr">
        <is>
          <t>14:00</t>
        </is>
      </c>
      <c r="E126" s="9" t="inlineStr">
        <is>
          <t>Skipped</t>
        </is>
      </c>
    </row>
    <row r="127">
      <c r="A127" s="25" t="n">
        <v>44187</v>
      </c>
      <c r="B127" s="9" t="inlineStr">
        <is>
          <t>Tuesday</t>
        </is>
      </c>
      <c r="C127" s="9" t="inlineStr">
        <is>
          <t>GDP (third)</t>
        </is>
      </c>
      <c r="D127" s="9" t="inlineStr">
        <is>
          <t>08:30</t>
        </is>
      </c>
      <c r="E127" s="9" t="inlineStr">
        <is>
          <t>Skipped</t>
        </is>
      </c>
    </row>
    <row r="128">
      <c r="A128" s="25" t="n">
        <v>44188</v>
      </c>
      <c r="B128" s="9" t="inlineStr">
        <is>
          <t>Wednesday</t>
        </is>
      </c>
      <c r="C128" s="9" t="inlineStr">
        <is>
          <t>UoM sentiment (final)</t>
        </is>
      </c>
      <c r="D128" s="9" t="inlineStr">
        <is>
          <t>10:00</t>
        </is>
      </c>
      <c r="E128" s="9" t="inlineStr">
        <is>
          <t>Skipped</t>
        </is>
      </c>
    </row>
    <row r="129">
      <c r="A129" s="25" t="n">
        <v>44204</v>
      </c>
      <c r="B129" s="9" t="inlineStr">
        <is>
          <t>Friday</t>
        </is>
      </c>
      <c r="C129" s="9" t="inlineStr">
        <is>
          <t>Non-Farm Payrolls</t>
        </is>
      </c>
      <c r="D129" s="9" t="inlineStr">
        <is>
          <t>08:30</t>
        </is>
      </c>
      <c r="E129" s="9" t="inlineStr">
        <is>
          <t>Skipped</t>
        </is>
      </c>
    </row>
    <row r="130">
      <c r="A130" s="25" t="n">
        <v>44209</v>
      </c>
      <c r="B130" s="9" t="inlineStr">
        <is>
          <t>Wednesday</t>
        </is>
      </c>
      <c r="C130" s="9" t="inlineStr">
        <is>
          <t>CPI</t>
        </is>
      </c>
      <c r="D130" s="9" t="inlineStr">
        <is>
          <t>08:30</t>
        </is>
      </c>
      <c r="E130" s="9" t="inlineStr">
        <is>
          <t>Skipped</t>
        </is>
      </c>
    </row>
    <row r="131">
      <c r="A131" s="25" t="n">
        <v>44211</v>
      </c>
      <c r="B131" s="9" t="inlineStr">
        <is>
          <t>Friday</t>
        </is>
      </c>
      <c r="C131" s="9" t="inlineStr">
        <is>
          <t>PPI, UoM sentiment (preliminary)</t>
        </is>
      </c>
      <c r="D131" s="9" t="inlineStr">
        <is>
          <t>08:30, 10:00</t>
        </is>
      </c>
      <c r="E131" s="9" t="inlineStr">
        <is>
          <t>Skipped</t>
        </is>
      </c>
    </row>
    <row r="132">
      <c r="A132" s="25" t="n">
        <v>44223</v>
      </c>
      <c r="B132" s="9" t="inlineStr">
        <is>
          <t>Wednesday</t>
        </is>
      </c>
      <c r="C132" s="9" t="inlineStr">
        <is>
          <t>FOMC rate decision</t>
        </is>
      </c>
      <c r="D132" s="9" t="inlineStr">
        <is>
          <t>14:00</t>
        </is>
      </c>
      <c r="E132" s="9" t="inlineStr">
        <is>
          <t>Skipped</t>
        </is>
      </c>
    </row>
    <row r="133">
      <c r="A133" s="25" t="n">
        <v>44224</v>
      </c>
      <c r="B133" s="9" t="inlineStr">
        <is>
          <t>Thursday</t>
        </is>
      </c>
      <c r="C133" s="9" t="inlineStr">
        <is>
          <t>GDP (advance)</t>
        </is>
      </c>
      <c r="D133" s="9" t="inlineStr">
        <is>
          <t>08:30</t>
        </is>
      </c>
      <c r="E133" s="9" t="inlineStr">
        <is>
          <t>Skipped</t>
        </is>
      </c>
    </row>
    <row r="134">
      <c r="A134" s="25" t="n">
        <v>44225</v>
      </c>
      <c r="B134" s="9" t="inlineStr">
        <is>
          <t>Friday</t>
        </is>
      </c>
      <c r="C134" s="9" t="inlineStr">
        <is>
          <t>UoM sentiment (final)</t>
        </is>
      </c>
      <c r="D134" s="9" t="inlineStr">
        <is>
          <t>10:00</t>
        </is>
      </c>
      <c r="E134" s="9" t="inlineStr">
        <is>
          <t>Skipped</t>
        </is>
      </c>
    </row>
    <row r="135">
      <c r="A135" s="25" t="n">
        <v>44232</v>
      </c>
      <c r="B135" s="9" t="inlineStr">
        <is>
          <t>Friday</t>
        </is>
      </c>
      <c r="C135" s="9" t="inlineStr">
        <is>
          <t>Non-Farm Payrolls</t>
        </is>
      </c>
      <c r="D135" s="9" t="inlineStr">
        <is>
          <t>08:30</t>
        </is>
      </c>
      <c r="E135" s="9" t="inlineStr">
        <is>
          <t>Skipped</t>
        </is>
      </c>
    </row>
    <row r="136">
      <c r="A136" s="25" t="n">
        <v>44237</v>
      </c>
      <c r="B136" s="9" t="inlineStr">
        <is>
          <t>Wednesday</t>
        </is>
      </c>
      <c r="C136" s="9" t="inlineStr">
        <is>
          <t>CPI</t>
        </is>
      </c>
      <c r="D136" s="9" t="inlineStr">
        <is>
          <t>08:30</t>
        </is>
      </c>
      <c r="E136" s="9" t="inlineStr">
        <is>
          <t>Skipped</t>
        </is>
      </c>
    </row>
    <row r="137">
      <c r="A137" s="25" t="n">
        <v>44239</v>
      </c>
      <c r="B137" s="9" t="inlineStr">
        <is>
          <t>Friday</t>
        </is>
      </c>
      <c r="C137" s="9" t="inlineStr">
        <is>
          <t>UoM sentiment (preliminary)</t>
        </is>
      </c>
      <c r="D137" s="9" t="inlineStr">
        <is>
          <t>10:00</t>
        </is>
      </c>
      <c r="E137" s="9" t="inlineStr">
        <is>
          <t>Skipped</t>
        </is>
      </c>
    </row>
    <row r="138">
      <c r="A138" s="25" t="n">
        <v>44244</v>
      </c>
      <c r="B138" s="9" t="inlineStr">
        <is>
          <t>Wednesday</t>
        </is>
      </c>
      <c r="C138" s="9" t="inlineStr">
        <is>
          <t>PPI</t>
        </is>
      </c>
      <c r="D138" s="9" t="inlineStr">
        <is>
          <t>08:30</t>
        </is>
      </c>
      <c r="E138" s="9" t="inlineStr">
        <is>
          <t>Skipped</t>
        </is>
      </c>
    </row>
    <row r="139">
      <c r="A139" s="25" t="n">
        <v>44252</v>
      </c>
      <c r="B139" s="9" t="inlineStr">
        <is>
          <t>Thursday</t>
        </is>
      </c>
      <c r="C139" s="9" t="inlineStr">
        <is>
          <t>GDP (second)</t>
        </is>
      </c>
      <c r="D139" s="9" t="inlineStr">
        <is>
          <t>08:30</t>
        </is>
      </c>
      <c r="E139" s="9" t="inlineStr">
        <is>
          <t>Skipped</t>
        </is>
      </c>
    </row>
    <row r="140">
      <c r="A140" s="25" t="n">
        <v>44253</v>
      </c>
      <c r="B140" s="9" t="inlineStr">
        <is>
          <t>Friday</t>
        </is>
      </c>
      <c r="C140" s="9" t="inlineStr">
        <is>
          <t>UoM sentiment (final)</t>
        </is>
      </c>
      <c r="D140" s="9" t="inlineStr">
        <is>
          <t>10:00</t>
        </is>
      </c>
      <c r="E140" s="9" t="inlineStr">
        <is>
          <t>Skipped</t>
        </is>
      </c>
    </row>
    <row r="141">
      <c r="A141" s="25" t="n">
        <v>44260</v>
      </c>
      <c r="B141" s="9" t="inlineStr">
        <is>
          <t>Friday</t>
        </is>
      </c>
      <c r="C141" s="9" t="inlineStr">
        <is>
          <t>Non-Farm Payrolls</t>
        </is>
      </c>
      <c r="D141" s="9" t="inlineStr">
        <is>
          <t>08:30</t>
        </is>
      </c>
      <c r="E141" s="9" t="inlineStr">
        <is>
          <t>Skipped</t>
        </is>
      </c>
    </row>
    <row r="142">
      <c r="A142" s="25" t="n">
        <v>44265</v>
      </c>
      <c r="B142" s="9" t="inlineStr">
        <is>
          <t>Wednesday</t>
        </is>
      </c>
      <c r="C142" s="9" t="inlineStr">
        <is>
          <t>CPI</t>
        </is>
      </c>
      <c r="D142" s="9" t="inlineStr">
        <is>
          <t>08:30</t>
        </is>
      </c>
      <c r="E142" s="9" t="inlineStr">
        <is>
          <t>Skipped</t>
        </is>
      </c>
    </row>
    <row r="143">
      <c r="A143" s="25" t="n">
        <v>44267</v>
      </c>
      <c r="B143" s="9" t="inlineStr">
        <is>
          <t>Friday</t>
        </is>
      </c>
      <c r="C143" s="9" t="inlineStr">
        <is>
          <t>PPI, UoM sentiment (preliminary)</t>
        </is>
      </c>
      <c r="D143" s="9" t="inlineStr">
        <is>
          <t>08:30, 10:00</t>
        </is>
      </c>
      <c r="E143" s="9" t="inlineStr">
        <is>
          <t>Skipped</t>
        </is>
      </c>
    </row>
    <row r="144">
      <c r="A144" s="25" t="n">
        <v>44272</v>
      </c>
      <c r="B144" s="9" t="inlineStr">
        <is>
          <t>Wednesday</t>
        </is>
      </c>
      <c r="C144" s="9" t="inlineStr">
        <is>
          <t>FOMC rate decision</t>
        </is>
      </c>
      <c r="D144" s="9" t="inlineStr">
        <is>
          <t>14:00</t>
        </is>
      </c>
      <c r="E144" s="9" t="inlineStr">
        <is>
          <t>Skipped</t>
        </is>
      </c>
    </row>
    <row r="145">
      <c r="A145" s="25" t="n">
        <v>44280</v>
      </c>
      <c r="B145" s="9" t="inlineStr">
        <is>
          <t>Thursday</t>
        </is>
      </c>
      <c r="C145" s="9" t="inlineStr">
        <is>
          <t>GDP (third)</t>
        </is>
      </c>
      <c r="D145" s="9" t="inlineStr">
        <is>
          <t>08:30</t>
        </is>
      </c>
      <c r="E145" s="9" t="inlineStr">
        <is>
          <t>Skipped</t>
        </is>
      </c>
    </row>
    <row r="146">
      <c r="A146" s="25" t="n">
        <v>44281</v>
      </c>
      <c r="B146" s="9" t="inlineStr">
        <is>
          <t>Friday</t>
        </is>
      </c>
      <c r="C146" s="9" t="inlineStr">
        <is>
          <t>UoM sentiment (final)</t>
        </is>
      </c>
      <c r="D146" s="9" t="inlineStr">
        <is>
          <t>10:00</t>
        </is>
      </c>
      <c r="E146" s="9" t="inlineStr">
        <is>
          <t>Skipped</t>
        </is>
      </c>
    </row>
    <row r="147">
      <c r="A147" s="25" t="n">
        <v>44288</v>
      </c>
      <c r="B147" s="9" t="inlineStr">
        <is>
          <t>Friday</t>
        </is>
      </c>
      <c r="C147" s="9" t="inlineStr">
        <is>
          <t>Non-Farm Payrolls</t>
        </is>
      </c>
      <c r="D147" s="9" t="inlineStr">
        <is>
          <t>08:30</t>
        </is>
      </c>
      <c r="E147" s="9" t="inlineStr">
        <is>
          <t>Skipped</t>
        </is>
      </c>
    </row>
    <row r="148">
      <c r="A148" s="25" t="n">
        <v>44295</v>
      </c>
      <c r="B148" s="9" t="inlineStr">
        <is>
          <t>Friday</t>
        </is>
      </c>
      <c r="C148" s="9" t="inlineStr">
        <is>
          <t>PPI</t>
        </is>
      </c>
      <c r="D148" s="9" t="inlineStr">
        <is>
          <t>08:30</t>
        </is>
      </c>
      <c r="E148" s="9" t="inlineStr">
        <is>
          <t>Skipped</t>
        </is>
      </c>
    </row>
    <row r="149">
      <c r="A149" s="25" t="n">
        <v>44299</v>
      </c>
      <c r="B149" s="9" t="inlineStr">
        <is>
          <t>Tuesday</t>
        </is>
      </c>
      <c r="C149" s="9" t="inlineStr">
        <is>
          <t>CPI</t>
        </is>
      </c>
      <c r="D149" s="9" t="inlineStr">
        <is>
          <t>08:30</t>
        </is>
      </c>
      <c r="E149" s="9" t="inlineStr">
        <is>
          <t>Skipped</t>
        </is>
      </c>
    </row>
    <row r="150">
      <c r="A150" s="25" t="n">
        <v>44302</v>
      </c>
      <c r="B150" s="9" t="inlineStr">
        <is>
          <t>Friday</t>
        </is>
      </c>
      <c r="C150" s="9" t="inlineStr">
        <is>
          <t>UoM sentiment (preliminary)</t>
        </is>
      </c>
      <c r="D150" s="9" t="inlineStr">
        <is>
          <t>10:00</t>
        </is>
      </c>
      <c r="E150" s="9" t="inlineStr">
        <is>
          <t>Skipped</t>
        </is>
      </c>
    </row>
    <row r="151">
      <c r="A151" s="25" t="n">
        <v>44314</v>
      </c>
      <c r="B151" s="9" t="inlineStr">
        <is>
          <t>Wednesday</t>
        </is>
      </c>
      <c r="C151" s="9" t="inlineStr">
        <is>
          <t>FOMC rate decision</t>
        </is>
      </c>
      <c r="D151" s="9" t="inlineStr">
        <is>
          <t>14:00</t>
        </is>
      </c>
      <c r="E151" s="9" t="inlineStr">
        <is>
          <t>Skipped</t>
        </is>
      </c>
    </row>
    <row r="152">
      <c r="A152" s="25" t="n">
        <v>44315</v>
      </c>
      <c r="B152" s="9" t="inlineStr">
        <is>
          <t>Thursday</t>
        </is>
      </c>
      <c r="C152" s="9" t="inlineStr">
        <is>
          <t>GDP (advance)</t>
        </is>
      </c>
      <c r="D152" s="9" t="inlineStr">
        <is>
          <t>08:30</t>
        </is>
      </c>
      <c r="E152" s="9" t="inlineStr">
        <is>
          <t>Skipped</t>
        </is>
      </c>
    </row>
    <row r="153">
      <c r="A153" s="25" t="n">
        <v>44316</v>
      </c>
      <c r="B153" s="9" t="inlineStr">
        <is>
          <t>Friday</t>
        </is>
      </c>
      <c r="C153" s="9" t="inlineStr">
        <is>
          <t>UoM sentiment (final)</t>
        </is>
      </c>
      <c r="D153" s="9" t="inlineStr">
        <is>
          <t>10:00</t>
        </is>
      </c>
      <c r="E153" s="9" t="inlineStr">
        <is>
          <t>Skipped</t>
        </is>
      </c>
    </row>
    <row r="154">
      <c r="A154" s="25" t="n">
        <v>44323</v>
      </c>
      <c r="B154" s="9" t="inlineStr">
        <is>
          <t>Friday</t>
        </is>
      </c>
      <c r="C154" s="9" t="inlineStr">
        <is>
          <t>Non-Farm Payrolls</t>
        </is>
      </c>
      <c r="D154" s="9" t="inlineStr">
        <is>
          <t>08:30</t>
        </is>
      </c>
      <c r="E154" s="9" t="inlineStr">
        <is>
          <t>Skipped</t>
        </is>
      </c>
    </row>
    <row r="155">
      <c r="A155" s="25" t="n">
        <v>44328</v>
      </c>
      <c r="B155" s="9" t="inlineStr">
        <is>
          <t>Wednesday</t>
        </is>
      </c>
      <c r="C155" s="9" t="inlineStr">
        <is>
          <t>CPI</t>
        </is>
      </c>
      <c r="D155" s="9" t="inlineStr">
        <is>
          <t>08:30</t>
        </is>
      </c>
      <c r="E155" s="9" t="inlineStr">
        <is>
          <t>Skipped</t>
        </is>
      </c>
    </row>
    <row r="156">
      <c r="A156" s="25" t="n">
        <v>44329</v>
      </c>
      <c r="B156" s="9" t="inlineStr">
        <is>
          <t>Thursday</t>
        </is>
      </c>
      <c r="C156" s="9" t="inlineStr">
        <is>
          <t>PPI</t>
        </is>
      </c>
      <c r="D156" s="9" t="inlineStr">
        <is>
          <t>08:30</t>
        </is>
      </c>
      <c r="E156" s="9" t="inlineStr">
        <is>
          <t>Skipped</t>
        </is>
      </c>
    </row>
    <row r="157">
      <c r="A157" s="25" t="n">
        <v>44330</v>
      </c>
      <c r="B157" s="9" t="inlineStr">
        <is>
          <t>Friday</t>
        </is>
      </c>
      <c r="C157" s="9" t="inlineStr">
        <is>
          <t>UoM sentiment (preliminary)</t>
        </is>
      </c>
      <c r="D157" s="9" t="inlineStr">
        <is>
          <t>10:00</t>
        </is>
      </c>
      <c r="E157" s="9" t="inlineStr">
        <is>
          <t>Skipped</t>
        </is>
      </c>
    </row>
    <row r="158">
      <c r="A158" s="25" t="n">
        <v>44343</v>
      </c>
      <c r="B158" s="9" t="inlineStr">
        <is>
          <t>Thursday</t>
        </is>
      </c>
      <c r="C158" s="9" t="inlineStr">
        <is>
          <t>GDP (second)</t>
        </is>
      </c>
      <c r="D158" s="9" t="inlineStr">
        <is>
          <t>08:30</t>
        </is>
      </c>
      <c r="E158" s="9" t="inlineStr">
        <is>
          <t>Skipped</t>
        </is>
      </c>
    </row>
    <row r="159">
      <c r="A159" s="25" t="n">
        <v>44344</v>
      </c>
      <c r="B159" s="9" t="inlineStr">
        <is>
          <t>Friday</t>
        </is>
      </c>
      <c r="C159" s="9" t="inlineStr">
        <is>
          <t>UoM sentiment (final)</t>
        </is>
      </c>
      <c r="D159" s="9" t="inlineStr">
        <is>
          <t>10:00</t>
        </is>
      </c>
      <c r="E159" s="9" t="inlineStr">
        <is>
          <t>Skipped</t>
        </is>
      </c>
    </row>
    <row r="160">
      <c r="A160" s="25" t="n">
        <v>44351</v>
      </c>
      <c r="B160" s="9" t="inlineStr">
        <is>
          <t>Friday</t>
        </is>
      </c>
      <c r="C160" s="9" t="inlineStr">
        <is>
          <t>Non-Farm Payrolls</t>
        </is>
      </c>
      <c r="D160" s="9" t="inlineStr">
        <is>
          <t>08:30</t>
        </is>
      </c>
      <c r="E160" s="9" t="inlineStr">
        <is>
          <t>Skipped</t>
        </is>
      </c>
    </row>
    <row r="161">
      <c r="A161" s="25" t="n">
        <v>44357</v>
      </c>
      <c r="B161" s="9" t="inlineStr">
        <is>
          <t>Thursday</t>
        </is>
      </c>
      <c r="C161" s="9" t="inlineStr">
        <is>
          <t>CPI</t>
        </is>
      </c>
      <c r="D161" s="9" t="inlineStr">
        <is>
          <t>08:30</t>
        </is>
      </c>
      <c r="E161" s="9" t="inlineStr">
        <is>
          <t>Skipped</t>
        </is>
      </c>
    </row>
    <row r="162">
      <c r="A162" s="25" t="n">
        <v>44358</v>
      </c>
      <c r="B162" s="9" t="inlineStr">
        <is>
          <t>Friday</t>
        </is>
      </c>
      <c r="C162" s="9" t="inlineStr">
        <is>
          <t>UoM sentiment (preliminary)</t>
        </is>
      </c>
      <c r="D162" s="9" t="inlineStr">
        <is>
          <t>10:00</t>
        </is>
      </c>
      <c r="E162" s="9" t="inlineStr">
        <is>
          <t>Skipped</t>
        </is>
      </c>
    </row>
    <row r="163">
      <c r="A163" s="25" t="n">
        <v>44362</v>
      </c>
      <c r="B163" s="9" t="inlineStr">
        <is>
          <t>Tuesday</t>
        </is>
      </c>
      <c r="C163" s="9" t="inlineStr">
        <is>
          <t>PPI</t>
        </is>
      </c>
      <c r="D163" s="9" t="inlineStr">
        <is>
          <t>08:30</t>
        </is>
      </c>
      <c r="E163" s="9" t="inlineStr">
        <is>
          <t>Skipped</t>
        </is>
      </c>
    </row>
    <row r="164">
      <c r="A164" s="25" t="n">
        <v>44363</v>
      </c>
      <c r="B164" s="9" t="inlineStr">
        <is>
          <t>Wednesday</t>
        </is>
      </c>
      <c r="C164" s="9" t="inlineStr">
        <is>
          <t>FOMC rate decision</t>
        </is>
      </c>
      <c r="D164" s="9" t="inlineStr">
        <is>
          <t>14:00</t>
        </is>
      </c>
      <c r="E164" s="9" t="inlineStr">
        <is>
          <t>Skipped</t>
        </is>
      </c>
    </row>
    <row r="165">
      <c r="A165" s="25" t="n">
        <v>44371</v>
      </c>
      <c r="B165" s="9" t="inlineStr">
        <is>
          <t>Thursday</t>
        </is>
      </c>
      <c r="C165" s="9" t="inlineStr">
        <is>
          <t>GDP (third)</t>
        </is>
      </c>
      <c r="D165" s="9" t="inlineStr">
        <is>
          <t>08:30</t>
        </is>
      </c>
      <c r="E165" s="9" t="inlineStr">
        <is>
          <t>Skipped</t>
        </is>
      </c>
    </row>
    <row r="166">
      <c r="A166" s="25" t="n">
        <v>44372</v>
      </c>
      <c r="B166" s="9" t="inlineStr">
        <is>
          <t>Friday</t>
        </is>
      </c>
      <c r="C166" s="9" t="inlineStr">
        <is>
          <t>UoM sentiment (final)</t>
        </is>
      </c>
      <c r="D166" s="9" t="inlineStr">
        <is>
          <t>10:00</t>
        </is>
      </c>
      <c r="E166" s="9" t="inlineStr">
        <is>
          <t>Skipped</t>
        </is>
      </c>
    </row>
    <row r="167">
      <c r="A167" s="25" t="n">
        <v>44379</v>
      </c>
      <c r="B167" s="9" t="inlineStr">
        <is>
          <t>Friday</t>
        </is>
      </c>
      <c r="C167" s="9" t="inlineStr">
        <is>
          <t>Non-Farm Payrolls</t>
        </is>
      </c>
      <c r="D167" s="9" t="inlineStr">
        <is>
          <t>08:30</t>
        </is>
      </c>
      <c r="E167" s="9" t="inlineStr">
        <is>
          <t>Skipped</t>
        </is>
      </c>
    </row>
    <row r="168">
      <c r="A168" s="25" t="n">
        <v>44390</v>
      </c>
      <c r="B168" s="9" t="inlineStr">
        <is>
          <t>Tuesday</t>
        </is>
      </c>
      <c r="C168" s="9" t="inlineStr">
        <is>
          <t>CPI</t>
        </is>
      </c>
      <c r="D168" s="9" t="inlineStr">
        <is>
          <t>08:30</t>
        </is>
      </c>
      <c r="E168" s="9" t="inlineStr">
        <is>
          <t>Skipped</t>
        </is>
      </c>
    </row>
    <row r="169">
      <c r="A169" s="25" t="n">
        <v>44391</v>
      </c>
      <c r="B169" s="9" t="inlineStr">
        <is>
          <t>Wednesday</t>
        </is>
      </c>
      <c r="C169" s="9" t="inlineStr">
        <is>
          <t>PPI</t>
        </is>
      </c>
      <c r="D169" s="9" t="inlineStr">
        <is>
          <t>08:30</t>
        </is>
      </c>
      <c r="E169" s="9" t="inlineStr">
        <is>
          <t>Skipped</t>
        </is>
      </c>
    </row>
    <row r="170">
      <c r="A170" s="25" t="n">
        <v>44393</v>
      </c>
      <c r="B170" s="9" t="inlineStr">
        <is>
          <t>Friday</t>
        </is>
      </c>
      <c r="C170" s="9" t="inlineStr">
        <is>
          <t>UoM sentiment (preliminary)</t>
        </is>
      </c>
      <c r="D170" s="9" t="inlineStr">
        <is>
          <t>10:00</t>
        </is>
      </c>
      <c r="E170" s="9" t="inlineStr">
        <is>
          <t>Skipped</t>
        </is>
      </c>
    </row>
    <row r="171">
      <c r="A171" s="25" t="n">
        <v>44405</v>
      </c>
      <c r="B171" s="9" t="inlineStr">
        <is>
          <t>Wednesday</t>
        </is>
      </c>
      <c r="C171" s="9" t="inlineStr">
        <is>
          <t>FOMC rate decision</t>
        </is>
      </c>
      <c r="D171" s="9" t="inlineStr">
        <is>
          <t>14:00</t>
        </is>
      </c>
      <c r="E171" s="9" t="inlineStr">
        <is>
          <t>Skipped</t>
        </is>
      </c>
    </row>
    <row r="172">
      <c r="A172" s="25" t="n">
        <v>44406</v>
      </c>
      <c r="B172" s="9" t="inlineStr">
        <is>
          <t>Thursday</t>
        </is>
      </c>
      <c r="C172" s="9" t="inlineStr">
        <is>
          <t>GDP (advance)</t>
        </is>
      </c>
      <c r="D172" s="9" t="inlineStr">
        <is>
          <t>08:30</t>
        </is>
      </c>
      <c r="E172" s="9" t="inlineStr">
        <is>
          <t>Skipped</t>
        </is>
      </c>
    </row>
    <row r="173">
      <c r="A173" s="25" t="n">
        <v>44407</v>
      </c>
      <c r="B173" s="9" t="inlineStr">
        <is>
          <t>Friday</t>
        </is>
      </c>
      <c r="C173" s="9" t="inlineStr">
        <is>
          <t>UoM sentiment (final)</t>
        </is>
      </c>
      <c r="D173" s="9" t="inlineStr">
        <is>
          <t>10:00</t>
        </is>
      </c>
      <c r="E173" s="9" t="inlineStr">
        <is>
          <t>Skipped</t>
        </is>
      </c>
    </row>
    <row r="174">
      <c r="A174" s="25" t="n">
        <v>44414</v>
      </c>
      <c r="B174" s="9" t="inlineStr">
        <is>
          <t>Friday</t>
        </is>
      </c>
      <c r="C174" s="9" t="inlineStr">
        <is>
          <t>Non-Farm Payrolls</t>
        </is>
      </c>
      <c r="D174" s="9" t="inlineStr">
        <is>
          <t>08:30</t>
        </is>
      </c>
      <c r="E174" s="9" t="inlineStr">
        <is>
          <t>Skipped</t>
        </is>
      </c>
    </row>
    <row r="175">
      <c r="A175" s="25" t="n">
        <v>44419</v>
      </c>
      <c r="B175" s="9" t="inlineStr">
        <is>
          <t>Wednesday</t>
        </is>
      </c>
      <c r="C175" s="9" t="inlineStr">
        <is>
          <t>CPI</t>
        </is>
      </c>
      <c r="D175" s="9" t="inlineStr">
        <is>
          <t>08:30</t>
        </is>
      </c>
      <c r="E175" s="9" t="inlineStr">
        <is>
          <t>Skipped</t>
        </is>
      </c>
    </row>
    <row r="176">
      <c r="A176" s="25" t="n">
        <v>44420</v>
      </c>
      <c r="B176" s="9" t="inlineStr">
        <is>
          <t>Thursday</t>
        </is>
      </c>
      <c r="C176" s="9" t="inlineStr">
        <is>
          <t>PPI</t>
        </is>
      </c>
      <c r="D176" s="9" t="inlineStr">
        <is>
          <t>08:30</t>
        </is>
      </c>
      <c r="E176" s="9" t="inlineStr">
        <is>
          <t>Skipped</t>
        </is>
      </c>
    </row>
    <row r="177">
      <c r="A177" s="25" t="n">
        <v>44421</v>
      </c>
      <c r="B177" s="9" t="inlineStr">
        <is>
          <t>Friday</t>
        </is>
      </c>
      <c r="C177" s="9" t="inlineStr">
        <is>
          <t>UoM sentiment (preliminary)</t>
        </is>
      </c>
      <c r="D177" s="9" t="inlineStr">
        <is>
          <t>10:00</t>
        </is>
      </c>
      <c r="E177" s="9" t="inlineStr">
        <is>
          <t>Skipped</t>
        </is>
      </c>
    </row>
    <row r="178">
      <c r="A178" s="25" t="n">
        <v>44434</v>
      </c>
      <c r="B178" s="9" t="inlineStr">
        <is>
          <t>Thursday</t>
        </is>
      </c>
      <c r="C178" s="9" t="inlineStr">
        <is>
          <t>GDP (second)</t>
        </is>
      </c>
      <c r="D178" s="9" t="inlineStr">
        <is>
          <t>08:30</t>
        </is>
      </c>
      <c r="E178" s="9" t="inlineStr">
        <is>
          <t>Skipped</t>
        </is>
      </c>
    </row>
    <row r="179">
      <c r="A179" s="25" t="n">
        <v>44435</v>
      </c>
      <c r="B179" s="9" t="inlineStr">
        <is>
          <t>Friday</t>
        </is>
      </c>
      <c r="C179" s="9" t="inlineStr">
        <is>
          <t>UoM sentiment (final)</t>
        </is>
      </c>
      <c r="D179" s="9" t="inlineStr">
        <is>
          <t>10:00</t>
        </is>
      </c>
      <c r="E179" s="9" t="inlineStr">
        <is>
          <t>Skipped</t>
        </is>
      </c>
    </row>
    <row r="180">
      <c r="A180" s="25" t="n">
        <v>44442</v>
      </c>
      <c r="B180" s="9" t="inlineStr">
        <is>
          <t>Friday</t>
        </is>
      </c>
      <c r="C180" s="9" t="inlineStr">
        <is>
          <t>Non-Farm Payrolls</t>
        </is>
      </c>
      <c r="D180" s="9" t="inlineStr">
        <is>
          <t>08:30</t>
        </is>
      </c>
      <c r="E180" s="9" t="inlineStr">
        <is>
          <t>Skipped</t>
        </is>
      </c>
    </row>
    <row r="181">
      <c r="A181" s="25" t="n">
        <v>44449</v>
      </c>
      <c r="B181" s="9" t="inlineStr">
        <is>
          <t>Friday</t>
        </is>
      </c>
      <c r="C181" s="9" t="inlineStr">
        <is>
          <t>PPI</t>
        </is>
      </c>
      <c r="D181" s="9" t="inlineStr">
        <is>
          <t>08:30</t>
        </is>
      </c>
      <c r="E181" s="9" t="inlineStr">
        <is>
          <t>Skipped</t>
        </is>
      </c>
    </row>
    <row r="182">
      <c r="A182" s="25" t="n">
        <v>44453</v>
      </c>
      <c r="B182" s="9" t="inlineStr">
        <is>
          <t>Tuesday</t>
        </is>
      </c>
      <c r="C182" s="9" t="inlineStr">
        <is>
          <t>CPI</t>
        </is>
      </c>
      <c r="D182" s="9" t="inlineStr">
        <is>
          <t>08:30</t>
        </is>
      </c>
      <c r="E182" s="9" t="inlineStr">
        <is>
          <t>Skipped</t>
        </is>
      </c>
    </row>
    <row r="183">
      <c r="A183" s="25" t="n">
        <v>44456</v>
      </c>
      <c r="B183" s="9" t="inlineStr">
        <is>
          <t>Friday</t>
        </is>
      </c>
      <c r="C183" s="9" t="inlineStr">
        <is>
          <t>UoM sentiment (preliminary)</t>
        </is>
      </c>
      <c r="D183" s="9" t="inlineStr">
        <is>
          <t>10:00</t>
        </is>
      </c>
      <c r="E183" s="9" t="inlineStr">
        <is>
          <t>Skipped</t>
        </is>
      </c>
    </row>
    <row r="184">
      <c r="A184" s="25" t="n">
        <v>44461</v>
      </c>
      <c r="B184" s="9" t="inlineStr">
        <is>
          <t>Wednesday</t>
        </is>
      </c>
      <c r="C184" s="9" t="inlineStr">
        <is>
          <t>FOMC rate decision</t>
        </is>
      </c>
      <c r="D184" s="9" t="inlineStr">
        <is>
          <t>14:00</t>
        </is>
      </c>
      <c r="E184" s="9" t="inlineStr">
        <is>
          <t>Skipped</t>
        </is>
      </c>
    </row>
    <row r="185">
      <c r="A185" s="25" t="n">
        <v>44469</v>
      </c>
      <c r="B185" s="9" t="inlineStr">
        <is>
          <t>Thursday</t>
        </is>
      </c>
      <c r="C185" s="9" t="inlineStr">
        <is>
          <t>GDP (third)</t>
        </is>
      </c>
      <c r="D185" s="9" t="inlineStr">
        <is>
          <t>08:30</t>
        </is>
      </c>
      <c r="E185" s="9" t="inlineStr">
        <is>
          <t>Skipped</t>
        </is>
      </c>
    </row>
    <row r="186">
      <c r="A186" s="25" t="n">
        <v>44470</v>
      </c>
      <c r="B186" s="9" t="inlineStr">
        <is>
          <t>Friday</t>
        </is>
      </c>
      <c r="C186" s="9" t="inlineStr">
        <is>
          <t>UoM sentiment (final)</t>
        </is>
      </c>
      <c r="D186" s="9" t="inlineStr">
        <is>
          <t>10:00</t>
        </is>
      </c>
      <c r="E186" s="9" t="inlineStr">
        <is>
          <t>Skipped</t>
        </is>
      </c>
    </row>
    <row r="187">
      <c r="A187" s="25" t="n">
        <v>44477</v>
      </c>
      <c r="B187" s="9" t="inlineStr">
        <is>
          <t>Friday</t>
        </is>
      </c>
      <c r="C187" s="9" t="inlineStr">
        <is>
          <t>Non-Farm Payrolls</t>
        </is>
      </c>
      <c r="D187" s="9" t="inlineStr">
        <is>
          <t>08:30</t>
        </is>
      </c>
      <c r="E187" s="9" t="inlineStr">
        <is>
          <t>Skipped</t>
        </is>
      </c>
    </row>
    <row r="188">
      <c r="A188" s="25" t="n">
        <v>44482</v>
      </c>
      <c r="B188" s="9" t="inlineStr">
        <is>
          <t>Wednesday</t>
        </is>
      </c>
      <c r="C188" s="9" t="inlineStr">
        <is>
          <t>CPI</t>
        </is>
      </c>
      <c r="D188" s="9" t="inlineStr">
        <is>
          <t>08:30</t>
        </is>
      </c>
      <c r="E188" s="9" t="inlineStr">
        <is>
          <t>Skipped</t>
        </is>
      </c>
    </row>
    <row r="189">
      <c r="A189" s="25" t="n">
        <v>44483</v>
      </c>
      <c r="B189" s="9" t="inlineStr">
        <is>
          <t>Thursday</t>
        </is>
      </c>
      <c r="C189" s="9" t="inlineStr">
        <is>
          <t>PPI</t>
        </is>
      </c>
      <c r="D189" s="9" t="inlineStr">
        <is>
          <t>08:30</t>
        </is>
      </c>
      <c r="E189" s="9" t="inlineStr">
        <is>
          <t>Skipped</t>
        </is>
      </c>
    </row>
    <row r="190">
      <c r="A190" s="25" t="n">
        <v>44484</v>
      </c>
      <c r="B190" s="9" t="inlineStr">
        <is>
          <t>Friday</t>
        </is>
      </c>
      <c r="C190" s="9" t="inlineStr">
        <is>
          <t>UoM sentiment (preliminary)</t>
        </is>
      </c>
      <c r="D190" s="9" t="inlineStr">
        <is>
          <t>10:00</t>
        </is>
      </c>
      <c r="E190" s="9" t="inlineStr">
        <is>
          <t>Skipped</t>
        </is>
      </c>
    </row>
    <row r="191">
      <c r="A191" s="25" t="n">
        <v>44497</v>
      </c>
      <c r="B191" s="9" t="inlineStr">
        <is>
          <t>Thursday</t>
        </is>
      </c>
      <c r="C191" s="9" t="inlineStr">
        <is>
          <t>GDP (advance)</t>
        </is>
      </c>
      <c r="D191" s="9" t="inlineStr">
        <is>
          <t>08:30</t>
        </is>
      </c>
      <c r="E191" s="9" t="inlineStr">
        <is>
          <t>Skipped</t>
        </is>
      </c>
    </row>
    <row r="192">
      <c r="A192" s="25" t="n">
        <v>44498</v>
      </c>
      <c r="B192" s="9" t="inlineStr">
        <is>
          <t>Friday</t>
        </is>
      </c>
      <c r="C192" s="9" t="inlineStr">
        <is>
          <t>UoM sentiment (final)</t>
        </is>
      </c>
      <c r="D192" s="9" t="inlineStr">
        <is>
          <t>10:00</t>
        </is>
      </c>
      <c r="E192" s="9" t="inlineStr">
        <is>
          <t>Skipped</t>
        </is>
      </c>
    </row>
    <row r="193">
      <c r="A193" s="25" t="n">
        <v>44503</v>
      </c>
      <c r="B193" s="9" t="inlineStr">
        <is>
          <t>Wednesday</t>
        </is>
      </c>
      <c r="C193" s="9" t="inlineStr">
        <is>
          <t>FOMC rate decision</t>
        </is>
      </c>
      <c r="D193" s="9" t="inlineStr">
        <is>
          <t>14:00</t>
        </is>
      </c>
      <c r="E193" s="9" t="inlineStr">
        <is>
          <t>Skipped</t>
        </is>
      </c>
    </row>
    <row r="194">
      <c r="A194" s="25" t="n">
        <v>44505</v>
      </c>
      <c r="B194" s="9" t="inlineStr">
        <is>
          <t>Friday</t>
        </is>
      </c>
      <c r="C194" s="9" t="inlineStr">
        <is>
          <t>Non-Farm Payrolls</t>
        </is>
      </c>
      <c r="D194" s="9" t="inlineStr">
        <is>
          <t>08:30</t>
        </is>
      </c>
      <c r="E194" s="9" t="inlineStr">
        <is>
          <t>Skipped</t>
        </is>
      </c>
    </row>
    <row r="195">
      <c r="A195" s="25" t="n">
        <v>44509</v>
      </c>
      <c r="B195" s="9" t="inlineStr">
        <is>
          <t>Tuesday</t>
        </is>
      </c>
      <c r="C195" s="9" t="inlineStr">
        <is>
          <t>PPI</t>
        </is>
      </c>
      <c r="D195" s="9" t="inlineStr">
        <is>
          <t>08:30</t>
        </is>
      </c>
      <c r="E195" s="9" t="inlineStr">
        <is>
          <t>Skipped</t>
        </is>
      </c>
    </row>
    <row r="196">
      <c r="A196" s="25" t="n">
        <v>44510</v>
      </c>
      <c r="B196" s="9" t="inlineStr">
        <is>
          <t>Wednesday</t>
        </is>
      </c>
      <c r="C196" s="9" t="inlineStr">
        <is>
          <t>CPI</t>
        </is>
      </c>
      <c r="D196" s="9" t="inlineStr">
        <is>
          <t>08:30</t>
        </is>
      </c>
      <c r="E196" s="9" t="inlineStr">
        <is>
          <t>Skipped</t>
        </is>
      </c>
    </row>
    <row r="197">
      <c r="A197" s="25" t="n">
        <v>44512</v>
      </c>
      <c r="B197" s="9" t="inlineStr">
        <is>
          <t>Friday</t>
        </is>
      </c>
      <c r="C197" s="9" t="inlineStr">
        <is>
          <t>UoM sentiment (preliminary)</t>
        </is>
      </c>
      <c r="D197" s="9" t="inlineStr">
        <is>
          <t>10:00</t>
        </is>
      </c>
      <c r="E197" s="9" t="inlineStr">
        <is>
          <t>Skipped</t>
        </is>
      </c>
    </row>
    <row r="198">
      <c r="A198" s="25" t="n">
        <v>44524</v>
      </c>
      <c r="B198" s="9" t="inlineStr">
        <is>
          <t>Wednesday</t>
        </is>
      </c>
      <c r="C198" s="9" t="inlineStr">
        <is>
          <t>GDP (second), UoM sentiment (final)</t>
        </is>
      </c>
      <c r="D198" s="9" t="inlineStr">
        <is>
          <t>08:30, 10:00</t>
        </is>
      </c>
      <c r="E198" s="9" t="inlineStr">
        <is>
          <t>Skipped</t>
        </is>
      </c>
    </row>
    <row r="199">
      <c r="A199" s="25" t="n">
        <v>44533</v>
      </c>
      <c r="B199" s="9" t="inlineStr">
        <is>
          <t>Friday</t>
        </is>
      </c>
      <c r="C199" s="9" t="inlineStr">
        <is>
          <t>Non-Farm Payrolls</t>
        </is>
      </c>
      <c r="D199" s="9" t="inlineStr">
        <is>
          <t>08:30</t>
        </is>
      </c>
      <c r="E199" s="9" t="inlineStr">
        <is>
          <t>Skipped</t>
        </is>
      </c>
    </row>
    <row r="200">
      <c r="A200" s="25" t="n">
        <v>44540</v>
      </c>
      <c r="B200" s="9" t="inlineStr">
        <is>
          <t>Friday</t>
        </is>
      </c>
      <c r="C200" s="9" t="inlineStr">
        <is>
          <t>CPI, UoM sentiment (preliminary)</t>
        </is>
      </c>
      <c r="D200" s="9" t="inlineStr">
        <is>
          <t>08:30, 10:00</t>
        </is>
      </c>
      <c r="E200" s="9" t="inlineStr">
        <is>
          <t>Skipped</t>
        </is>
      </c>
    </row>
    <row r="201">
      <c r="A201" s="25" t="n">
        <v>44544</v>
      </c>
      <c r="B201" s="9" t="inlineStr">
        <is>
          <t>Tuesday</t>
        </is>
      </c>
      <c r="C201" s="9" t="inlineStr">
        <is>
          <t>PPI</t>
        </is>
      </c>
      <c r="D201" s="9" t="inlineStr">
        <is>
          <t>08:30</t>
        </is>
      </c>
      <c r="E201" s="9" t="inlineStr">
        <is>
          <t>Skipped</t>
        </is>
      </c>
    </row>
    <row r="202">
      <c r="A202" s="25" t="n">
        <v>44545</v>
      </c>
      <c r="B202" s="9" t="inlineStr">
        <is>
          <t>Wednesday</t>
        </is>
      </c>
      <c r="C202" s="9" t="inlineStr">
        <is>
          <t>FOMC rate decision</t>
        </is>
      </c>
      <c r="D202" s="9" t="inlineStr">
        <is>
          <t>14:00</t>
        </is>
      </c>
      <c r="E202" s="9" t="inlineStr">
        <is>
          <t>Skipped</t>
        </is>
      </c>
    </row>
    <row r="203">
      <c r="A203" s="25" t="n">
        <v>44552</v>
      </c>
      <c r="B203" s="9" t="inlineStr">
        <is>
          <t>Wednesday</t>
        </is>
      </c>
      <c r="C203" s="9" t="inlineStr">
        <is>
          <t>GDP (third)</t>
        </is>
      </c>
      <c r="D203" s="9" t="inlineStr">
        <is>
          <t>08:30</t>
        </is>
      </c>
      <c r="E203" s="9" t="inlineStr">
        <is>
          <t>Skipped</t>
        </is>
      </c>
    </row>
    <row r="204">
      <c r="A204" s="25" t="n">
        <v>44553</v>
      </c>
      <c r="B204" s="9" t="inlineStr">
        <is>
          <t>Thursday</t>
        </is>
      </c>
      <c r="C204" s="9" t="inlineStr">
        <is>
          <t>UoM sentiment (final)</t>
        </is>
      </c>
      <c r="D204" s="9" t="inlineStr">
        <is>
          <t>10:00</t>
        </is>
      </c>
      <c r="E204" s="9" t="inlineStr">
        <is>
          <t>Skipped</t>
        </is>
      </c>
    </row>
    <row r="205">
      <c r="A205" s="25" t="n">
        <v>44568</v>
      </c>
      <c r="B205" s="9" t="inlineStr">
        <is>
          <t>Friday</t>
        </is>
      </c>
      <c r="C205" s="9" t="inlineStr">
        <is>
          <t>Non-Farm Payrolls</t>
        </is>
      </c>
      <c r="D205" s="9" t="inlineStr">
        <is>
          <t>08:30</t>
        </is>
      </c>
      <c r="E205" s="9" t="inlineStr">
        <is>
          <t>Skipped</t>
        </is>
      </c>
    </row>
    <row r="206">
      <c r="A206" s="25" t="n">
        <v>44573</v>
      </c>
      <c r="B206" s="9" t="inlineStr">
        <is>
          <t>Wednesday</t>
        </is>
      </c>
      <c r="C206" s="9" t="inlineStr">
        <is>
          <t>CPI</t>
        </is>
      </c>
      <c r="D206" s="9" t="inlineStr">
        <is>
          <t>08:30</t>
        </is>
      </c>
      <c r="E206" s="9" t="inlineStr">
        <is>
          <t>Skipped</t>
        </is>
      </c>
    </row>
    <row r="207">
      <c r="A207" s="25" t="n">
        <v>44574</v>
      </c>
      <c r="B207" s="9" t="inlineStr">
        <is>
          <t>Thursday</t>
        </is>
      </c>
      <c r="C207" s="9" t="inlineStr">
        <is>
          <t>PPI</t>
        </is>
      </c>
      <c r="D207" s="9" t="inlineStr">
        <is>
          <t>08:30</t>
        </is>
      </c>
      <c r="E207" s="9" t="inlineStr">
        <is>
          <t>Skipped</t>
        </is>
      </c>
    </row>
    <row r="208">
      <c r="A208" s="25" t="n">
        <v>44575</v>
      </c>
      <c r="B208" s="9" t="inlineStr">
        <is>
          <t>Friday</t>
        </is>
      </c>
      <c r="C208" s="9" t="inlineStr">
        <is>
          <t>UoM sentiment (preliminary)</t>
        </is>
      </c>
      <c r="D208" s="9" t="inlineStr">
        <is>
          <t>10:00</t>
        </is>
      </c>
      <c r="E208" s="9" t="inlineStr">
        <is>
          <t>Skipped</t>
        </is>
      </c>
    </row>
    <row r="209">
      <c r="A209" s="25" t="n">
        <v>44587</v>
      </c>
      <c r="B209" s="9" t="inlineStr">
        <is>
          <t>Wednesday</t>
        </is>
      </c>
      <c r="C209" s="9" t="inlineStr">
        <is>
          <t>FOMC rate decision</t>
        </is>
      </c>
      <c r="D209" s="9" t="inlineStr">
        <is>
          <t>14:00</t>
        </is>
      </c>
      <c r="E209" s="9" t="inlineStr">
        <is>
          <t>Skipped</t>
        </is>
      </c>
    </row>
    <row r="210">
      <c r="A210" s="25" t="n">
        <v>44588</v>
      </c>
      <c r="B210" s="9" t="inlineStr">
        <is>
          <t>Thursday</t>
        </is>
      </c>
      <c r="C210" s="9" t="inlineStr">
        <is>
          <t>GDP (advance)</t>
        </is>
      </c>
      <c r="D210" s="9" t="inlineStr">
        <is>
          <t>08:30</t>
        </is>
      </c>
      <c r="E210" s="9" t="inlineStr">
        <is>
          <t>Skipped</t>
        </is>
      </c>
    </row>
    <row r="211">
      <c r="A211" s="25" t="n">
        <v>44589</v>
      </c>
      <c r="B211" s="9" t="inlineStr">
        <is>
          <t>Friday</t>
        </is>
      </c>
      <c r="C211" s="9" t="inlineStr">
        <is>
          <t>UoM sentiment (final)</t>
        </is>
      </c>
      <c r="D211" s="9" t="inlineStr">
        <is>
          <t>10:00</t>
        </is>
      </c>
      <c r="E211" s="9" t="inlineStr">
        <is>
          <t>Skipped</t>
        </is>
      </c>
    </row>
    <row r="212">
      <c r="A212" s="25" t="n">
        <v>44596</v>
      </c>
      <c r="B212" s="9" t="inlineStr">
        <is>
          <t>Friday</t>
        </is>
      </c>
      <c r="C212" s="9" t="inlineStr">
        <is>
          <t>Non-Farm Payrolls</t>
        </is>
      </c>
      <c r="D212" s="9" t="inlineStr">
        <is>
          <t>08:30</t>
        </is>
      </c>
      <c r="E212" s="9" t="inlineStr">
        <is>
          <t>Skipped</t>
        </is>
      </c>
    </row>
    <row r="213">
      <c r="A213" s="25" t="n">
        <v>44602</v>
      </c>
      <c r="B213" s="9" t="inlineStr">
        <is>
          <t>Thursday</t>
        </is>
      </c>
      <c r="C213" s="9" t="inlineStr">
        <is>
          <t>CPI</t>
        </is>
      </c>
      <c r="D213" s="9" t="inlineStr">
        <is>
          <t>08:30</t>
        </is>
      </c>
      <c r="E213" s="9" t="inlineStr">
        <is>
          <t>Skipped</t>
        </is>
      </c>
    </row>
    <row r="214">
      <c r="A214" s="25" t="n">
        <v>44603</v>
      </c>
      <c r="B214" s="9" t="inlineStr">
        <is>
          <t>Friday</t>
        </is>
      </c>
      <c r="C214" s="9" t="inlineStr">
        <is>
          <t>UoM sentiment (preliminary)</t>
        </is>
      </c>
      <c r="D214" s="9" t="inlineStr">
        <is>
          <t>10:00</t>
        </is>
      </c>
      <c r="E214" s="9" t="inlineStr">
        <is>
          <t>Skipped</t>
        </is>
      </c>
    </row>
    <row r="215">
      <c r="A215" s="25" t="n">
        <v>44607</v>
      </c>
      <c r="B215" s="9" t="inlineStr">
        <is>
          <t>Tuesday</t>
        </is>
      </c>
      <c r="C215" s="9" t="inlineStr">
        <is>
          <t>PPI</t>
        </is>
      </c>
      <c r="D215" s="9" t="inlineStr">
        <is>
          <t>08:30</t>
        </is>
      </c>
      <c r="E215" s="9" t="inlineStr">
        <is>
          <t>Skipped</t>
        </is>
      </c>
    </row>
    <row r="216">
      <c r="A216" s="25" t="n">
        <v>44616</v>
      </c>
      <c r="B216" s="9" t="inlineStr">
        <is>
          <t>Thursday</t>
        </is>
      </c>
      <c r="C216" s="9" t="inlineStr">
        <is>
          <t>GDP (second)</t>
        </is>
      </c>
      <c r="D216" s="9" t="inlineStr">
        <is>
          <t>08:30</t>
        </is>
      </c>
      <c r="E216" s="9" t="inlineStr">
        <is>
          <t>Skipped</t>
        </is>
      </c>
    </row>
    <row r="217">
      <c r="A217" s="25" t="n">
        <v>44617</v>
      </c>
      <c r="B217" s="9" t="inlineStr">
        <is>
          <t>Friday</t>
        </is>
      </c>
      <c r="C217" s="9" t="inlineStr">
        <is>
          <t>UoM sentiment (final)</t>
        </is>
      </c>
      <c r="D217" s="9" t="inlineStr">
        <is>
          <t>10:00</t>
        </is>
      </c>
      <c r="E217" s="9" t="inlineStr">
        <is>
          <t>Skipped</t>
        </is>
      </c>
    </row>
    <row r="218">
      <c r="A218" s="25" t="n">
        <v>44624</v>
      </c>
      <c r="B218" s="9" t="inlineStr">
        <is>
          <t>Friday</t>
        </is>
      </c>
      <c r="C218" s="9" t="inlineStr">
        <is>
          <t>Non-Farm Payrolls</t>
        </is>
      </c>
      <c r="D218" s="9" t="inlineStr">
        <is>
          <t>08:30</t>
        </is>
      </c>
      <c r="E218" s="9" t="inlineStr">
        <is>
          <t>Skipped</t>
        </is>
      </c>
    </row>
    <row r="219">
      <c r="A219" s="25" t="n">
        <v>44630</v>
      </c>
      <c r="B219" s="9" t="inlineStr">
        <is>
          <t>Thursday</t>
        </is>
      </c>
      <c r="C219" s="9" t="inlineStr">
        <is>
          <t>CPI</t>
        </is>
      </c>
      <c r="D219" s="9" t="inlineStr">
        <is>
          <t>08:30</t>
        </is>
      </c>
      <c r="E219" s="9" t="inlineStr">
        <is>
          <t>Skipped</t>
        </is>
      </c>
    </row>
    <row r="220">
      <c r="A220" s="25" t="n">
        <v>44631</v>
      </c>
      <c r="B220" s="9" t="inlineStr">
        <is>
          <t>Friday</t>
        </is>
      </c>
      <c r="C220" s="9" t="inlineStr">
        <is>
          <t>UoM sentiment (preliminary)</t>
        </is>
      </c>
      <c r="D220" s="9" t="inlineStr">
        <is>
          <t>10:00</t>
        </is>
      </c>
      <c r="E220" s="9" t="inlineStr">
        <is>
          <t>Skipped</t>
        </is>
      </c>
    </row>
    <row r="221">
      <c r="A221" s="25" t="n">
        <v>44635</v>
      </c>
      <c r="B221" s="9" t="inlineStr">
        <is>
          <t>Tuesday</t>
        </is>
      </c>
      <c r="C221" s="9" t="inlineStr">
        <is>
          <t>PPI</t>
        </is>
      </c>
      <c r="D221" s="9" t="inlineStr">
        <is>
          <t>08:30</t>
        </is>
      </c>
      <c r="E221" s="9" t="inlineStr">
        <is>
          <t>Skipped</t>
        </is>
      </c>
    </row>
    <row r="222">
      <c r="A222" s="25" t="n">
        <v>44636</v>
      </c>
      <c r="B222" s="9" t="inlineStr">
        <is>
          <t>Wednesday</t>
        </is>
      </c>
      <c r="C222" s="9" t="inlineStr">
        <is>
          <t>FOMC rate decision</t>
        </is>
      </c>
      <c r="D222" s="9" t="inlineStr">
        <is>
          <t>14:00</t>
        </is>
      </c>
      <c r="E222" s="9" t="inlineStr">
        <is>
          <t>Skipped</t>
        </is>
      </c>
    </row>
    <row r="223">
      <c r="A223" s="25" t="n">
        <v>44645</v>
      </c>
      <c r="B223" s="9" t="inlineStr">
        <is>
          <t>Friday</t>
        </is>
      </c>
      <c r="C223" s="9" t="inlineStr">
        <is>
          <t>UoM sentiment (final)</t>
        </is>
      </c>
      <c r="D223" s="9" t="inlineStr">
        <is>
          <t>10:00</t>
        </is>
      </c>
      <c r="E223" s="9" t="inlineStr">
        <is>
          <t>Skipped</t>
        </is>
      </c>
    </row>
    <row r="224">
      <c r="A224" s="25" t="n">
        <v>44650</v>
      </c>
      <c r="B224" s="9" t="inlineStr">
        <is>
          <t>Wednesday</t>
        </is>
      </c>
      <c r="C224" s="9" t="inlineStr">
        <is>
          <t>GDP (third)</t>
        </is>
      </c>
      <c r="D224" s="9" t="inlineStr">
        <is>
          <t>08:30</t>
        </is>
      </c>
      <c r="E224" s="9" t="inlineStr">
        <is>
          <t>Skipped</t>
        </is>
      </c>
    </row>
    <row r="225">
      <c r="A225" s="25" t="n">
        <v>44652</v>
      </c>
      <c r="B225" s="9" t="inlineStr">
        <is>
          <t>Friday</t>
        </is>
      </c>
      <c r="C225" s="9" t="inlineStr">
        <is>
          <t>Non-Farm Payrolls</t>
        </is>
      </c>
      <c r="D225" s="9" t="inlineStr">
        <is>
          <t>08:30</t>
        </is>
      </c>
      <c r="E225" s="9" t="inlineStr">
        <is>
          <t>Skipped</t>
        </is>
      </c>
    </row>
    <row r="226">
      <c r="A226" s="25" t="n">
        <v>44663</v>
      </c>
      <c r="B226" s="9" t="inlineStr">
        <is>
          <t>Tuesday</t>
        </is>
      </c>
      <c r="C226" s="9" t="inlineStr">
        <is>
          <t>CPI</t>
        </is>
      </c>
      <c r="D226" s="9" t="inlineStr">
        <is>
          <t>08:30</t>
        </is>
      </c>
      <c r="E226" s="9" t="inlineStr">
        <is>
          <t>Skipped</t>
        </is>
      </c>
    </row>
    <row r="227">
      <c r="A227" s="25" t="n">
        <v>44664</v>
      </c>
      <c r="B227" s="9" t="inlineStr">
        <is>
          <t>Wednesday</t>
        </is>
      </c>
      <c r="C227" s="9" t="inlineStr">
        <is>
          <t>PPI</t>
        </is>
      </c>
      <c r="D227" s="9" t="inlineStr">
        <is>
          <t>08:30</t>
        </is>
      </c>
      <c r="E227" s="9" t="inlineStr">
        <is>
          <t>Skipped</t>
        </is>
      </c>
    </row>
    <row r="228">
      <c r="A228" s="25" t="n">
        <v>44665</v>
      </c>
      <c r="B228" s="9" t="inlineStr">
        <is>
          <t>Thursday</t>
        </is>
      </c>
      <c r="C228" s="9" t="inlineStr">
        <is>
          <t>UoM sentiment (preliminary)</t>
        </is>
      </c>
      <c r="D228" s="9" t="inlineStr">
        <is>
          <t>10:00</t>
        </is>
      </c>
      <c r="E228" s="9" t="inlineStr">
        <is>
          <t>Skipped</t>
        </is>
      </c>
    </row>
    <row r="229">
      <c r="A229" s="25" t="n">
        <v>44679</v>
      </c>
      <c r="B229" s="9" t="inlineStr">
        <is>
          <t>Thursday</t>
        </is>
      </c>
      <c r="C229" s="9" t="inlineStr">
        <is>
          <t>GDP (advance)</t>
        </is>
      </c>
      <c r="D229" s="9" t="inlineStr">
        <is>
          <t>08:30</t>
        </is>
      </c>
      <c r="E229" s="9" t="inlineStr">
        <is>
          <t>Skipped</t>
        </is>
      </c>
    </row>
    <row r="230">
      <c r="A230" s="25" t="n">
        <v>44680</v>
      </c>
      <c r="B230" s="9" t="inlineStr">
        <is>
          <t>Friday</t>
        </is>
      </c>
      <c r="C230" s="9" t="inlineStr">
        <is>
          <t>UoM sentiment (final)</t>
        </is>
      </c>
      <c r="D230" s="9" t="inlineStr">
        <is>
          <t>10:00</t>
        </is>
      </c>
      <c r="E230" s="9" t="inlineStr">
        <is>
          <t>Skipped</t>
        </is>
      </c>
    </row>
    <row r="231">
      <c r="A231" s="25" t="n">
        <v>44685</v>
      </c>
      <c r="B231" s="9" t="inlineStr">
        <is>
          <t>Wednesday</t>
        </is>
      </c>
      <c r="C231" s="9" t="inlineStr">
        <is>
          <t>FOMC rate decision</t>
        </is>
      </c>
      <c r="D231" s="9" t="inlineStr">
        <is>
          <t>14:00</t>
        </is>
      </c>
      <c r="E231" s="9" t="inlineStr">
        <is>
          <t>Skipped</t>
        </is>
      </c>
    </row>
    <row r="232">
      <c r="A232" s="25" t="n">
        <v>44687</v>
      </c>
      <c r="B232" s="9" t="inlineStr">
        <is>
          <t>Friday</t>
        </is>
      </c>
      <c r="C232" s="9" t="inlineStr">
        <is>
          <t>Non-Farm Payrolls</t>
        </is>
      </c>
      <c r="D232" s="9" t="inlineStr">
        <is>
          <t>08:30</t>
        </is>
      </c>
      <c r="E232" s="9" t="inlineStr">
        <is>
          <t>Skipped</t>
        </is>
      </c>
    </row>
    <row r="233">
      <c r="A233" s="25" t="n">
        <v>44692</v>
      </c>
      <c r="B233" s="9" t="inlineStr">
        <is>
          <t>Wednesday</t>
        </is>
      </c>
      <c r="C233" s="9" t="inlineStr">
        <is>
          <t>CPI</t>
        </is>
      </c>
      <c r="D233" s="9" t="inlineStr">
        <is>
          <t>08:30</t>
        </is>
      </c>
      <c r="E233" s="9" t="inlineStr">
        <is>
          <t>Skipped</t>
        </is>
      </c>
    </row>
    <row r="234">
      <c r="A234" s="25" t="n">
        <v>44693</v>
      </c>
      <c r="B234" s="9" t="inlineStr">
        <is>
          <t>Thursday</t>
        </is>
      </c>
      <c r="C234" s="9" t="inlineStr">
        <is>
          <t>PPI</t>
        </is>
      </c>
      <c r="D234" s="9" t="inlineStr">
        <is>
          <t>08:30</t>
        </is>
      </c>
      <c r="E234" s="9" t="inlineStr">
        <is>
          <t>Skipped</t>
        </is>
      </c>
    </row>
    <row r="235">
      <c r="A235" s="25" t="n">
        <v>44694</v>
      </c>
      <c r="B235" s="9" t="inlineStr">
        <is>
          <t>Friday</t>
        </is>
      </c>
      <c r="C235" s="9" t="inlineStr">
        <is>
          <t>UoM sentiment (preliminary)</t>
        </is>
      </c>
      <c r="D235" s="9" t="inlineStr">
        <is>
          <t>10:00</t>
        </is>
      </c>
      <c r="E235" s="9" t="inlineStr">
        <is>
          <t>Skipped</t>
        </is>
      </c>
    </row>
    <row r="236">
      <c r="A236" s="25" t="n">
        <v>44707</v>
      </c>
      <c r="B236" s="9" t="inlineStr">
        <is>
          <t>Thursday</t>
        </is>
      </c>
      <c r="C236" s="9" t="inlineStr">
        <is>
          <t>GDP (second)</t>
        </is>
      </c>
      <c r="D236" s="9" t="inlineStr">
        <is>
          <t>08:30</t>
        </is>
      </c>
      <c r="E236" s="9" t="inlineStr">
        <is>
          <t>Skipped</t>
        </is>
      </c>
    </row>
    <row r="237">
      <c r="A237" s="25" t="n">
        <v>44708</v>
      </c>
      <c r="B237" s="9" t="inlineStr">
        <is>
          <t>Friday</t>
        </is>
      </c>
      <c r="C237" s="9" t="inlineStr">
        <is>
          <t>UoM sentiment (final)</t>
        </is>
      </c>
      <c r="D237" s="9" t="inlineStr">
        <is>
          <t>10:00</t>
        </is>
      </c>
      <c r="E237" s="9" t="inlineStr">
        <is>
          <t>Skipped</t>
        </is>
      </c>
    </row>
    <row r="238">
      <c r="A238" s="25" t="n">
        <v>44715</v>
      </c>
      <c r="B238" s="9" t="inlineStr">
        <is>
          <t>Friday</t>
        </is>
      </c>
      <c r="C238" s="9" t="inlineStr">
        <is>
          <t>Non-Farm Payrolls</t>
        </is>
      </c>
      <c r="D238" s="9" t="inlineStr">
        <is>
          <t>08:30</t>
        </is>
      </c>
      <c r="E238" s="9" t="inlineStr">
        <is>
          <t>Skipped</t>
        </is>
      </c>
    </row>
    <row r="239">
      <c r="A239" s="25" t="n">
        <v>44722</v>
      </c>
      <c r="B239" s="9" t="inlineStr">
        <is>
          <t>Friday</t>
        </is>
      </c>
      <c r="C239" s="9" t="inlineStr">
        <is>
          <t>CPI, UoM sentiment (preliminary)</t>
        </is>
      </c>
      <c r="D239" s="9" t="inlineStr">
        <is>
          <t>08:30, 10:00</t>
        </is>
      </c>
      <c r="E239" s="9" t="inlineStr">
        <is>
          <t>Skipped</t>
        </is>
      </c>
    </row>
    <row r="240">
      <c r="A240" s="25" t="n">
        <v>44726</v>
      </c>
      <c r="B240" s="9" t="inlineStr">
        <is>
          <t>Tuesday</t>
        </is>
      </c>
      <c r="C240" s="9" t="inlineStr">
        <is>
          <t>PPI</t>
        </is>
      </c>
      <c r="D240" s="9" t="inlineStr">
        <is>
          <t>08:30</t>
        </is>
      </c>
      <c r="E240" s="9" t="inlineStr">
        <is>
          <t>Skipped</t>
        </is>
      </c>
    </row>
    <row r="241">
      <c r="A241" s="25" t="n">
        <v>44727</v>
      </c>
      <c r="B241" s="9" t="inlineStr">
        <is>
          <t>Wednesday</t>
        </is>
      </c>
      <c r="C241" s="9" t="inlineStr">
        <is>
          <t>FOMC rate decision</t>
        </is>
      </c>
      <c r="D241" s="9" t="inlineStr">
        <is>
          <t>14:00</t>
        </is>
      </c>
      <c r="E241" s="9" t="inlineStr">
        <is>
          <t>Skipped</t>
        </is>
      </c>
    </row>
    <row r="242">
      <c r="A242" s="25" t="n">
        <v>44736</v>
      </c>
      <c r="B242" s="9" t="inlineStr">
        <is>
          <t>Friday</t>
        </is>
      </c>
      <c r="C242" s="9" t="inlineStr">
        <is>
          <t>UoM sentiment (final)</t>
        </is>
      </c>
      <c r="D242" s="9" t="inlineStr">
        <is>
          <t>10:00</t>
        </is>
      </c>
      <c r="E242" s="9" t="inlineStr">
        <is>
          <t>Skipped</t>
        </is>
      </c>
    </row>
    <row r="243">
      <c r="A243" s="25" t="n">
        <v>44741</v>
      </c>
      <c r="B243" s="9" t="inlineStr">
        <is>
          <t>Wednesday</t>
        </is>
      </c>
      <c r="C243" s="9" t="inlineStr">
        <is>
          <t>GDP (third)</t>
        </is>
      </c>
      <c r="D243" s="9" t="inlineStr">
        <is>
          <t>08:30</t>
        </is>
      </c>
      <c r="E243" s="9" t="inlineStr">
        <is>
          <t>Skipped</t>
        </is>
      </c>
    </row>
    <row r="244">
      <c r="A244" s="25" t="n">
        <v>44750</v>
      </c>
      <c r="B244" s="9" t="inlineStr">
        <is>
          <t>Friday</t>
        </is>
      </c>
      <c r="C244" s="9" t="inlineStr">
        <is>
          <t>Non-Farm Payrolls</t>
        </is>
      </c>
      <c r="D244" s="9" t="inlineStr">
        <is>
          <t>08:30</t>
        </is>
      </c>
      <c r="E244" s="9" t="inlineStr">
        <is>
          <t>Skipped</t>
        </is>
      </c>
    </row>
    <row r="245">
      <c r="A245" s="25" t="n">
        <v>44755</v>
      </c>
      <c r="B245" s="9" t="inlineStr">
        <is>
          <t>Wednesday</t>
        </is>
      </c>
      <c r="C245" s="9" t="inlineStr">
        <is>
          <t>CPI</t>
        </is>
      </c>
      <c r="D245" s="9" t="inlineStr">
        <is>
          <t>08:30</t>
        </is>
      </c>
      <c r="E245" s="9" t="inlineStr">
        <is>
          <t>Skipped</t>
        </is>
      </c>
    </row>
    <row r="246">
      <c r="A246" s="25" t="n">
        <v>44756</v>
      </c>
      <c r="B246" s="9" t="inlineStr">
        <is>
          <t>Thursday</t>
        </is>
      </c>
      <c r="C246" s="9" t="inlineStr">
        <is>
          <t>PPI</t>
        </is>
      </c>
      <c r="D246" s="9" t="inlineStr">
        <is>
          <t>08:30</t>
        </is>
      </c>
      <c r="E246" s="9" t="inlineStr">
        <is>
          <t>Skipped</t>
        </is>
      </c>
    </row>
    <row r="247">
      <c r="A247" s="25" t="n">
        <v>44757</v>
      </c>
      <c r="B247" s="9" t="inlineStr">
        <is>
          <t>Friday</t>
        </is>
      </c>
      <c r="C247" s="9" t="inlineStr">
        <is>
          <t>UoM sentiment (preliminary)</t>
        </is>
      </c>
      <c r="D247" s="9" t="inlineStr">
        <is>
          <t>10:00</t>
        </is>
      </c>
      <c r="E247" s="9" t="inlineStr">
        <is>
          <t>Skipped</t>
        </is>
      </c>
    </row>
    <row r="248">
      <c r="A248" s="25" t="n">
        <v>44769</v>
      </c>
      <c r="B248" s="9" t="inlineStr">
        <is>
          <t>Wednesday</t>
        </is>
      </c>
      <c r="C248" s="9" t="inlineStr">
        <is>
          <t>FOMC rate decision</t>
        </is>
      </c>
      <c r="D248" s="9" t="inlineStr">
        <is>
          <t>14:00</t>
        </is>
      </c>
      <c r="E248" s="9" t="inlineStr">
        <is>
          <t>Skipped</t>
        </is>
      </c>
    </row>
    <row r="249">
      <c r="A249" s="25" t="n">
        <v>44770</v>
      </c>
      <c r="B249" s="9" t="inlineStr">
        <is>
          <t>Thursday</t>
        </is>
      </c>
      <c r="C249" s="9" t="inlineStr">
        <is>
          <t>GDP (advance)</t>
        </is>
      </c>
      <c r="D249" s="9" t="inlineStr">
        <is>
          <t>08:30</t>
        </is>
      </c>
      <c r="E249" s="9" t="inlineStr">
        <is>
          <t>Skipped</t>
        </is>
      </c>
    </row>
    <row r="250">
      <c r="A250" s="25" t="n">
        <v>44771</v>
      </c>
      <c r="B250" s="9" t="inlineStr">
        <is>
          <t>Friday</t>
        </is>
      </c>
      <c r="C250" s="9" t="inlineStr">
        <is>
          <t>UoM sentiment (final)</t>
        </is>
      </c>
      <c r="D250" s="9" t="inlineStr">
        <is>
          <t>10:00</t>
        </is>
      </c>
      <c r="E250" s="9" t="inlineStr">
        <is>
          <t>Skipped</t>
        </is>
      </c>
    </row>
    <row r="251">
      <c r="A251" s="25" t="n">
        <v>44778</v>
      </c>
      <c r="B251" s="9" t="inlineStr">
        <is>
          <t>Friday</t>
        </is>
      </c>
      <c r="C251" s="9" t="inlineStr">
        <is>
          <t>Non-Farm Payrolls</t>
        </is>
      </c>
      <c r="D251" s="9" t="inlineStr">
        <is>
          <t>08:30</t>
        </is>
      </c>
      <c r="E251" s="9" t="inlineStr">
        <is>
          <t>Skipped</t>
        </is>
      </c>
    </row>
    <row r="252">
      <c r="A252" s="25" t="n">
        <v>44783</v>
      </c>
      <c r="B252" s="9" t="inlineStr">
        <is>
          <t>Wednesday</t>
        </is>
      </c>
      <c r="C252" s="9" t="inlineStr">
        <is>
          <t>CPI</t>
        </is>
      </c>
      <c r="D252" s="9" t="inlineStr">
        <is>
          <t>08:30</t>
        </is>
      </c>
      <c r="E252" s="9" t="inlineStr">
        <is>
          <t>Skipped</t>
        </is>
      </c>
    </row>
    <row r="253">
      <c r="A253" s="25" t="n">
        <v>44784</v>
      </c>
      <c r="B253" s="9" t="inlineStr">
        <is>
          <t>Thursday</t>
        </is>
      </c>
      <c r="C253" s="9" t="inlineStr">
        <is>
          <t>PPI</t>
        </is>
      </c>
      <c r="D253" s="9" t="inlineStr">
        <is>
          <t>08:30</t>
        </is>
      </c>
      <c r="E253" s="9" t="inlineStr">
        <is>
          <t>Skipped</t>
        </is>
      </c>
    </row>
    <row r="254">
      <c r="A254" s="25" t="n">
        <v>44785</v>
      </c>
      <c r="B254" s="9" t="inlineStr">
        <is>
          <t>Friday</t>
        </is>
      </c>
      <c r="C254" s="9" t="inlineStr">
        <is>
          <t>UoM sentiment (preliminary)</t>
        </is>
      </c>
      <c r="D254" s="9" t="inlineStr">
        <is>
          <t>10:00</t>
        </is>
      </c>
      <c r="E254" s="9" t="inlineStr">
        <is>
          <t>Skipped</t>
        </is>
      </c>
    </row>
    <row r="255">
      <c r="A255" s="25" t="n">
        <v>44798</v>
      </c>
      <c r="B255" s="9" t="inlineStr">
        <is>
          <t>Thursday</t>
        </is>
      </c>
      <c r="C255" s="9" t="inlineStr">
        <is>
          <t>GDP (second)</t>
        </is>
      </c>
      <c r="D255" s="9" t="inlineStr">
        <is>
          <t>08:30</t>
        </is>
      </c>
      <c r="E255" s="9" t="inlineStr">
        <is>
          <t>Skipped</t>
        </is>
      </c>
    </row>
    <row r="256">
      <c r="A256" s="25" t="n">
        <v>44799</v>
      </c>
      <c r="B256" s="9" t="inlineStr">
        <is>
          <t>Friday</t>
        </is>
      </c>
      <c r="C256" s="9" t="inlineStr">
        <is>
          <t>UoM sentiment (final)</t>
        </is>
      </c>
      <c r="D256" s="9" t="inlineStr">
        <is>
          <t>10:00</t>
        </is>
      </c>
      <c r="E256" s="9" t="inlineStr">
        <is>
          <t>Skipped</t>
        </is>
      </c>
    </row>
    <row r="257">
      <c r="A257" s="25" t="n">
        <v>44806</v>
      </c>
      <c r="B257" s="9" t="inlineStr">
        <is>
          <t>Friday</t>
        </is>
      </c>
      <c r="C257" s="9" t="inlineStr">
        <is>
          <t>Non-Farm Payrolls</t>
        </is>
      </c>
      <c r="D257" s="9" t="inlineStr">
        <is>
          <t>08:30</t>
        </is>
      </c>
      <c r="E257" s="9" t="inlineStr">
        <is>
          <t>Skipped</t>
        </is>
      </c>
    </row>
    <row r="258">
      <c r="A258" s="25" t="n">
        <v>44817</v>
      </c>
      <c r="B258" s="9" t="inlineStr">
        <is>
          <t>Tuesday</t>
        </is>
      </c>
      <c r="C258" s="9" t="inlineStr">
        <is>
          <t>CPI</t>
        </is>
      </c>
      <c r="D258" s="9" t="inlineStr">
        <is>
          <t>08:30</t>
        </is>
      </c>
      <c r="E258" s="9" t="inlineStr">
        <is>
          <t>Skipped</t>
        </is>
      </c>
    </row>
    <row r="259">
      <c r="A259" s="25" t="n">
        <v>44818</v>
      </c>
      <c r="B259" s="9" t="inlineStr">
        <is>
          <t>Wednesday</t>
        </is>
      </c>
      <c r="C259" s="9" t="inlineStr">
        <is>
          <t>PPI</t>
        </is>
      </c>
      <c r="D259" s="9" t="inlineStr">
        <is>
          <t>08:30</t>
        </is>
      </c>
      <c r="E259" s="9" t="inlineStr">
        <is>
          <t>Skipped</t>
        </is>
      </c>
    </row>
    <row r="260">
      <c r="A260" s="25" t="n">
        <v>44820</v>
      </c>
      <c r="B260" s="9" t="inlineStr">
        <is>
          <t>Friday</t>
        </is>
      </c>
      <c r="C260" s="9" t="inlineStr">
        <is>
          <t>UoM sentiment (preliminary)</t>
        </is>
      </c>
      <c r="D260" s="9" t="inlineStr">
        <is>
          <t>10:00</t>
        </is>
      </c>
      <c r="E260" s="9" t="inlineStr">
        <is>
          <t>Skipped</t>
        </is>
      </c>
    </row>
    <row r="261">
      <c r="A261" s="25" t="n">
        <v>44825</v>
      </c>
      <c r="B261" s="9" t="inlineStr">
        <is>
          <t>Wednesday</t>
        </is>
      </c>
      <c r="C261" s="9" t="inlineStr">
        <is>
          <t>FOMC rate decision</t>
        </is>
      </c>
      <c r="D261" s="9" t="inlineStr">
        <is>
          <t>14:00</t>
        </is>
      </c>
      <c r="E261" s="9" t="inlineStr">
        <is>
          <t>Skipped</t>
        </is>
      </c>
    </row>
    <row r="262">
      <c r="A262" s="25" t="n">
        <v>44833</v>
      </c>
      <c r="B262" s="9" t="inlineStr">
        <is>
          <t>Thursday</t>
        </is>
      </c>
      <c r="C262" s="9" t="inlineStr">
        <is>
          <t>GDP (third)</t>
        </is>
      </c>
      <c r="D262" s="9" t="inlineStr">
        <is>
          <t>08:30</t>
        </is>
      </c>
      <c r="E262" s="9" t="inlineStr">
        <is>
          <t>Skipped</t>
        </is>
      </c>
    </row>
    <row r="263">
      <c r="A263" s="25" t="n">
        <v>44834</v>
      </c>
      <c r="B263" s="9" t="inlineStr">
        <is>
          <t>Friday</t>
        </is>
      </c>
      <c r="C263" s="9" t="inlineStr">
        <is>
          <t>UoM sentiment (final)</t>
        </is>
      </c>
      <c r="D263" s="9" t="inlineStr">
        <is>
          <t>10:00</t>
        </is>
      </c>
      <c r="E263" s="9" t="inlineStr">
        <is>
          <t>Skipped</t>
        </is>
      </c>
    </row>
    <row r="264">
      <c r="A264" s="25" t="n">
        <v>44841</v>
      </c>
      <c r="B264" s="9" t="inlineStr">
        <is>
          <t>Friday</t>
        </is>
      </c>
      <c r="C264" s="9" t="inlineStr">
        <is>
          <t>Non-Farm Payrolls</t>
        </is>
      </c>
      <c r="D264" s="9" t="inlineStr">
        <is>
          <t>08:30</t>
        </is>
      </c>
      <c r="E264" s="9" t="inlineStr">
        <is>
          <t>Skipped</t>
        </is>
      </c>
    </row>
    <row r="265">
      <c r="A265" s="25" t="n">
        <v>44846</v>
      </c>
      <c r="B265" s="9" t="inlineStr">
        <is>
          <t>Wednesday</t>
        </is>
      </c>
      <c r="C265" s="9" t="inlineStr">
        <is>
          <t>PPI</t>
        </is>
      </c>
      <c r="D265" s="9" t="inlineStr">
        <is>
          <t>08:30</t>
        </is>
      </c>
      <c r="E265" s="9" t="inlineStr">
        <is>
          <t>Skipped</t>
        </is>
      </c>
    </row>
    <row r="266">
      <c r="A266" s="25" t="n">
        <v>44847</v>
      </c>
      <c r="B266" s="9" t="inlineStr">
        <is>
          <t>Thursday</t>
        </is>
      </c>
      <c r="C266" s="9" t="inlineStr">
        <is>
          <t>CPI</t>
        </is>
      </c>
      <c r="D266" s="9" t="inlineStr">
        <is>
          <t>08:30</t>
        </is>
      </c>
      <c r="E266" s="9" t="inlineStr">
        <is>
          <t>Skipped</t>
        </is>
      </c>
    </row>
    <row r="267">
      <c r="A267" s="25" t="n">
        <v>44848</v>
      </c>
      <c r="B267" s="9" t="inlineStr">
        <is>
          <t>Friday</t>
        </is>
      </c>
      <c r="C267" s="9" t="inlineStr">
        <is>
          <t>UoM sentiment (preliminary)</t>
        </is>
      </c>
      <c r="D267" s="9" t="inlineStr">
        <is>
          <t>10:00</t>
        </is>
      </c>
      <c r="E267" s="9" t="inlineStr">
        <is>
          <t>Skipped</t>
        </is>
      </c>
    </row>
    <row r="268">
      <c r="A268" s="25" t="n">
        <v>44861</v>
      </c>
      <c r="B268" s="9" t="inlineStr">
        <is>
          <t>Thursday</t>
        </is>
      </c>
      <c r="C268" s="9" t="inlineStr">
        <is>
          <t>GDP (advance)</t>
        </is>
      </c>
      <c r="D268" s="9" t="inlineStr">
        <is>
          <t>08:30</t>
        </is>
      </c>
      <c r="E268" s="9" t="inlineStr">
        <is>
          <t>Skipped</t>
        </is>
      </c>
    </row>
    <row r="269">
      <c r="A269" s="25" t="n">
        <v>44862</v>
      </c>
      <c r="B269" s="9" t="inlineStr">
        <is>
          <t>Friday</t>
        </is>
      </c>
      <c r="C269" s="9" t="inlineStr">
        <is>
          <t>UoM sentiment (final)</t>
        </is>
      </c>
      <c r="D269" s="9" t="inlineStr">
        <is>
          <t>10:00</t>
        </is>
      </c>
      <c r="E269" s="9" t="inlineStr">
        <is>
          <t>Skipped</t>
        </is>
      </c>
    </row>
    <row r="270">
      <c r="A270" s="25" t="n">
        <v>44867</v>
      </c>
      <c r="B270" s="9" t="inlineStr">
        <is>
          <t>Wednesday</t>
        </is>
      </c>
      <c r="C270" s="9" t="inlineStr">
        <is>
          <t>FOMC rate decision</t>
        </is>
      </c>
      <c r="D270" s="9" t="inlineStr">
        <is>
          <t>14:00</t>
        </is>
      </c>
      <c r="E270" s="9" t="inlineStr">
        <is>
          <t>Skipped</t>
        </is>
      </c>
    </row>
    <row r="271">
      <c r="A271" s="25" t="n">
        <v>44869</v>
      </c>
      <c r="B271" s="9" t="inlineStr">
        <is>
          <t>Friday</t>
        </is>
      </c>
      <c r="C271" s="9" t="inlineStr">
        <is>
          <t>Non-Farm Payrolls</t>
        </is>
      </c>
      <c r="D271" s="9" t="inlineStr">
        <is>
          <t>08:30</t>
        </is>
      </c>
      <c r="E271" s="9" t="inlineStr">
        <is>
          <t>Skipped</t>
        </is>
      </c>
    </row>
    <row r="272">
      <c r="A272" s="25" t="n">
        <v>44875</v>
      </c>
      <c r="B272" s="9" t="inlineStr">
        <is>
          <t>Thursday</t>
        </is>
      </c>
      <c r="C272" s="9" t="inlineStr">
        <is>
          <t>CPI</t>
        </is>
      </c>
      <c r="D272" s="9" t="inlineStr">
        <is>
          <t>08:30</t>
        </is>
      </c>
      <c r="E272" s="9" t="inlineStr">
        <is>
          <t>Skipped</t>
        </is>
      </c>
    </row>
    <row r="273">
      <c r="A273" s="25" t="n">
        <v>44876</v>
      </c>
      <c r="B273" s="9" t="inlineStr">
        <is>
          <t>Friday</t>
        </is>
      </c>
      <c r="C273" s="9" t="inlineStr">
        <is>
          <t>UoM sentiment (preliminary)</t>
        </is>
      </c>
      <c r="D273" s="9" t="inlineStr">
        <is>
          <t>10:00</t>
        </is>
      </c>
      <c r="E273" s="9" t="inlineStr">
        <is>
          <t>Skipped</t>
        </is>
      </c>
    </row>
    <row r="274">
      <c r="A274" s="25" t="n">
        <v>44880</v>
      </c>
      <c r="B274" s="9" t="inlineStr">
        <is>
          <t>Tuesday</t>
        </is>
      </c>
      <c r="C274" s="9" t="inlineStr">
        <is>
          <t>PPI</t>
        </is>
      </c>
      <c r="D274" s="9" t="inlineStr">
        <is>
          <t>08:30</t>
        </is>
      </c>
      <c r="E274" s="9" t="inlineStr">
        <is>
          <t>Skipped</t>
        </is>
      </c>
    </row>
    <row r="275">
      <c r="A275" s="25" t="n">
        <v>44888</v>
      </c>
      <c r="B275" s="9" t="inlineStr">
        <is>
          <t>Wednesday</t>
        </is>
      </c>
      <c r="C275" s="9" t="inlineStr">
        <is>
          <t>UoM sentiment (final)</t>
        </is>
      </c>
      <c r="D275" s="9" t="inlineStr">
        <is>
          <t>10:00</t>
        </is>
      </c>
      <c r="E275" s="9" t="inlineStr">
        <is>
          <t>Skipped</t>
        </is>
      </c>
    </row>
    <row r="276">
      <c r="A276" s="25" t="n">
        <v>44895</v>
      </c>
      <c r="B276" s="9" t="inlineStr">
        <is>
          <t>Wednesday</t>
        </is>
      </c>
      <c r="C276" s="9" t="inlineStr">
        <is>
          <t>GDP (second)</t>
        </is>
      </c>
      <c r="D276" s="9" t="inlineStr">
        <is>
          <t>08:30</t>
        </is>
      </c>
      <c r="E276" s="9" t="inlineStr">
        <is>
          <t>Skipped</t>
        </is>
      </c>
    </row>
    <row r="277">
      <c r="A277" s="25" t="n">
        <v>44897</v>
      </c>
      <c r="B277" s="9" t="inlineStr">
        <is>
          <t>Friday</t>
        </is>
      </c>
      <c r="C277" s="9" t="inlineStr">
        <is>
          <t>Non-Farm Payrolls</t>
        </is>
      </c>
      <c r="D277" s="9" t="inlineStr">
        <is>
          <t>08:30</t>
        </is>
      </c>
      <c r="E277" s="9" t="inlineStr">
        <is>
          <t>Skipped</t>
        </is>
      </c>
    </row>
    <row r="278">
      <c r="A278" s="25" t="n">
        <v>44904</v>
      </c>
      <c r="B278" s="9" t="inlineStr">
        <is>
          <t>Friday</t>
        </is>
      </c>
      <c r="C278" s="9" t="inlineStr">
        <is>
          <t>PPI, UoM sentiment (preliminary)</t>
        </is>
      </c>
      <c r="D278" s="9" t="inlineStr">
        <is>
          <t>08:30, 10:00</t>
        </is>
      </c>
      <c r="E278" s="9" t="inlineStr">
        <is>
          <t>Skipped</t>
        </is>
      </c>
    </row>
    <row r="279">
      <c r="A279" s="25" t="n">
        <v>44908</v>
      </c>
      <c r="B279" s="9" t="inlineStr">
        <is>
          <t>Tuesday</t>
        </is>
      </c>
      <c r="C279" s="9" t="inlineStr">
        <is>
          <t>CPI</t>
        </is>
      </c>
      <c r="D279" s="9" t="inlineStr">
        <is>
          <t>08:30</t>
        </is>
      </c>
      <c r="E279" s="9" t="inlineStr">
        <is>
          <t>Skipped</t>
        </is>
      </c>
    </row>
    <row r="280">
      <c r="A280" s="25" t="n">
        <v>44909</v>
      </c>
      <c r="B280" s="9" t="inlineStr">
        <is>
          <t>Wednesday</t>
        </is>
      </c>
      <c r="C280" s="9" t="inlineStr">
        <is>
          <t>FOMC rate decision</t>
        </is>
      </c>
      <c r="D280" s="9" t="inlineStr">
        <is>
          <t>14:00</t>
        </is>
      </c>
      <c r="E280" s="9" t="inlineStr">
        <is>
          <t>Skipped</t>
        </is>
      </c>
    </row>
    <row r="281">
      <c r="A281" s="25" t="n">
        <v>44917</v>
      </c>
      <c r="B281" s="9" t="inlineStr">
        <is>
          <t>Thursday</t>
        </is>
      </c>
      <c r="C281" s="9" t="inlineStr">
        <is>
          <t>GDP (third)</t>
        </is>
      </c>
      <c r="D281" s="9" t="inlineStr">
        <is>
          <t>08:30</t>
        </is>
      </c>
      <c r="E281" s="9" t="inlineStr">
        <is>
          <t>Skipped</t>
        </is>
      </c>
    </row>
    <row r="282">
      <c r="A282" s="25" t="n">
        <v>44918</v>
      </c>
      <c r="B282" s="9" t="inlineStr">
        <is>
          <t>Friday</t>
        </is>
      </c>
      <c r="C282" s="9" t="inlineStr">
        <is>
          <t>UoM sentiment (final)</t>
        </is>
      </c>
      <c r="D282" s="9" t="inlineStr">
        <is>
          <t>10:00</t>
        </is>
      </c>
      <c r="E282" s="9" t="inlineStr">
        <is>
          <t>Skipped</t>
        </is>
      </c>
    </row>
    <row r="283">
      <c r="A283" s="25" t="n">
        <v>44932</v>
      </c>
      <c r="B283" s="9" t="inlineStr">
        <is>
          <t>Friday</t>
        </is>
      </c>
      <c r="C283" s="9" t="inlineStr">
        <is>
          <t>Non-Farm Payrolls</t>
        </is>
      </c>
      <c r="D283" s="9" t="inlineStr">
        <is>
          <t>08:30</t>
        </is>
      </c>
      <c r="E283" s="9" t="inlineStr">
        <is>
          <t>Skipped</t>
        </is>
      </c>
    </row>
    <row r="284">
      <c r="A284" s="25" t="n">
        <v>44938</v>
      </c>
      <c r="B284" s="9" t="inlineStr">
        <is>
          <t>Thursday</t>
        </is>
      </c>
      <c r="C284" s="9" t="inlineStr">
        <is>
          <t>CPI</t>
        </is>
      </c>
      <c r="D284" s="9" t="inlineStr">
        <is>
          <t>08:30</t>
        </is>
      </c>
      <c r="E284" s="9" t="inlineStr">
        <is>
          <t>Skipped</t>
        </is>
      </c>
    </row>
    <row r="285">
      <c r="A285" s="25" t="n">
        <v>44939</v>
      </c>
      <c r="B285" s="9" t="inlineStr">
        <is>
          <t>Friday</t>
        </is>
      </c>
      <c r="C285" s="9" t="inlineStr">
        <is>
          <t>UoM sentiment (preliminary)</t>
        </is>
      </c>
      <c r="D285" s="9" t="inlineStr">
        <is>
          <t>10:00</t>
        </is>
      </c>
      <c r="E285" s="9" t="inlineStr">
        <is>
          <t>Skipped</t>
        </is>
      </c>
    </row>
    <row r="286">
      <c r="A286" s="25" t="n">
        <v>44944</v>
      </c>
      <c r="B286" s="9" t="inlineStr">
        <is>
          <t>Wednesday</t>
        </is>
      </c>
      <c r="C286" s="9" t="inlineStr">
        <is>
          <t>PPI</t>
        </is>
      </c>
      <c r="D286" s="9" t="inlineStr">
        <is>
          <t>08:30</t>
        </is>
      </c>
      <c r="E286" s="9" t="inlineStr">
        <is>
          <t>Skipped</t>
        </is>
      </c>
    </row>
    <row r="287">
      <c r="A287" s="25" t="n">
        <v>44952</v>
      </c>
      <c r="B287" s="9" t="inlineStr">
        <is>
          <t>Thursday</t>
        </is>
      </c>
      <c r="C287" s="9" t="inlineStr">
        <is>
          <t>GDP (advance)</t>
        </is>
      </c>
      <c r="D287" s="9" t="inlineStr">
        <is>
          <t>08:30</t>
        </is>
      </c>
      <c r="E287" s="9" t="inlineStr">
        <is>
          <t>Skipped</t>
        </is>
      </c>
    </row>
    <row r="288">
      <c r="A288" s="25" t="n">
        <v>44953</v>
      </c>
      <c r="B288" s="9" t="inlineStr">
        <is>
          <t>Friday</t>
        </is>
      </c>
      <c r="C288" s="9" t="inlineStr">
        <is>
          <t>UoM sentiment (final)</t>
        </is>
      </c>
      <c r="D288" s="9" t="inlineStr">
        <is>
          <t>10:00</t>
        </is>
      </c>
      <c r="E288" s="9" t="inlineStr">
        <is>
          <t>Skipped</t>
        </is>
      </c>
    </row>
    <row r="289">
      <c r="A289" s="25" t="n">
        <v>44958</v>
      </c>
      <c r="B289" s="9" t="inlineStr">
        <is>
          <t>Wednesday</t>
        </is>
      </c>
      <c r="C289" s="9" t="inlineStr">
        <is>
          <t>FOMC rate decision</t>
        </is>
      </c>
      <c r="D289" s="9" t="inlineStr">
        <is>
          <t>14:00</t>
        </is>
      </c>
      <c r="E289" s="9" t="inlineStr">
        <is>
          <t>Skipped</t>
        </is>
      </c>
    </row>
    <row r="290">
      <c r="A290" s="25" t="n">
        <v>44960</v>
      </c>
      <c r="B290" s="9" t="inlineStr">
        <is>
          <t>Friday</t>
        </is>
      </c>
      <c r="C290" s="9" t="inlineStr">
        <is>
          <t>Non-Farm Payrolls</t>
        </is>
      </c>
      <c r="D290" s="9" t="inlineStr">
        <is>
          <t>08:30</t>
        </is>
      </c>
      <c r="E290" s="9" t="inlineStr">
        <is>
          <t>Skipped</t>
        </is>
      </c>
    </row>
    <row r="291">
      <c r="A291" s="25" t="n">
        <v>44967</v>
      </c>
      <c r="B291" s="9" t="inlineStr">
        <is>
          <t>Friday</t>
        </is>
      </c>
      <c r="C291" s="9" t="inlineStr">
        <is>
          <t>UoM sentiment (preliminary)</t>
        </is>
      </c>
      <c r="D291" s="9" t="inlineStr">
        <is>
          <t>10:00</t>
        </is>
      </c>
      <c r="E291" s="9" t="inlineStr">
        <is>
          <t>Skipped</t>
        </is>
      </c>
    </row>
    <row r="292">
      <c r="A292" s="25" t="n">
        <v>44971</v>
      </c>
      <c r="B292" s="9" t="inlineStr">
        <is>
          <t>Tuesday</t>
        </is>
      </c>
      <c r="C292" s="9" t="inlineStr">
        <is>
          <t>CPI</t>
        </is>
      </c>
      <c r="D292" s="9" t="inlineStr">
        <is>
          <t>08:30</t>
        </is>
      </c>
      <c r="E292" s="9" t="inlineStr">
        <is>
          <t>Skipped</t>
        </is>
      </c>
    </row>
    <row r="293">
      <c r="A293" s="25" t="n">
        <v>44973</v>
      </c>
      <c r="B293" s="9" t="inlineStr">
        <is>
          <t>Thursday</t>
        </is>
      </c>
      <c r="C293" s="9" t="inlineStr">
        <is>
          <t>PPI</t>
        </is>
      </c>
      <c r="D293" s="9" t="inlineStr">
        <is>
          <t>08:30</t>
        </is>
      </c>
      <c r="E293" s="9" t="inlineStr">
        <is>
          <t>Skipped</t>
        </is>
      </c>
    </row>
    <row r="294">
      <c r="A294" s="25" t="n">
        <v>44980</v>
      </c>
      <c r="B294" s="9" t="inlineStr">
        <is>
          <t>Thursday</t>
        </is>
      </c>
      <c r="C294" s="9" t="inlineStr">
        <is>
          <t>GDP (second)</t>
        </is>
      </c>
      <c r="D294" s="9" t="inlineStr">
        <is>
          <t>08:30</t>
        </is>
      </c>
      <c r="E294" s="9" t="inlineStr">
        <is>
          <t>Skipped</t>
        </is>
      </c>
    </row>
    <row r="295">
      <c r="A295" s="25" t="n">
        <v>44981</v>
      </c>
      <c r="B295" s="9" t="inlineStr">
        <is>
          <t>Friday</t>
        </is>
      </c>
      <c r="C295" s="9" t="inlineStr">
        <is>
          <t>UoM sentiment (final)</t>
        </is>
      </c>
      <c r="D295" s="9" t="inlineStr">
        <is>
          <t>10:00</t>
        </is>
      </c>
      <c r="E295" s="9" t="inlineStr">
        <is>
          <t>Skipped</t>
        </is>
      </c>
    </row>
    <row r="296">
      <c r="A296" s="25" t="n">
        <v>44995</v>
      </c>
      <c r="B296" s="9" t="inlineStr">
        <is>
          <t>Friday</t>
        </is>
      </c>
      <c r="C296" s="9" t="inlineStr">
        <is>
          <t>Non-Farm Payrolls</t>
        </is>
      </c>
      <c r="D296" s="9" t="inlineStr">
        <is>
          <t>08:30</t>
        </is>
      </c>
      <c r="E296" s="9" t="inlineStr">
        <is>
          <t>Skipped</t>
        </is>
      </c>
    </row>
    <row r="297">
      <c r="A297" s="25" t="n">
        <v>44999</v>
      </c>
      <c r="B297" s="9" t="inlineStr">
        <is>
          <t>Tuesday</t>
        </is>
      </c>
      <c r="C297" s="9" t="inlineStr">
        <is>
          <t>CPI</t>
        </is>
      </c>
      <c r="D297" s="9" t="inlineStr">
        <is>
          <t>08:30</t>
        </is>
      </c>
      <c r="E297" s="9" t="inlineStr">
        <is>
          <t>Skipped</t>
        </is>
      </c>
    </row>
    <row r="298">
      <c r="A298" s="25" t="n">
        <v>45000</v>
      </c>
      <c r="B298" s="9" t="inlineStr">
        <is>
          <t>Wednesday</t>
        </is>
      </c>
      <c r="C298" s="9" t="inlineStr">
        <is>
          <t>PPI</t>
        </is>
      </c>
      <c r="D298" s="9" t="inlineStr">
        <is>
          <t>08:30</t>
        </is>
      </c>
      <c r="E298" s="9" t="inlineStr">
        <is>
          <t>Skipped</t>
        </is>
      </c>
    </row>
    <row r="299">
      <c r="A299" s="25" t="n">
        <v>45002</v>
      </c>
      <c r="B299" s="9" t="inlineStr">
        <is>
          <t>Friday</t>
        </is>
      </c>
      <c r="C299" s="9" t="inlineStr">
        <is>
          <t>UoM sentiment (preliminary)</t>
        </is>
      </c>
      <c r="D299" s="9" t="inlineStr">
        <is>
          <t>10:00</t>
        </is>
      </c>
      <c r="E299" s="9" t="inlineStr">
        <is>
          <t>Skipped</t>
        </is>
      </c>
    </row>
    <row r="300">
      <c r="A300" s="25" t="n">
        <v>45007</v>
      </c>
      <c r="B300" s="9" t="inlineStr">
        <is>
          <t>Wednesday</t>
        </is>
      </c>
      <c r="C300" s="9" t="inlineStr">
        <is>
          <t>FOMC rate decision</t>
        </is>
      </c>
      <c r="D300" s="9" t="inlineStr">
        <is>
          <t>14:00</t>
        </is>
      </c>
      <c r="E300" s="9" t="inlineStr">
        <is>
          <t>Skipped</t>
        </is>
      </c>
    </row>
    <row r="301">
      <c r="A301" s="25" t="n">
        <v>45015</v>
      </c>
      <c r="B301" s="9" t="inlineStr">
        <is>
          <t>Thursday</t>
        </is>
      </c>
      <c r="C301" s="9" t="inlineStr">
        <is>
          <t>GDP (third)</t>
        </is>
      </c>
      <c r="D301" s="9" t="inlineStr">
        <is>
          <t>08:30</t>
        </is>
      </c>
      <c r="E301" s="9" t="inlineStr">
        <is>
          <t>Skipped</t>
        </is>
      </c>
    </row>
    <row r="302">
      <c r="A302" s="25" t="n">
        <v>45016</v>
      </c>
      <c r="B302" s="9" t="inlineStr">
        <is>
          <t>Friday</t>
        </is>
      </c>
      <c r="C302" s="9" t="inlineStr">
        <is>
          <t>UoM sentiment (final)</t>
        </is>
      </c>
      <c r="D302" s="9" t="inlineStr">
        <is>
          <t>10:00</t>
        </is>
      </c>
      <c r="E302" s="9" t="inlineStr">
        <is>
          <t>Skipped</t>
        </is>
      </c>
    </row>
    <row r="303">
      <c r="A303" s="25" t="n">
        <v>45023</v>
      </c>
      <c r="B303" s="9" t="inlineStr">
        <is>
          <t>Friday</t>
        </is>
      </c>
      <c r="C303" s="9" t="inlineStr">
        <is>
          <t>Non-Farm Payrolls</t>
        </is>
      </c>
      <c r="D303" s="9" t="inlineStr">
        <is>
          <t>08:30</t>
        </is>
      </c>
      <c r="E303" s="9" t="inlineStr">
        <is>
          <t>Skipped</t>
        </is>
      </c>
    </row>
    <row r="304">
      <c r="A304" s="25" t="n">
        <v>45028</v>
      </c>
      <c r="B304" s="9" t="inlineStr">
        <is>
          <t>Wednesday</t>
        </is>
      </c>
      <c r="C304" s="9" t="inlineStr">
        <is>
          <t>CPI</t>
        </is>
      </c>
      <c r="D304" s="9" t="inlineStr">
        <is>
          <t>08:30</t>
        </is>
      </c>
      <c r="E304" s="9" t="inlineStr">
        <is>
          <t>Skipped</t>
        </is>
      </c>
    </row>
    <row r="305">
      <c r="A305" s="25" t="n">
        <v>45029</v>
      </c>
      <c r="B305" s="9" t="inlineStr">
        <is>
          <t>Thursday</t>
        </is>
      </c>
      <c r="C305" s="9" t="inlineStr">
        <is>
          <t>PPI</t>
        </is>
      </c>
      <c r="D305" s="9" t="inlineStr">
        <is>
          <t>08:30</t>
        </is>
      </c>
      <c r="E305" s="9" t="inlineStr">
        <is>
          <t>Skipped</t>
        </is>
      </c>
    </row>
    <row r="306">
      <c r="A306" s="25" t="n">
        <v>45030</v>
      </c>
      <c r="B306" s="9" t="inlineStr">
        <is>
          <t>Friday</t>
        </is>
      </c>
      <c r="C306" s="9" t="inlineStr">
        <is>
          <t>UoM sentiment (preliminary)</t>
        </is>
      </c>
      <c r="D306" s="9" t="inlineStr">
        <is>
          <t>10:00</t>
        </is>
      </c>
      <c r="E306" s="9" t="inlineStr">
        <is>
          <t>Skipped</t>
        </is>
      </c>
    </row>
    <row r="307">
      <c r="A307" s="25" t="n">
        <v>45043</v>
      </c>
      <c r="B307" s="9" t="inlineStr">
        <is>
          <t>Thursday</t>
        </is>
      </c>
      <c r="C307" s="9" t="inlineStr">
        <is>
          <t>GDP (advance)</t>
        </is>
      </c>
      <c r="D307" s="9" t="inlineStr">
        <is>
          <t>08:30</t>
        </is>
      </c>
      <c r="E307" s="9" t="inlineStr">
        <is>
          <t>Skipped</t>
        </is>
      </c>
    </row>
    <row r="308">
      <c r="A308" s="25" t="n">
        <v>45044</v>
      </c>
      <c r="B308" s="9" t="inlineStr">
        <is>
          <t>Friday</t>
        </is>
      </c>
      <c r="C308" s="9" t="inlineStr">
        <is>
          <t>UoM sentiment (final)</t>
        </is>
      </c>
      <c r="D308" s="9" t="inlineStr">
        <is>
          <t>10:00</t>
        </is>
      </c>
      <c r="E308" s="9" t="inlineStr">
        <is>
          <t>Skipped</t>
        </is>
      </c>
    </row>
    <row r="309">
      <c r="A309" s="25" t="n">
        <v>45049</v>
      </c>
      <c r="B309" s="9" t="inlineStr">
        <is>
          <t>Wednesday</t>
        </is>
      </c>
      <c r="C309" s="9" t="inlineStr">
        <is>
          <t>FOMC rate decision</t>
        </is>
      </c>
      <c r="D309" s="9" t="inlineStr">
        <is>
          <t>14:00</t>
        </is>
      </c>
      <c r="E309" s="9" t="inlineStr">
        <is>
          <t>Skipped</t>
        </is>
      </c>
    </row>
    <row r="310">
      <c r="A310" s="25" t="n">
        <v>45051</v>
      </c>
      <c r="B310" s="9" t="inlineStr">
        <is>
          <t>Friday</t>
        </is>
      </c>
      <c r="C310" s="9" t="inlineStr">
        <is>
          <t>Non-Farm Payrolls</t>
        </is>
      </c>
      <c r="D310" s="9" t="inlineStr">
        <is>
          <t>08:30</t>
        </is>
      </c>
      <c r="E310" s="9" t="inlineStr">
        <is>
          <t>Skipped</t>
        </is>
      </c>
    </row>
    <row r="311">
      <c r="A311" s="25" t="n">
        <v>45056</v>
      </c>
      <c r="B311" s="9" t="inlineStr">
        <is>
          <t>Wednesday</t>
        </is>
      </c>
      <c r="C311" s="9" t="inlineStr">
        <is>
          <t>CPI</t>
        </is>
      </c>
      <c r="D311" s="9" t="inlineStr">
        <is>
          <t>08:30</t>
        </is>
      </c>
      <c r="E311" s="9" t="inlineStr">
        <is>
          <t>Skipped</t>
        </is>
      </c>
    </row>
    <row r="312">
      <c r="A312" s="25" t="n">
        <v>45057</v>
      </c>
      <c r="B312" s="9" t="inlineStr">
        <is>
          <t>Thursday</t>
        </is>
      </c>
      <c r="C312" s="9" t="inlineStr">
        <is>
          <t>PPI</t>
        </is>
      </c>
      <c r="D312" s="9" t="inlineStr">
        <is>
          <t>08:30</t>
        </is>
      </c>
      <c r="E312" s="9" t="inlineStr">
        <is>
          <t>Skipped</t>
        </is>
      </c>
    </row>
    <row r="313">
      <c r="A313" s="25" t="n">
        <v>45058</v>
      </c>
      <c r="B313" s="9" t="inlineStr">
        <is>
          <t>Friday</t>
        </is>
      </c>
      <c r="C313" s="9" t="inlineStr">
        <is>
          <t>UoM sentiment (preliminary)</t>
        </is>
      </c>
      <c r="D313" s="9" t="inlineStr">
        <is>
          <t>10:00</t>
        </is>
      </c>
      <c r="E313" s="9" t="inlineStr">
        <is>
          <t>Skipped</t>
        </is>
      </c>
    </row>
    <row r="314">
      <c r="A314" s="25" t="n">
        <v>45071</v>
      </c>
      <c r="B314" s="9" t="inlineStr">
        <is>
          <t>Thursday</t>
        </is>
      </c>
      <c r="C314" s="9" t="inlineStr">
        <is>
          <t>GDP (second)</t>
        </is>
      </c>
      <c r="D314" s="9" t="inlineStr">
        <is>
          <t>08:30</t>
        </is>
      </c>
      <c r="E314" s="9" t="inlineStr">
        <is>
          <t>Skipped</t>
        </is>
      </c>
    </row>
    <row r="315">
      <c r="A315" s="25" t="n">
        <v>45072</v>
      </c>
      <c r="B315" s="9" t="inlineStr">
        <is>
          <t>Friday</t>
        </is>
      </c>
      <c r="C315" s="9" t="inlineStr">
        <is>
          <t>UoM sentiment (final)</t>
        </is>
      </c>
      <c r="D315" s="9" t="inlineStr">
        <is>
          <t>10:00</t>
        </is>
      </c>
      <c r="E315" s="9" t="inlineStr">
        <is>
          <t>Skipped</t>
        </is>
      </c>
    </row>
    <row r="316">
      <c r="A316" s="25" t="n">
        <v>45079</v>
      </c>
      <c r="B316" s="9" t="inlineStr">
        <is>
          <t>Friday</t>
        </is>
      </c>
      <c r="C316" s="9" t="inlineStr">
        <is>
          <t>Non-Farm Payrolls</t>
        </is>
      </c>
      <c r="D316" s="9" t="inlineStr">
        <is>
          <t>08:30</t>
        </is>
      </c>
      <c r="E316" s="9" t="inlineStr">
        <is>
          <t>Skipped</t>
        </is>
      </c>
    </row>
    <row r="317">
      <c r="A317" s="25" t="n">
        <v>45090</v>
      </c>
      <c r="B317" s="9" t="inlineStr">
        <is>
          <t>Tuesday</t>
        </is>
      </c>
      <c r="C317" s="9" t="inlineStr">
        <is>
          <t>CPI</t>
        </is>
      </c>
      <c r="D317" s="9" t="inlineStr">
        <is>
          <t>08:30</t>
        </is>
      </c>
      <c r="E317" s="9" t="inlineStr">
        <is>
          <t>Skipped</t>
        </is>
      </c>
    </row>
    <row r="318">
      <c r="A318" s="25" t="n">
        <v>45091</v>
      </c>
      <c r="B318" s="9" t="inlineStr">
        <is>
          <t>Wednesday</t>
        </is>
      </c>
      <c r="C318" s="9" t="inlineStr">
        <is>
          <t>PPI, FOMC rate decision</t>
        </is>
      </c>
      <c r="D318" s="9" t="inlineStr">
        <is>
          <t>08:30, 14:00</t>
        </is>
      </c>
      <c r="E318" s="9" t="inlineStr">
        <is>
          <t>Skipped</t>
        </is>
      </c>
    </row>
    <row r="319">
      <c r="A319" s="25" t="n">
        <v>45093</v>
      </c>
      <c r="B319" s="9" t="inlineStr">
        <is>
          <t>Friday</t>
        </is>
      </c>
      <c r="C319" s="9" t="inlineStr">
        <is>
          <t>UoM sentiment (preliminary)</t>
        </is>
      </c>
      <c r="D319" s="9" t="inlineStr">
        <is>
          <t>10:00</t>
        </is>
      </c>
      <c r="E319" s="9" t="inlineStr">
        <is>
          <t>Skipped</t>
        </is>
      </c>
    </row>
    <row r="320">
      <c r="A320" s="25" t="n">
        <v>45106</v>
      </c>
      <c r="B320" s="9" t="inlineStr">
        <is>
          <t>Thursday</t>
        </is>
      </c>
      <c r="C320" s="9" t="inlineStr">
        <is>
          <t>GDP (third)</t>
        </is>
      </c>
      <c r="D320" s="9" t="inlineStr">
        <is>
          <t>08:30</t>
        </is>
      </c>
      <c r="E320" s="9" t="inlineStr">
        <is>
          <t>Skipped</t>
        </is>
      </c>
    </row>
    <row r="321">
      <c r="A321" s="25" t="n">
        <v>45107</v>
      </c>
      <c r="B321" s="9" t="inlineStr">
        <is>
          <t>Friday</t>
        </is>
      </c>
      <c r="C321" s="9" t="inlineStr">
        <is>
          <t>UoM sentiment (final)</t>
        </is>
      </c>
      <c r="D321" s="9" t="inlineStr">
        <is>
          <t>10:00</t>
        </is>
      </c>
      <c r="E321" s="9" t="inlineStr">
        <is>
          <t>Skipped</t>
        </is>
      </c>
    </row>
    <row r="322">
      <c r="A322" s="25" t="n">
        <v>45114</v>
      </c>
      <c r="B322" s="9" t="inlineStr">
        <is>
          <t>Friday</t>
        </is>
      </c>
      <c r="C322" s="9" t="inlineStr">
        <is>
          <t>Non-Farm Payrolls</t>
        </is>
      </c>
      <c r="D322" s="9" t="inlineStr">
        <is>
          <t>08:30</t>
        </is>
      </c>
      <c r="E322" s="9" t="inlineStr">
        <is>
          <t>Skipped</t>
        </is>
      </c>
    </row>
    <row r="323">
      <c r="A323" s="25" t="n">
        <v>45119</v>
      </c>
      <c r="B323" s="9" t="inlineStr">
        <is>
          <t>Wednesday</t>
        </is>
      </c>
      <c r="C323" s="9" t="inlineStr">
        <is>
          <t>CPI</t>
        </is>
      </c>
      <c r="D323" s="9" t="inlineStr">
        <is>
          <t>08:30</t>
        </is>
      </c>
      <c r="E323" s="9" t="inlineStr">
        <is>
          <t>Skipped</t>
        </is>
      </c>
    </row>
    <row r="324">
      <c r="A324" s="25" t="n">
        <v>45120</v>
      </c>
      <c r="B324" s="9" t="inlineStr">
        <is>
          <t>Thursday</t>
        </is>
      </c>
      <c r="C324" s="9" t="inlineStr">
        <is>
          <t>PPI</t>
        </is>
      </c>
      <c r="D324" s="9" t="inlineStr">
        <is>
          <t>08:30</t>
        </is>
      </c>
      <c r="E324" s="9" t="inlineStr">
        <is>
          <t>Skipped</t>
        </is>
      </c>
    </row>
    <row r="325">
      <c r="A325" s="25" t="n">
        <v>45121</v>
      </c>
      <c r="B325" s="9" t="inlineStr">
        <is>
          <t>Friday</t>
        </is>
      </c>
      <c r="C325" s="9" t="inlineStr">
        <is>
          <t>UoM sentiment (preliminary)</t>
        </is>
      </c>
      <c r="D325" s="9" t="inlineStr">
        <is>
          <t>10:00</t>
        </is>
      </c>
      <c r="E325" s="9" t="inlineStr">
        <is>
          <t>Skipped</t>
        </is>
      </c>
    </row>
    <row r="326">
      <c r="A326" s="25" t="n">
        <v>45133</v>
      </c>
      <c r="B326" s="9" t="inlineStr">
        <is>
          <t>Wednesday</t>
        </is>
      </c>
      <c r="C326" s="9" t="inlineStr">
        <is>
          <t>FOMC rate decision</t>
        </is>
      </c>
      <c r="D326" s="9" t="inlineStr">
        <is>
          <t>14:00</t>
        </is>
      </c>
      <c r="E326" s="9" t="inlineStr">
        <is>
          <t>Skipped</t>
        </is>
      </c>
    </row>
    <row r="327">
      <c r="A327" s="25" t="n">
        <v>45134</v>
      </c>
      <c r="B327" s="9" t="inlineStr">
        <is>
          <t>Thursday</t>
        </is>
      </c>
      <c r="C327" s="9" t="inlineStr">
        <is>
          <t>GDP (advance)</t>
        </is>
      </c>
      <c r="D327" s="9" t="inlineStr">
        <is>
          <t>08:30</t>
        </is>
      </c>
      <c r="E327" s="9" t="inlineStr">
        <is>
          <t>Skipped</t>
        </is>
      </c>
    </row>
    <row r="328">
      <c r="A328" s="25" t="n">
        <v>45135</v>
      </c>
      <c r="B328" s="9" t="inlineStr">
        <is>
          <t>Friday</t>
        </is>
      </c>
      <c r="C328" s="9" t="inlineStr">
        <is>
          <t>UoM sentiment (final)</t>
        </is>
      </c>
      <c r="D328" s="9" t="inlineStr">
        <is>
          <t>10:00</t>
        </is>
      </c>
      <c r="E328" s="9" t="inlineStr">
        <is>
          <t>Skipped</t>
        </is>
      </c>
    </row>
    <row r="329">
      <c r="A329" s="25" t="n">
        <v>45142</v>
      </c>
      <c r="B329" s="9" t="inlineStr">
        <is>
          <t>Friday</t>
        </is>
      </c>
      <c r="C329" s="9" t="inlineStr">
        <is>
          <t>Non-Farm Payrolls</t>
        </is>
      </c>
      <c r="D329" s="9" t="inlineStr">
        <is>
          <t>08:30</t>
        </is>
      </c>
      <c r="E329" s="9" t="inlineStr">
        <is>
          <t>Skipped</t>
        </is>
      </c>
    </row>
    <row r="330">
      <c r="A330" s="25" t="n">
        <v>45148</v>
      </c>
      <c r="B330" s="9" t="inlineStr">
        <is>
          <t>Thursday</t>
        </is>
      </c>
      <c r="C330" s="9" t="inlineStr">
        <is>
          <t>CPI</t>
        </is>
      </c>
      <c r="D330" s="9" t="inlineStr">
        <is>
          <t>08:30</t>
        </is>
      </c>
      <c r="E330" s="9" t="inlineStr">
        <is>
          <t>Skipped</t>
        </is>
      </c>
    </row>
    <row r="331">
      <c r="A331" s="25" t="n">
        <v>45149</v>
      </c>
      <c r="B331" s="9" t="inlineStr">
        <is>
          <t>Friday</t>
        </is>
      </c>
      <c r="C331" s="9" t="inlineStr">
        <is>
          <t>PPI, UoM sentiment (preliminary)</t>
        </is>
      </c>
      <c r="D331" s="9" t="inlineStr">
        <is>
          <t>08:30, 10:00</t>
        </is>
      </c>
      <c r="E331" s="9" t="inlineStr">
        <is>
          <t>Skipped</t>
        </is>
      </c>
    </row>
    <row r="332">
      <c r="A332" s="25" t="n">
        <v>45163</v>
      </c>
      <c r="B332" s="9" t="inlineStr">
        <is>
          <t>Friday</t>
        </is>
      </c>
      <c r="C332" s="9" t="inlineStr">
        <is>
          <t>UoM sentiment (final)</t>
        </is>
      </c>
      <c r="D332" s="9" t="inlineStr">
        <is>
          <t>10:00</t>
        </is>
      </c>
      <c r="E332" s="9" t="inlineStr">
        <is>
          <t>Skipped</t>
        </is>
      </c>
    </row>
    <row r="333">
      <c r="A333" s="25" t="n">
        <v>45168</v>
      </c>
      <c r="B333" s="9" t="inlineStr">
        <is>
          <t>Wednesday</t>
        </is>
      </c>
      <c r="C333" s="9" t="inlineStr">
        <is>
          <t>GDP (second)</t>
        </is>
      </c>
      <c r="D333" s="9" t="inlineStr">
        <is>
          <t>08:30</t>
        </is>
      </c>
      <c r="E333" s="9" t="inlineStr">
        <is>
          <t>Skipped</t>
        </is>
      </c>
    </row>
    <row r="334">
      <c r="A334" s="25" t="n">
        <v>45170</v>
      </c>
      <c r="B334" s="9" t="inlineStr">
        <is>
          <t>Friday</t>
        </is>
      </c>
      <c r="C334" s="9" t="inlineStr">
        <is>
          <t>Non-Farm Payrolls</t>
        </is>
      </c>
      <c r="D334" s="9" t="inlineStr">
        <is>
          <t>08:30</t>
        </is>
      </c>
      <c r="E334" s="9" t="inlineStr">
        <is>
          <t>Skipped</t>
        </is>
      </c>
    </row>
    <row r="335">
      <c r="A335" s="25" t="n">
        <v>45182</v>
      </c>
      <c r="B335" s="9" t="inlineStr">
        <is>
          <t>Wednesday</t>
        </is>
      </c>
      <c r="C335" s="9" t="inlineStr">
        <is>
          <t>CPI</t>
        </is>
      </c>
      <c r="D335" s="9" t="inlineStr">
        <is>
          <t>08:30</t>
        </is>
      </c>
      <c r="E335" s="9" t="inlineStr">
        <is>
          <t>Skipped</t>
        </is>
      </c>
    </row>
    <row r="336">
      <c r="A336" s="25" t="n">
        <v>45183</v>
      </c>
      <c r="B336" s="9" t="inlineStr">
        <is>
          <t>Thursday</t>
        </is>
      </c>
      <c r="C336" s="9" t="inlineStr">
        <is>
          <t>PPI</t>
        </is>
      </c>
      <c r="D336" s="9" t="inlineStr">
        <is>
          <t>08:30</t>
        </is>
      </c>
      <c r="E336" s="9" t="inlineStr">
        <is>
          <t>Skipped</t>
        </is>
      </c>
    </row>
    <row r="337">
      <c r="A337" s="25" t="n">
        <v>45184</v>
      </c>
      <c r="B337" s="9" t="inlineStr">
        <is>
          <t>Friday</t>
        </is>
      </c>
      <c r="C337" s="9" t="inlineStr">
        <is>
          <t>UoM sentiment (preliminary)</t>
        </is>
      </c>
      <c r="D337" s="9" t="inlineStr">
        <is>
          <t>10:00</t>
        </is>
      </c>
      <c r="E337" s="9" t="inlineStr">
        <is>
          <t>Skipped</t>
        </is>
      </c>
    </row>
    <row r="338">
      <c r="A338" s="25" t="n">
        <v>45189</v>
      </c>
      <c r="B338" s="9" t="inlineStr">
        <is>
          <t>Wednesday</t>
        </is>
      </c>
      <c r="C338" s="9" t="inlineStr">
        <is>
          <t>FOMC rate decision</t>
        </is>
      </c>
      <c r="D338" s="9" t="inlineStr">
        <is>
          <t>14:00</t>
        </is>
      </c>
      <c r="E338" s="9" t="inlineStr">
        <is>
          <t>Skipped</t>
        </is>
      </c>
    </row>
    <row r="339">
      <c r="A339" s="25" t="n">
        <v>45197</v>
      </c>
      <c r="B339" s="9" t="inlineStr">
        <is>
          <t>Thursday</t>
        </is>
      </c>
      <c r="C339" s="9" t="inlineStr">
        <is>
          <t>GDP (third)</t>
        </is>
      </c>
      <c r="D339" s="9" t="inlineStr">
        <is>
          <t>08:30</t>
        </is>
      </c>
      <c r="E339" s="9" t="inlineStr">
        <is>
          <t>Skipped</t>
        </is>
      </c>
    </row>
    <row r="340">
      <c r="A340" s="25" t="n">
        <v>45198</v>
      </c>
      <c r="B340" s="9" t="inlineStr">
        <is>
          <t>Friday</t>
        </is>
      </c>
      <c r="C340" s="9" t="inlineStr">
        <is>
          <t>UoM sentiment (final)</t>
        </is>
      </c>
      <c r="D340" s="9" t="inlineStr">
        <is>
          <t>10:00</t>
        </is>
      </c>
      <c r="E340" s="9" t="inlineStr">
        <is>
          <t>Skipped</t>
        </is>
      </c>
    </row>
    <row r="341">
      <c r="A341" s="25" t="n">
        <v>45205</v>
      </c>
      <c r="B341" s="9" t="inlineStr">
        <is>
          <t>Friday</t>
        </is>
      </c>
      <c r="C341" s="9" t="inlineStr">
        <is>
          <t>Non-Farm Payrolls</t>
        </is>
      </c>
      <c r="D341" s="9" t="inlineStr">
        <is>
          <t>08:30</t>
        </is>
      </c>
      <c r="E341" s="9" t="inlineStr">
        <is>
          <t>Skipped</t>
        </is>
      </c>
    </row>
    <row r="342">
      <c r="A342" s="25" t="n">
        <v>45210</v>
      </c>
      <c r="B342" s="9" t="inlineStr">
        <is>
          <t>Wednesday</t>
        </is>
      </c>
      <c r="C342" s="9" t="inlineStr">
        <is>
          <t>PPI</t>
        </is>
      </c>
      <c r="D342" s="9" t="inlineStr">
        <is>
          <t>08:30</t>
        </is>
      </c>
      <c r="E342" s="9" t="inlineStr">
        <is>
          <t>Skipped</t>
        </is>
      </c>
    </row>
    <row r="343">
      <c r="A343" s="25" t="n">
        <v>45211</v>
      </c>
      <c r="B343" s="9" t="inlineStr">
        <is>
          <t>Thursday</t>
        </is>
      </c>
      <c r="C343" s="9" t="inlineStr">
        <is>
          <t>CPI</t>
        </is>
      </c>
      <c r="D343" s="9" t="inlineStr">
        <is>
          <t>08:30</t>
        </is>
      </c>
      <c r="E343" s="9" t="inlineStr">
        <is>
          <t>Skipped</t>
        </is>
      </c>
    </row>
    <row r="344">
      <c r="A344" s="25" t="n">
        <v>45212</v>
      </c>
      <c r="B344" s="9" t="inlineStr">
        <is>
          <t>Friday</t>
        </is>
      </c>
      <c r="C344" s="9" t="inlineStr">
        <is>
          <t>UoM sentiment (preliminary)</t>
        </is>
      </c>
      <c r="D344" s="9" t="inlineStr">
        <is>
          <t>10:00</t>
        </is>
      </c>
      <c r="E344" s="9" t="inlineStr">
        <is>
          <t>Skipped</t>
        </is>
      </c>
    </row>
    <row r="345">
      <c r="A345" s="25" t="n">
        <v>45225</v>
      </c>
      <c r="B345" s="9" t="inlineStr">
        <is>
          <t>Thursday</t>
        </is>
      </c>
      <c r="C345" s="9" t="inlineStr">
        <is>
          <t>GDP (advance)</t>
        </is>
      </c>
      <c r="D345" s="9" t="inlineStr">
        <is>
          <t>08:30</t>
        </is>
      </c>
      <c r="E345" s="9" t="inlineStr">
        <is>
          <t>Skipped</t>
        </is>
      </c>
    </row>
    <row r="346">
      <c r="A346" s="25" t="n">
        <v>45226</v>
      </c>
      <c r="B346" s="9" t="inlineStr">
        <is>
          <t>Friday</t>
        </is>
      </c>
      <c r="C346" s="9" t="inlineStr">
        <is>
          <t>UoM sentiment (final)</t>
        </is>
      </c>
      <c r="D346" s="9" t="inlineStr">
        <is>
          <t>10:00</t>
        </is>
      </c>
      <c r="E346" s="9" t="inlineStr">
        <is>
          <t>Skipped</t>
        </is>
      </c>
    </row>
    <row r="347">
      <c r="A347" s="25" t="n">
        <v>45231</v>
      </c>
      <c r="B347" s="9" t="inlineStr">
        <is>
          <t>Wednesday</t>
        </is>
      </c>
      <c r="C347" s="9" t="inlineStr">
        <is>
          <t>FOMC rate decision</t>
        </is>
      </c>
      <c r="D347" s="9" t="inlineStr">
        <is>
          <t>14:00</t>
        </is>
      </c>
      <c r="E347" s="9" t="inlineStr">
        <is>
          <t>Skipped</t>
        </is>
      </c>
    </row>
    <row r="348">
      <c r="A348" s="25" t="n">
        <v>45233</v>
      </c>
      <c r="B348" s="9" t="inlineStr">
        <is>
          <t>Friday</t>
        </is>
      </c>
      <c r="C348" s="9" t="inlineStr">
        <is>
          <t>Non-Farm Payrolls</t>
        </is>
      </c>
      <c r="D348" s="9" t="inlineStr">
        <is>
          <t>08:30</t>
        </is>
      </c>
      <c r="E348" s="9" t="inlineStr">
        <is>
          <t>Skipped</t>
        </is>
      </c>
    </row>
    <row r="349">
      <c r="A349" s="25" t="n">
        <v>45240</v>
      </c>
      <c r="B349" s="9" t="inlineStr">
        <is>
          <t>Friday</t>
        </is>
      </c>
      <c r="C349" s="9" t="inlineStr">
        <is>
          <t>UoM sentiment (preliminary)</t>
        </is>
      </c>
      <c r="D349" s="9" t="inlineStr">
        <is>
          <t>10:00</t>
        </is>
      </c>
      <c r="E349" s="9" t="inlineStr">
        <is>
          <t>Skipped</t>
        </is>
      </c>
    </row>
    <row r="350">
      <c r="A350" s="25" t="n">
        <v>45244</v>
      </c>
      <c r="B350" s="9" t="inlineStr">
        <is>
          <t>Tuesday</t>
        </is>
      </c>
      <c r="C350" s="9" t="inlineStr">
        <is>
          <t>CPI</t>
        </is>
      </c>
      <c r="D350" s="9" t="inlineStr">
        <is>
          <t>08:30</t>
        </is>
      </c>
      <c r="E350" s="9" t="inlineStr">
        <is>
          <t>Skipped</t>
        </is>
      </c>
    </row>
    <row r="351">
      <c r="A351" s="25" t="n">
        <v>45245</v>
      </c>
      <c r="B351" s="9" t="inlineStr">
        <is>
          <t>Wednesday</t>
        </is>
      </c>
      <c r="C351" s="9" t="inlineStr">
        <is>
          <t>PPI</t>
        </is>
      </c>
      <c r="D351" s="9" t="inlineStr">
        <is>
          <t>08:30</t>
        </is>
      </c>
      <c r="E351" s="9" t="inlineStr">
        <is>
          <t>Skipped</t>
        </is>
      </c>
    </row>
    <row r="352">
      <c r="A352" s="25" t="n">
        <v>45252</v>
      </c>
      <c r="B352" s="9" t="inlineStr">
        <is>
          <t>Wednesday</t>
        </is>
      </c>
      <c r="C352" s="9" t="inlineStr">
        <is>
          <t>UoM sentiment (final)</t>
        </is>
      </c>
      <c r="D352" s="9" t="inlineStr">
        <is>
          <t>10:00</t>
        </is>
      </c>
      <c r="E352" s="9" t="inlineStr">
        <is>
          <t>Skipped</t>
        </is>
      </c>
    </row>
    <row r="353">
      <c r="A353" s="25" t="n">
        <v>45259</v>
      </c>
      <c r="B353" s="9" t="inlineStr">
        <is>
          <t>Wednesday</t>
        </is>
      </c>
      <c r="C353" s="9" t="inlineStr">
        <is>
          <t>GDP (second)</t>
        </is>
      </c>
      <c r="D353" s="9" t="inlineStr">
        <is>
          <t>08:30</t>
        </is>
      </c>
      <c r="E353" s="9" t="inlineStr">
        <is>
          <t>Skipped</t>
        </is>
      </c>
    </row>
    <row r="354">
      <c r="A354" s="25" t="n">
        <v>45268</v>
      </c>
      <c r="B354" s="9" t="inlineStr">
        <is>
          <t>Friday</t>
        </is>
      </c>
      <c r="C354" s="9" t="inlineStr">
        <is>
          <t>Non-Farm Payrolls, UoM sentiment (preliminary)</t>
        </is>
      </c>
      <c r="D354" s="9" t="inlineStr">
        <is>
          <t>08:30, 10:00</t>
        </is>
      </c>
      <c r="E354" s="9" t="inlineStr">
        <is>
          <t>Skipped</t>
        </is>
      </c>
    </row>
    <row r="355">
      <c r="A355" s="25" t="n">
        <v>45272</v>
      </c>
      <c r="B355" s="9" t="inlineStr">
        <is>
          <t>Tuesday</t>
        </is>
      </c>
      <c r="C355" s="9" t="inlineStr">
        <is>
          <t>CPI</t>
        </is>
      </c>
      <c r="D355" s="9" t="inlineStr">
        <is>
          <t>08:30</t>
        </is>
      </c>
      <c r="E355" s="9" t="inlineStr">
        <is>
          <t>Skipped</t>
        </is>
      </c>
    </row>
    <row r="356">
      <c r="A356" s="25" t="n">
        <v>45273</v>
      </c>
      <c r="B356" s="9" t="inlineStr">
        <is>
          <t>Wednesday</t>
        </is>
      </c>
      <c r="C356" s="9" t="inlineStr">
        <is>
          <t>PPI, FOMC rate decision</t>
        </is>
      </c>
      <c r="D356" s="9" t="inlineStr">
        <is>
          <t>08:30, 14:00</t>
        </is>
      </c>
      <c r="E356" s="9" t="inlineStr">
        <is>
          <t>Skipped</t>
        </is>
      </c>
    </row>
    <row r="357">
      <c r="A357" s="25" t="n">
        <v>45281</v>
      </c>
      <c r="B357" s="9" t="inlineStr">
        <is>
          <t>Thursday</t>
        </is>
      </c>
      <c r="C357" s="9" t="inlineStr">
        <is>
          <t>GDP (third)</t>
        </is>
      </c>
      <c r="D357" s="9" t="inlineStr">
        <is>
          <t>08:30</t>
        </is>
      </c>
      <c r="E357" s="9" t="inlineStr">
        <is>
          <t>Skipped</t>
        </is>
      </c>
    </row>
    <row r="358">
      <c r="A358" s="25" t="n">
        <v>45282</v>
      </c>
      <c r="B358" s="9" t="inlineStr">
        <is>
          <t>Friday</t>
        </is>
      </c>
      <c r="C358" s="9" t="inlineStr">
        <is>
          <t>UoM sentiment (final)</t>
        </is>
      </c>
      <c r="D358" s="9" t="inlineStr">
        <is>
          <t>10:00</t>
        </is>
      </c>
      <c r="E358" s="9" t="inlineStr">
        <is>
          <t>Skipped</t>
        </is>
      </c>
    </row>
    <row r="359">
      <c r="A359" s="25" t="n">
        <v>45296</v>
      </c>
      <c r="B359" s="9" t="inlineStr">
        <is>
          <t>Friday</t>
        </is>
      </c>
      <c r="C359" s="9" t="inlineStr">
        <is>
          <t>Non-Farm Payrolls</t>
        </is>
      </c>
      <c r="D359" s="9" t="inlineStr">
        <is>
          <t>08:30</t>
        </is>
      </c>
      <c r="E359" s="9" t="inlineStr">
        <is>
          <t>Skipped</t>
        </is>
      </c>
    </row>
    <row r="360">
      <c r="A360" s="25" t="n">
        <v>45302</v>
      </c>
      <c r="B360" s="9" t="inlineStr">
        <is>
          <t>Thursday</t>
        </is>
      </c>
      <c r="C360" s="9" t="inlineStr">
        <is>
          <t>CPI</t>
        </is>
      </c>
      <c r="D360" s="9" t="inlineStr">
        <is>
          <t>08:30</t>
        </is>
      </c>
      <c r="E360" s="9" t="inlineStr">
        <is>
          <t>Skipped</t>
        </is>
      </c>
    </row>
    <row r="361">
      <c r="A361" s="25" t="n">
        <v>45303</v>
      </c>
      <c r="B361" s="9" t="inlineStr">
        <is>
          <t>Friday</t>
        </is>
      </c>
      <c r="C361" s="9" t="inlineStr">
        <is>
          <t>PPI</t>
        </is>
      </c>
      <c r="D361" s="9" t="inlineStr">
        <is>
          <t>08:30</t>
        </is>
      </c>
      <c r="E361" s="9" t="inlineStr">
        <is>
          <t>Skipped</t>
        </is>
      </c>
    </row>
    <row r="362">
      <c r="A362" s="25" t="n">
        <v>45310</v>
      </c>
      <c r="B362" s="9" t="inlineStr">
        <is>
          <t>Friday</t>
        </is>
      </c>
      <c r="C362" s="9" t="inlineStr">
        <is>
          <t>UoM sentiment (preliminary)</t>
        </is>
      </c>
      <c r="D362" s="9" t="inlineStr">
        <is>
          <t>10:00</t>
        </is>
      </c>
      <c r="E362" s="9" t="inlineStr">
        <is>
          <t>Skipped</t>
        </is>
      </c>
    </row>
    <row r="363">
      <c r="A363" s="25" t="n">
        <v>45316</v>
      </c>
      <c r="B363" s="9" t="inlineStr">
        <is>
          <t>Thursday</t>
        </is>
      </c>
      <c r="C363" s="9" t="inlineStr">
        <is>
          <t>GDP (advance)</t>
        </is>
      </c>
      <c r="D363" s="9" t="inlineStr">
        <is>
          <t>08:30</t>
        </is>
      </c>
      <c r="E363" s="9" t="inlineStr">
        <is>
          <t>Skipped</t>
        </is>
      </c>
    </row>
    <row r="364">
      <c r="A364" s="25" t="n">
        <v>45322</v>
      </c>
      <c r="B364" s="9" t="inlineStr">
        <is>
          <t>Wednesday</t>
        </is>
      </c>
      <c r="C364" s="9" t="inlineStr">
        <is>
          <t>FOMC rate decision</t>
        </is>
      </c>
      <c r="D364" s="9" t="inlineStr">
        <is>
          <t>14:00</t>
        </is>
      </c>
      <c r="E364" s="9" t="inlineStr">
        <is>
          <t>Skipped</t>
        </is>
      </c>
    </row>
    <row r="365">
      <c r="A365" s="25" t="n">
        <v>45324</v>
      </c>
      <c r="B365" s="9" t="inlineStr">
        <is>
          <t>Friday</t>
        </is>
      </c>
      <c r="C365" s="9" t="inlineStr">
        <is>
          <t>Non-Farm Payrolls, UoM sentiment (final)</t>
        </is>
      </c>
      <c r="D365" s="9" t="inlineStr">
        <is>
          <t>08:30, 10:00</t>
        </is>
      </c>
      <c r="E365" s="9" t="inlineStr">
        <is>
          <t>Skipped</t>
        </is>
      </c>
    </row>
    <row r="366">
      <c r="A366" s="25" t="n">
        <v>45335</v>
      </c>
      <c r="B366" s="9" t="inlineStr">
        <is>
          <t>Tuesday</t>
        </is>
      </c>
      <c r="C366" s="9" t="inlineStr">
        <is>
          <t>CPI</t>
        </is>
      </c>
      <c r="D366" s="9" t="inlineStr">
        <is>
          <t>08:30</t>
        </is>
      </c>
      <c r="E366" s="9" t="inlineStr">
        <is>
          <t>Skipped</t>
        </is>
      </c>
    </row>
    <row r="367">
      <c r="A367" s="25" t="n">
        <v>45338</v>
      </c>
      <c r="B367" s="9" t="inlineStr">
        <is>
          <t>Friday</t>
        </is>
      </c>
      <c r="C367" s="9" t="inlineStr">
        <is>
          <t>PPI, UoM sentiment (preliminary)</t>
        </is>
      </c>
      <c r="D367" s="9" t="inlineStr">
        <is>
          <t>08:30, 10:00</t>
        </is>
      </c>
      <c r="E367" s="9" t="inlineStr">
        <is>
          <t>Skipped</t>
        </is>
      </c>
    </row>
    <row r="368">
      <c r="A368" s="25" t="n">
        <v>45350</v>
      </c>
      <c r="B368" s="9" t="inlineStr">
        <is>
          <t>Wednesday</t>
        </is>
      </c>
      <c r="C368" s="9" t="inlineStr">
        <is>
          <t>GDP (second)</t>
        </is>
      </c>
      <c r="D368" s="9" t="inlineStr">
        <is>
          <t>08:30</t>
        </is>
      </c>
      <c r="E368" s="9" t="inlineStr">
        <is>
          <t>Skipped</t>
        </is>
      </c>
    </row>
    <row r="369">
      <c r="A369" s="25" t="n">
        <v>45352</v>
      </c>
      <c r="B369" s="9" t="inlineStr">
        <is>
          <t>Friday</t>
        </is>
      </c>
      <c r="C369" s="9" t="inlineStr">
        <is>
          <t>UoM sentiment (final)</t>
        </is>
      </c>
      <c r="D369" s="9" t="inlineStr">
        <is>
          <t>10:00</t>
        </is>
      </c>
      <c r="E369" s="9" t="inlineStr">
        <is>
          <t>Skipped</t>
        </is>
      </c>
    </row>
    <row r="370">
      <c r="A370" s="25" t="n">
        <v>45359</v>
      </c>
      <c r="B370" s="9" t="inlineStr">
        <is>
          <t>Friday</t>
        </is>
      </c>
      <c r="C370" s="9" t="inlineStr">
        <is>
          <t>Non-Farm Payrolls</t>
        </is>
      </c>
      <c r="D370" s="9" t="inlineStr">
        <is>
          <t>08:30</t>
        </is>
      </c>
      <c r="E370" s="9" t="inlineStr">
        <is>
          <t>Skipped</t>
        </is>
      </c>
    </row>
    <row r="371">
      <c r="A371" s="25" t="n">
        <v>45363</v>
      </c>
      <c r="B371" s="9" t="inlineStr">
        <is>
          <t>Tuesday</t>
        </is>
      </c>
      <c r="C371" s="9" t="inlineStr">
        <is>
          <t>CPI</t>
        </is>
      </c>
      <c r="D371" s="9" t="inlineStr">
        <is>
          <t>08:30</t>
        </is>
      </c>
      <c r="E371" s="9" t="inlineStr">
        <is>
          <t>Skipped</t>
        </is>
      </c>
    </row>
    <row r="372">
      <c r="A372" s="25" t="n">
        <v>45365</v>
      </c>
      <c r="B372" s="9" t="inlineStr">
        <is>
          <t>Thursday</t>
        </is>
      </c>
      <c r="C372" s="9" t="inlineStr">
        <is>
          <t>PPI</t>
        </is>
      </c>
      <c r="D372" s="9" t="inlineStr">
        <is>
          <t>08:30</t>
        </is>
      </c>
      <c r="E372" s="9" t="inlineStr">
        <is>
          <t>Skipped</t>
        </is>
      </c>
    </row>
    <row r="373">
      <c r="A373" s="25" t="n">
        <v>45366</v>
      </c>
      <c r="B373" s="9" t="inlineStr">
        <is>
          <t>Friday</t>
        </is>
      </c>
      <c r="C373" s="9" t="inlineStr">
        <is>
          <t>UoM sentiment (preliminary)</t>
        </is>
      </c>
      <c r="D373" s="9" t="inlineStr">
        <is>
          <t>10:00</t>
        </is>
      </c>
      <c r="E373" s="9" t="inlineStr">
        <is>
          <t>Skipped</t>
        </is>
      </c>
    </row>
    <row r="374">
      <c r="A374" s="25" t="n">
        <v>45371</v>
      </c>
      <c r="B374" s="9" t="inlineStr">
        <is>
          <t>Wednesday</t>
        </is>
      </c>
      <c r="C374" s="9" t="inlineStr">
        <is>
          <t>FOMC rate decision</t>
        </is>
      </c>
      <c r="D374" s="9" t="inlineStr">
        <is>
          <t>14:00</t>
        </is>
      </c>
      <c r="E374" s="9" t="inlineStr">
        <is>
          <t>Skipped</t>
        </is>
      </c>
    </row>
    <row r="375">
      <c r="A375" s="25" t="n">
        <v>45379</v>
      </c>
      <c r="B375" s="9" t="inlineStr">
        <is>
          <t>Thursday</t>
        </is>
      </c>
      <c r="C375" s="9" t="inlineStr">
        <is>
          <t>GDP (third), UoM sentiment (final)</t>
        </is>
      </c>
      <c r="D375" s="9" t="inlineStr">
        <is>
          <t>08:30, 10:00</t>
        </is>
      </c>
      <c r="E375" s="9" t="inlineStr">
        <is>
          <t>Skipped</t>
        </is>
      </c>
    </row>
    <row r="376">
      <c r="A376" s="25" t="n">
        <v>45387</v>
      </c>
      <c r="B376" s="9" t="inlineStr">
        <is>
          <t>Friday</t>
        </is>
      </c>
      <c r="C376" s="9" t="inlineStr">
        <is>
          <t>Non-Farm Payrolls</t>
        </is>
      </c>
      <c r="D376" s="9" t="inlineStr">
        <is>
          <t>08:30</t>
        </is>
      </c>
      <c r="E376" s="9" t="inlineStr">
        <is>
          <t>Skipped</t>
        </is>
      </c>
    </row>
    <row r="377">
      <c r="A377" s="25" t="n">
        <v>45392</v>
      </c>
      <c r="B377" s="9" t="inlineStr">
        <is>
          <t>Wednesday</t>
        </is>
      </c>
      <c r="C377" s="9" t="inlineStr">
        <is>
          <t>CPI</t>
        </is>
      </c>
      <c r="D377" s="9" t="inlineStr">
        <is>
          <t>08:30</t>
        </is>
      </c>
      <c r="E377" s="9" t="inlineStr">
        <is>
          <t>Skipped</t>
        </is>
      </c>
    </row>
    <row r="378">
      <c r="A378" s="25" t="n">
        <v>45393</v>
      </c>
      <c r="B378" s="9" t="inlineStr">
        <is>
          <t>Thursday</t>
        </is>
      </c>
      <c r="C378" s="9" t="inlineStr">
        <is>
          <t>PPI</t>
        </is>
      </c>
      <c r="D378" s="9" t="inlineStr">
        <is>
          <t>08:30</t>
        </is>
      </c>
      <c r="E378" s="9" t="inlineStr">
        <is>
          <t>Skipped</t>
        </is>
      </c>
    </row>
    <row r="379">
      <c r="A379" s="25" t="n">
        <v>45394</v>
      </c>
      <c r="B379" s="9" t="inlineStr">
        <is>
          <t>Friday</t>
        </is>
      </c>
      <c r="C379" s="9" t="inlineStr">
        <is>
          <t>UoM sentiment (preliminary)</t>
        </is>
      </c>
      <c r="D379" s="9" t="inlineStr">
        <is>
          <t>10:00</t>
        </is>
      </c>
      <c r="E379" s="9" t="inlineStr">
        <is>
          <t>Skipped</t>
        </is>
      </c>
    </row>
    <row r="380">
      <c r="A380" s="25" t="n">
        <v>45407</v>
      </c>
      <c r="B380" s="9" t="inlineStr">
        <is>
          <t>Thursday</t>
        </is>
      </c>
      <c r="C380" s="9" t="inlineStr">
        <is>
          <t>GDP (advance)</t>
        </is>
      </c>
      <c r="D380" s="9" t="inlineStr">
        <is>
          <t>08:30</t>
        </is>
      </c>
      <c r="E380" s="9" t="inlineStr">
        <is>
          <t>Skipped</t>
        </is>
      </c>
    </row>
    <row r="381">
      <c r="A381" s="25" t="n">
        <v>45408</v>
      </c>
      <c r="B381" s="9" t="inlineStr">
        <is>
          <t>Friday</t>
        </is>
      </c>
      <c r="C381" s="9" t="inlineStr">
        <is>
          <t>UoM sentiment (final)</t>
        </is>
      </c>
      <c r="D381" s="9" t="inlineStr">
        <is>
          <t>10:00</t>
        </is>
      </c>
      <c r="E381" s="9" t="inlineStr">
        <is>
          <t>Skipped</t>
        </is>
      </c>
    </row>
    <row r="382">
      <c r="A382" s="25" t="n">
        <v>45413</v>
      </c>
      <c r="B382" s="9" t="inlineStr">
        <is>
          <t>Wednesday</t>
        </is>
      </c>
      <c r="C382" s="9" t="inlineStr">
        <is>
          <t>FOMC rate decision</t>
        </is>
      </c>
      <c r="D382" s="9" t="inlineStr">
        <is>
          <t>14:00</t>
        </is>
      </c>
      <c r="E382" s="9" t="inlineStr">
        <is>
          <t>Skipped</t>
        </is>
      </c>
    </row>
    <row r="383">
      <c r="A383" s="25" t="n">
        <v>45415</v>
      </c>
      <c r="B383" s="9" t="inlineStr">
        <is>
          <t>Friday</t>
        </is>
      </c>
      <c r="C383" s="9" t="inlineStr">
        <is>
          <t>Non-Farm Payrolls</t>
        </is>
      </c>
      <c r="D383" s="9" t="inlineStr">
        <is>
          <t>08:30</t>
        </is>
      </c>
      <c r="E383" s="9" t="inlineStr">
        <is>
          <t>Skipped</t>
        </is>
      </c>
    </row>
    <row r="384">
      <c r="A384" s="25" t="n">
        <v>45422</v>
      </c>
      <c r="B384" s="9" t="inlineStr">
        <is>
          <t>Friday</t>
        </is>
      </c>
      <c r="C384" s="9" t="inlineStr">
        <is>
          <t>UoM sentiment (preliminary)</t>
        </is>
      </c>
      <c r="D384" s="9" t="inlineStr">
        <is>
          <t>10:00</t>
        </is>
      </c>
      <c r="E384" s="9" t="inlineStr">
        <is>
          <t>Skipped</t>
        </is>
      </c>
    </row>
    <row r="385">
      <c r="A385" s="25" t="n">
        <v>45426</v>
      </c>
      <c r="B385" s="9" t="inlineStr">
        <is>
          <t>Tuesday</t>
        </is>
      </c>
      <c r="C385" s="9" t="inlineStr">
        <is>
          <t>PPI</t>
        </is>
      </c>
      <c r="D385" s="9" t="inlineStr">
        <is>
          <t>08:30</t>
        </is>
      </c>
      <c r="E385" s="9" t="inlineStr">
        <is>
          <t>Skipped</t>
        </is>
      </c>
    </row>
    <row r="386">
      <c r="A386" s="25" t="n">
        <v>45427</v>
      </c>
      <c r="B386" s="9" t="inlineStr">
        <is>
          <t>Wednesday</t>
        </is>
      </c>
      <c r="C386" s="9" t="inlineStr">
        <is>
          <t>CPI</t>
        </is>
      </c>
      <c r="D386" s="9" t="inlineStr">
        <is>
          <t>08:30</t>
        </is>
      </c>
      <c r="E386" s="9" t="inlineStr">
        <is>
          <t>Skipped</t>
        </is>
      </c>
    </row>
    <row r="387">
      <c r="A387" s="25" t="n">
        <v>45436</v>
      </c>
      <c r="B387" s="9" t="inlineStr">
        <is>
          <t>Friday</t>
        </is>
      </c>
      <c r="C387" s="9" t="inlineStr">
        <is>
          <t>UoM sentiment (final)</t>
        </is>
      </c>
      <c r="D387" s="9" t="inlineStr">
        <is>
          <t>10:00</t>
        </is>
      </c>
      <c r="E387" s="9" t="inlineStr">
        <is>
          <t>Skipped</t>
        </is>
      </c>
    </row>
    <row r="388">
      <c r="A388" s="25" t="n">
        <v>45442</v>
      </c>
      <c r="B388" s="9" t="inlineStr">
        <is>
          <t>Thursday</t>
        </is>
      </c>
      <c r="C388" s="9" t="inlineStr">
        <is>
          <t>GDP (second)</t>
        </is>
      </c>
      <c r="D388" s="9" t="inlineStr">
        <is>
          <t>08:30</t>
        </is>
      </c>
      <c r="E388" s="9" t="inlineStr">
        <is>
          <t>Skipped</t>
        </is>
      </c>
    </row>
    <row r="389">
      <c r="A389" s="25" t="n">
        <v>45450</v>
      </c>
      <c r="B389" s="9" t="inlineStr">
        <is>
          <t>Friday</t>
        </is>
      </c>
      <c r="C389" s="9" t="inlineStr">
        <is>
          <t>Non-Farm Payrolls</t>
        </is>
      </c>
      <c r="D389" s="9" t="inlineStr">
        <is>
          <t>08:30</t>
        </is>
      </c>
      <c r="E389" s="9" t="inlineStr">
        <is>
          <t>Skipped</t>
        </is>
      </c>
    </row>
    <row r="390">
      <c r="A390" s="25" t="n">
        <v>45455</v>
      </c>
      <c r="B390" s="9" t="inlineStr">
        <is>
          <t>Wednesday</t>
        </is>
      </c>
      <c r="C390" s="9" t="inlineStr">
        <is>
          <t>CPI, FOMC rate decision</t>
        </is>
      </c>
      <c r="D390" s="9" t="inlineStr">
        <is>
          <t>08:30, 14:00</t>
        </is>
      </c>
      <c r="E390" s="9" t="inlineStr">
        <is>
          <t>Skipped</t>
        </is>
      </c>
    </row>
    <row r="391">
      <c r="A391" s="25" t="n">
        <v>45456</v>
      </c>
      <c r="B391" s="9" t="inlineStr">
        <is>
          <t>Thursday</t>
        </is>
      </c>
      <c r="C391" s="9" t="inlineStr">
        <is>
          <t>PPI</t>
        </is>
      </c>
      <c r="D391" s="9" t="inlineStr">
        <is>
          <t>08:30</t>
        </is>
      </c>
      <c r="E391" s="9" t="inlineStr">
        <is>
          <t>Skipped</t>
        </is>
      </c>
    </row>
    <row r="392">
      <c r="A392" s="25" t="n">
        <v>45457</v>
      </c>
      <c r="B392" s="9" t="inlineStr">
        <is>
          <t>Friday</t>
        </is>
      </c>
      <c r="C392" s="9" t="inlineStr">
        <is>
          <t>UoM sentiment (preliminary)</t>
        </is>
      </c>
      <c r="D392" s="9" t="inlineStr">
        <is>
          <t>10:00</t>
        </is>
      </c>
      <c r="E392" s="9" t="inlineStr">
        <is>
          <t>Skipped</t>
        </is>
      </c>
    </row>
    <row r="393">
      <c r="A393" s="25" t="n">
        <v>45470</v>
      </c>
      <c r="B393" s="9" t="inlineStr">
        <is>
          <t>Thursday</t>
        </is>
      </c>
      <c r="C393" s="9" t="inlineStr">
        <is>
          <t>GDP (third)</t>
        </is>
      </c>
      <c r="D393" s="9" t="inlineStr">
        <is>
          <t>08:30</t>
        </is>
      </c>
      <c r="E393" s="9" t="inlineStr">
        <is>
          <t>Skipped</t>
        </is>
      </c>
    </row>
    <row r="394">
      <c r="A394" s="25" t="n">
        <v>45471</v>
      </c>
      <c r="B394" s="9" t="inlineStr">
        <is>
          <t>Friday</t>
        </is>
      </c>
      <c r="C394" s="9" t="inlineStr">
        <is>
          <t>UoM sentiment (final)</t>
        </is>
      </c>
      <c r="D394" s="9" t="inlineStr">
        <is>
          <t>10:00</t>
        </is>
      </c>
      <c r="E394" s="9" t="inlineStr">
        <is>
          <t>Skipped</t>
        </is>
      </c>
    </row>
    <row r="395">
      <c r="A395" s="25" t="n">
        <v>45478</v>
      </c>
      <c r="B395" s="9" t="inlineStr">
        <is>
          <t>Friday</t>
        </is>
      </c>
      <c r="C395" s="9" t="inlineStr">
        <is>
          <t>Non-Farm Payrolls</t>
        </is>
      </c>
      <c r="D395" s="9" t="inlineStr">
        <is>
          <t>08:30</t>
        </is>
      </c>
      <c r="E395" s="9" t="inlineStr">
        <is>
          <t>Skipped</t>
        </is>
      </c>
    </row>
    <row r="396">
      <c r="A396" s="25" t="n">
        <v>45484</v>
      </c>
      <c r="B396" s="9" t="inlineStr">
        <is>
          <t>Thursday</t>
        </is>
      </c>
      <c r="C396" s="9" t="inlineStr">
        <is>
          <t>CPI</t>
        </is>
      </c>
      <c r="D396" s="9" t="inlineStr">
        <is>
          <t>08:30</t>
        </is>
      </c>
      <c r="E396" s="9" t="inlineStr">
        <is>
          <t>Skipped</t>
        </is>
      </c>
    </row>
    <row r="397">
      <c r="A397" s="25" t="n">
        <v>45485</v>
      </c>
      <c r="B397" s="9" t="inlineStr">
        <is>
          <t>Friday</t>
        </is>
      </c>
      <c r="C397" s="9" t="inlineStr">
        <is>
          <t>PPI, UoM sentiment (preliminary)</t>
        </is>
      </c>
      <c r="D397" s="9" t="inlineStr">
        <is>
          <t>08:30, 10:00</t>
        </is>
      </c>
      <c r="E397" s="9" t="inlineStr">
        <is>
          <t>Skipped</t>
        </is>
      </c>
    </row>
    <row r="398">
      <c r="A398" s="25" t="n">
        <v>45498</v>
      </c>
      <c r="B398" s="9" t="inlineStr">
        <is>
          <t>Thursday</t>
        </is>
      </c>
      <c r="C398" s="9" t="inlineStr">
        <is>
          <t>GDP (advance)</t>
        </is>
      </c>
      <c r="D398" s="9" t="inlineStr">
        <is>
          <t>08:30</t>
        </is>
      </c>
      <c r="E398" s="9" t="inlineStr">
        <is>
          <t>Skipped</t>
        </is>
      </c>
    </row>
    <row r="399">
      <c r="A399" s="25" t="n">
        <v>45499</v>
      </c>
      <c r="B399" s="9" t="inlineStr">
        <is>
          <t>Friday</t>
        </is>
      </c>
      <c r="C399" s="9" t="inlineStr">
        <is>
          <t>UoM sentiment (final)</t>
        </is>
      </c>
      <c r="D399" s="9" t="inlineStr">
        <is>
          <t>10:00</t>
        </is>
      </c>
      <c r="E399" s="9" t="inlineStr">
        <is>
          <t>Skipped</t>
        </is>
      </c>
    </row>
    <row r="400">
      <c r="A400" s="25" t="n">
        <v>45504</v>
      </c>
      <c r="B400" s="9" t="inlineStr">
        <is>
          <t>Wednesday</t>
        </is>
      </c>
      <c r="C400" s="9" t="inlineStr">
        <is>
          <t>FOMC rate decision</t>
        </is>
      </c>
      <c r="D400" s="9" t="inlineStr">
        <is>
          <t>14:00</t>
        </is>
      </c>
      <c r="E400" s="9" t="inlineStr">
        <is>
          <t>Skipped</t>
        </is>
      </c>
    </row>
    <row r="401">
      <c r="A401" s="25" t="n">
        <v>45506</v>
      </c>
      <c r="B401" s="9" t="inlineStr">
        <is>
          <t>Friday</t>
        </is>
      </c>
      <c r="C401" s="9" t="inlineStr">
        <is>
          <t>Non-Farm Payrolls</t>
        </is>
      </c>
      <c r="D401" s="9" t="inlineStr">
        <is>
          <t>08:30</t>
        </is>
      </c>
      <c r="E401" s="9" t="inlineStr">
        <is>
          <t>Skipped</t>
        </is>
      </c>
    </row>
    <row r="402">
      <c r="A402" s="25" t="n">
        <v>45517</v>
      </c>
      <c r="B402" s="9" t="inlineStr">
        <is>
          <t>Tuesday</t>
        </is>
      </c>
      <c r="C402" s="9" t="inlineStr">
        <is>
          <t>PPI</t>
        </is>
      </c>
      <c r="D402" s="9" t="inlineStr">
        <is>
          <t>08:30</t>
        </is>
      </c>
      <c r="E402" s="9" t="inlineStr">
        <is>
          <t>Skipped</t>
        </is>
      </c>
    </row>
    <row r="403">
      <c r="A403" s="25" t="n">
        <v>45518</v>
      </c>
      <c r="B403" s="9" t="inlineStr">
        <is>
          <t>Wednesday</t>
        </is>
      </c>
      <c r="C403" s="9" t="inlineStr">
        <is>
          <t>CPI</t>
        </is>
      </c>
      <c r="D403" s="9" t="inlineStr">
        <is>
          <t>08:30</t>
        </is>
      </c>
      <c r="E403" s="9" t="inlineStr">
        <is>
          <t>Skipped</t>
        </is>
      </c>
    </row>
    <row r="404">
      <c r="A404" s="25" t="n">
        <v>45520</v>
      </c>
      <c r="B404" s="9" t="inlineStr">
        <is>
          <t>Friday</t>
        </is>
      </c>
      <c r="C404" s="9" t="inlineStr">
        <is>
          <t>UoM sentiment (preliminary)</t>
        </is>
      </c>
      <c r="D404" s="9" t="inlineStr">
        <is>
          <t>10:00</t>
        </is>
      </c>
      <c r="E404" s="9" t="inlineStr">
        <is>
          <t>Skipped</t>
        </is>
      </c>
    </row>
    <row r="405">
      <c r="A405" s="25" t="n">
        <v>45533</v>
      </c>
      <c r="B405" s="9" t="inlineStr">
        <is>
          <t>Thursday</t>
        </is>
      </c>
      <c r="C405" s="9" t="inlineStr">
        <is>
          <t>GDP (second)</t>
        </is>
      </c>
      <c r="D405" s="9" t="inlineStr">
        <is>
          <t>08:30</t>
        </is>
      </c>
      <c r="E405" s="9" t="inlineStr">
        <is>
          <t>Skipped</t>
        </is>
      </c>
    </row>
    <row r="406">
      <c r="A406" s="25" t="n">
        <v>45534</v>
      </c>
      <c r="B406" s="9" t="inlineStr">
        <is>
          <t>Friday</t>
        </is>
      </c>
      <c r="C406" s="9" t="inlineStr">
        <is>
          <t>UoM sentiment (final)</t>
        </is>
      </c>
      <c r="D406" s="9" t="inlineStr">
        <is>
          <t>10:00</t>
        </is>
      </c>
      <c r="E406" s="9" t="inlineStr">
        <is>
          <t>Skipped</t>
        </is>
      </c>
    </row>
    <row r="407">
      <c r="A407" s="25" t="n">
        <v>45541</v>
      </c>
      <c r="B407" s="9" t="inlineStr">
        <is>
          <t>Friday</t>
        </is>
      </c>
      <c r="C407" s="9" t="inlineStr">
        <is>
          <t>Non-Farm Payrolls</t>
        </is>
      </c>
      <c r="D407" s="9" t="inlineStr">
        <is>
          <t>08:30</t>
        </is>
      </c>
      <c r="E407" s="9" t="inlineStr">
        <is>
          <t>Skipped</t>
        </is>
      </c>
    </row>
    <row r="408">
      <c r="A408" s="25" t="n">
        <v>45546</v>
      </c>
      <c r="B408" s="9" t="inlineStr">
        <is>
          <t>Wednesday</t>
        </is>
      </c>
      <c r="C408" s="9" t="inlineStr">
        <is>
          <t>CPI</t>
        </is>
      </c>
      <c r="D408" s="9" t="inlineStr">
        <is>
          <t>08:30</t>
        </is>
      </c>
      <c r="E408" s="9" t="inlineStr">
        <is>
          <t>Skipped</t>
        </is>
      </c>
    </row>
    <row r="409">
      <c r="A409" s="25" t="n">
        <v>45547</v>
      </c>
      <c r="B409" s="9" t="inlineStr">
        <is>
          <t>Thursday</t>
        </is>
      </c>
      <c r="C409" s="9" t="inlineStr">
        <is>
          <t>PPI</t>
        </is>
      </c>
      <c r="D409" s="9" t="inlineStr">
        <is>
          <t>08:30</t>
        </is>
      </c>
      <c r="E409" s="9" t="inlineStr">
        <is>
          <t>Skipped</t>
        </is>
      </c>
    </row>
    <row r="410">
      <c r="A410" s="25" t="n">
        <v>45548</v>
      </c>
      <c r="B410" s="9" t="inlineStr">
        <is>
          <t>Friday</t>
        </is>
      </c>
      <c r="C410" s="9" t="inlineStr">
        <is>
          <t>UoM sentiment (preliminary)</t>
        </is>
      </c>
      <c r="D410" s="9" t="inlineStr">
        <is>
          <t>10:00</t>
        </is>
      </c>
      <c r="E410" s="9" t="inlineStr">
        <is>
          <t>Skipped</t>
        </is>
      </c>
    </row>
    <row r="411">
      <c r="A411" s="25" t="n">
        <v>45553</v>
      </c>
      <c r="B411" s="9" t="inlineStr">
        <is>
          <t>Wednesday</t>
        </is>
      </c>
      <c r="C411" s="9" t="inlineStr">
        <is>
          <t>FOMC rate decision</t>
        </is>
      </c>
      <c r="D411" s="9" t="inlineStr">
        <is>
          <t>14:00</t>
        </is>
      </c>
      <c r="E411" s="9" t="inlineStr">
        <is>
          <t>Skipped</t>
        </is>
      </c>
    </row>
    <row r="412">
      <c r="A412" s="25" t="n">
        <v>45561</v>
      </c>
      <c r="B412" s="9" t="inlineStr">
        <is>
          <t>Thursday</t>
        </is>
      </c>
      <c r="C412" s="9" t="inlineStr">
        <is>
          <t>GDP (third)</t>
        </is>
      </c>
      <c r="D412" s="9" t="inlineStr">
        <is>
          <t>08:30</t>
        </is>
      </c>
      <c r="E412" s="9" t="inlineStr">
        <is>
          <t>Skipped</t>
        </is>
      </c>
    </row>
    <row r="413">
      <c r="A413" s="25" t="n">
        <v>45562</v>
      </c>
      <c r="B413" s="9" t="inlineStr">
        <is>
          <t>Friday</t>
        </is>
      </c>
      <c r="C413" s="9" t="inlineStr">
        <is>
          <t>UoM sentiment (final)</t>
        </is>
      </c>
      <c r="D413" s="9" t="inlineStr">
        <is>
          <t>10:00</t>
        </is>
      </c>
      <c r="E413" s="9" t="inlineStr">
        <is>
          <t>Skipped</t>
        </is>
      </c>
    </row>
    <row r="414">
      <c r="A414" s="25" t="n">
        <v>45569</v>
      </c>
      <c r="B414" s="9" t="inlineStr">
        <is>
          <t>Friday</t>
        </is>
      </c>
      <c r="C414" s="9" t="inlineStr">
        <is>
          <t>Non-Farm Payrolls</t>
        </is>
      </c>
      <c r="D414" s="9" t="inlineStr">
        <is>
          <t>08:30</t>
        </is>
      </c>
      <c r="E414" s="9" t="inlineStr">
        <is>
          <t>Skipped</t>
        </is>
      </c>
    </row>
    <row r="415">
      <c r="A415" s="25" t="n">
        <v>45575</v>
      </c>
      <c r="B415" s="9" t="inlineStr">
        <is>
          <t>Thursday</t>
        </is>
      </c>
      <c r="C415" s="9" t="inlineStr">
        <is>
          <t>CPI</t>
        </is>
      </c>
      <c r="D415" s="9" t="inlineStr">
        <is>
          <t>08:30</t>
        </is>
      </c>
      <c r="E415" s="9" t="inlineStr">
        <is>
          <t>Skipped</t>
        </is>
      </c>
    </row>
    <row r="416">
      <c r="A416" s="25" t="n">
        <v>45576</v>
      </c>
      <c r="B416" s="9" t="inlineStr">
        <is>
          <t>Friday</t>
        </is>
      </c>
      <c r="C416" s="9" t="inlineStr">
        <is>
          <t>PPI, UoM sentiment (preliminary)</t>
        </is>
      </c>
      <c r="D416" s="9" t="inlineStr">
        <is>
          <t>08:30, 10:00</t>
        </is>
      </c>
      <c r="E416" s="9" t="inlineStr">
        <is>
          <t>Skipped</t>
        </is>
      </c>
    </row>
    <row r="417">
      <c r="A417" s="25" t="n">
        <v>45590</v>
      </c>
      <c r="B417" s="9" t="inlineStr">
        <is>
          <t>Friday</t>
        </is>
      </c>
      <c r="C417" s="9" t="inlineStr">
        <is>
          <t>UoM sentiment (final)</t>
        </is>
      </c>
      <c r="D417" s="9" t="inlineStr">
        <is>
          <t>10:00</t>
        </is>
      </c>
      <c r="E417" s="9" t="inlineStr">
        <is>
          <t>Skipped</t>
        </is>
      </c>
    </row>
    <row r="418">
      <c r="A418" s="25" t="n">
        <v>45595</v>
      </c>
      <c r="B418" s="9" t="inlineStr">
        <is>
          <t>Wednesday</t>
        </is>
      </c>
      <c r="C418" s="9" t="inlineStr">
        <is>
          <t>GDP (advance)</t>
        </is>
      </c>
      <c r="D418" s="9" t="inlineStr">
        <is>
          <t>08:30</t>
        </is>
      </c>
      <c r="E418" s="9" t="inlineStr">
        <is>
          <t>Skipped</t>
        </is>
      </c>
    </row>
    <row r="419">
      <c r="A419" s="25" t="n">
        <v>45597</v>
      </c>
      <c r="B419" s="9" t="inlineStr">
        <is>
          <t>Friday</t>
        </is>
      </c>
      <c r="C419" s="9" t="inlineStr">
        <is>
          <t>Non-Farm Payrolls</t>
        </is>
      </c>
      <c r="D419" s="9" t="inlineStr">
        <is>
          <t>08:30</t>
        </is>
      </c>
      <c r="E419" s="9" t="inlineStr">
        <is>
          <t>Skipped</t>
        </is>
      </c>
    </row>
    <row r="420">
      <c r="A420" s="25" t="n">
        <v>45603</v>
      </c>
      <c r="B420" s="9" t="inlineStr">
        <is>
          <t>Thursday</t>
        </is>
      </c>
      <c r="C420" s="9" t="inlineStr">
        <is>
          <t>FOMC rate decision</t>
        </is>
      </c>
      <c r="D420" s="9" t="inlineStr">
        <is>
          <t>14:00</t>
        </is>
      </c>
      <c r="E420" s="9" t="inlineStr">
        <is>
          <t>Skipped</t>
        </is>
      </c>
    </row>
    <row r="421">
      <c r="A421" s="25" t="n">
        <v>45604</v>
      </c>
      <c r="B421" s="9" t="inlineStr">
        <is>
          <t>Friday</t>
        </is>
      </c>
      <c r="C421" s="9" t="inlineStr">
        <is>
          <t>UoM sentiment (preliminary)</t>
        </is>
      </c>
      <c r="D421" s="9" t="inlineStr">
        <is>
          <t>10:00</t>
        </is>
      </c>
      <c r="E421" s="9" t="inlineStr">
        <is>
          <t>Skipped</t>
        </is>
      </c>
    </row>
    <row r="422">
      <c r="A422" s="25" t="n">
        <v>45609</v>
      </c>
      <c r="B422" s="9" t="inlineStr">
        <is>
          <t>Wednesday</t>
        </is>
      </c>
      <c r="C422" s="9" t="inlineStr">
        <is>
          <t>CPI</t>
        </is>
      </c>
      <c r="D422" s="9" t="inlineStr">
        <is>
          <t>08:30</t>
        </is>
      </c>
      <c r="E422" s="9" t="inlineStr">
        <is>
          <t>Skipped</t>
        </is>
      </c>
    </row>
    <row r="423">
      <c r="A423" s="25" t="n">
        <v>45610</v>
      </c>
      <c r="B423" s="9" t="inlineStr">
        <is>
          <t>Thursday</t>
        </is>
      </c>
      <c r="C423" s="9" t="inlineStr">
        <is>
          <t>PPI</t>
        </is>
      </c>
      <c r="D423" s="9" t="inlineStr">
        <is>
          <t>08:30</t>
        </is>
      </c>
      <c r="E423" s="9" t="inlineStr">
        <is>
          <t>Skipped</t>
        </is>
      </c>
    </row>
    <row r="424">
      <c r="A424" s="25" t="n">
        <v>45618</v>
      </c>
      <c r="B424" s="9" t="inlineStr">
        <is>
          <t>Friday</t>
        </is>
      </c>
      <c r="C424" s="9" t="inlineStr">
        <is>
          <t>UoM sentiment (final)</t>
        </is>
      </c>
      <c r="D424" s="9" t="inlineStr">
        <is>
          <t>10:00</t>
        </is>
      </c>
      <c r="E424" s="9" t="inlineStr">
        <is>
          <t>Skipped</t>
        </is>
      </c>
    </row>
    <row r="425">
      <c r="A425" s="25" t="n">
        <v>45623</v>
      </c>
      <c r="B425" s="9" t="inlineStr">
        <is>
          <t>Wednesday</t>
        </is>
      </c>
      <c r="C425" s="9" t="inlineStr">
        <is>
          <t>GDP (second)</t>
        </is>
      </c>
      <c r="D425" s="9" t="inlineStr">
        <is>
          <t>08:30</t>
        </is>
      </c>
      <c r="E425" s="9" t="inlineStr">
        <is>
          <t>Skipped</t>
        </is>
      </c>
    </row>
    <row r="426">
      <c r="A426" s="25" t="n">
        <v>45632</v>
      </c>
      <c r="B426" s="9" t="inlineStr">
        <is>
          <t>Friday</t>
        </is>
      </c>
      <c r="C426" s="9" t="inlineStr">
        <is>
          <t>Non-Farm Payrolls, UoM sentiment (preliminary)</t>
        </is>
      </c>
      <c r="D426" s="9" t="inlineStr">
        <is>
          <t>08:30, 10:00</t>
        </is>
      </c>
      <c r="E426" s="9" t="inlineStr">
        <is>
          <t>Skipped</t>
        </is>
      </c>
    </row>
    <row r="427">
      <c r="A427" s="25" t="n">
        <v>45637</v>
      </c>
      <c r="B427" s="9" t="inlineStr">
        <is>
          <t>Wednesday</t>
        </is>
      </c>
      <c r="C427" s="9" t="inlineStr">
        <is>
          <t>CPI</t>
        </is>
      </c>
      <c r="D427" s="9" t="inlineStr">
        <is>
          <t>08:30</t>
        </is>
      </c>
      <c r="E427" s="9" t="inlineStr">
        <is>
          <t>Skipped</t>
        </is>
      </c>
    </row>
    <row r="428">
      <c r="A428" s="25" t="n">
        <v>45638</v>
      </c>
      <c r="B428" s="9" t="inlineStr">
        <is>
          <t>Thursday</t>
        </is>
      </c>
      <c r="C428" s="9" t="inlineStr">
        <is>
          <t>PPI</t>
        </is>
      </c>
      <c r="D428" s="9" t="inlineStr">
        <is>
          <t>08:30</t>
        </is>
      </c>
      <c r="E428" s="9" t="inlineStr">
        <is>
          <t>Skipped</t>
        </is>
      </c>
    </row>
    <row r="429">
      <c r="A429" s="25" t="n">
        <v>45644</v>
      </c>
      <c r="B429" s="9" t="inlineStr">
        <is>
          <t>Wednesday</t>
        </is>
      </c>
      <c r="C429" s="9" t="inlineStr">
        <is>
          <t>FOMC rate decision</t>
        </is>
      </c>
      <c r="D429" s="9" t="inlineStr">
        <is>
          <t>14:00</t>
        </is>
      </c>
      <c r="E429" s="9" t="inlineStr">
        <is>
          <t>Skipped</t>
        </is>
      </c>
    </row>
    <row r="430">
      <c r="A430" s="25" t="n">
        <v>45645</v>
      </c>
      <c r="B430" s="9" t="inlineStr">
        <is>
          <t>Thursday</t>
        </is>
      </c>
      <c r="C430" s="9" t="inlineStr">
        <is>
          <t>GDP (third)</t>
        </is>
      </c>
      <c r="D430" s="9" t="inlineStr">
        <is>
          <t>08:30</t>
        </is>
      </c>
      <c r="E430" s="9" t="inlineStr">
        <is>
          <t>Skipped</t>
        </is>
      </c>
    </row>
    <row r="431">
      <c r="A431" s="25" t="n">
        <v>45646</v>
      </c>
      <c r="B431" s="9" t="inlineStr">
        <is>
          <t>Friday</t>
        </is>
      </c>
      <c r="C431" s="9" t="inlineStr">
        <is>
          <t>UoM sentiment (final)</t>
        </is>
      </c>
      <c r="D431" s="9" t="inlineStr">
        <is>
          <t>10:00</t>
        </is>
      </c>
      <c r="E431" s="9" t="inlineStr">
        <is>
          <t>Skipped</t>
        </is>
      </c>
    </row>
    <row r="432">
      <c r="A432" s="25" t="n">
        <v>45667</v>
      </c>
      <c r="B432" s="9" t="inlineStr">
        <is>
          <t>Friday</t>
        </is>
      </c>
      <c r="C432" s="9" t="inlineStr">
        <is>
          <t>Non-Farm Payrolls, UoM sentiment (preliminary)</t>
        </is>
      </c>
      <c r="D432" s="9" t="inlineStr">
        <is>
          <t>08:30, 10:00</t>
        </is>
      </c>
      <c r="E432" s="9" t="inlineStr">
        <is>
          <t>Skipped</t>
        </is>
      </c>
    </row>
    <row r="433">
      <c r="A433" s="25" t="n">
        <v>45671</v>
      </c>
      <c r="B433" s="9" t="inlineStr">
        <is>
          <t>Tuesday</t>
        </is>
      </c>
      <c r="C433" s="9" t="inlineStr">
        <is>
          <t>PPI</t>
        </is>
      </c>
      <c r="D433" s="9" t="inlineStr">
        <is>
          <t>08:30</t>
        </is>
      </c>
      <c r="E433" s="9" t="inlineStr">
        <is>
          <t>Skipped</t>
        </is>
      </c>
    </row>
    <row r="434">
      <c r="A434" s="25" t="n">
        <v>45672</v>
      </c>
      <c r="B434" s="9" t="inlineStr">
        <is>
          <t>Wednesday</t>
        </is>
      </c>
      <c r="C434" s="9" t="inlineStr">
        <is>
          <t>CPI</t>
        </is>
      </c>
      <c r="D434" s="9" t="inlineStr">
        <is>
          <t>08:30</t>
        </is>
      </c>
      <c r="E434" s="9" t="inlineStr">
        <is>
          <t>Skipped</t>
        </is>
      </c>
    </row>
    <row r="435">
      <c r="A435" s="25" t="n">
        <v>45681</v>
      </c>
      <c r="B435" s="9" t="inlineStr">
        <is>
          <t>Friday</t>
        </is>
      </c>
      <c r="C435" s="9" t="inlineStr">
        <is>
          <t>UoM sentiment (final)</t>
        </is>
      </c>
      <c r="D435" s="9" t="inlineStr">
        <is>
          <t>10:00</t>
        </is>
      </c>
      <c r="E435" s="9" t="inlineStr">
        <is>
          <t>Skipped</t>
        </is>
      </c>
    </row>
    <row r="436">
      <c r="A436" s="25" t="n">
        <v>45686</v>
      </c>
      <c r="B436" s="9" t="inlineStr">
        <is>
          <t>Wednesday</t>
        </is>
      </c>
      <c r="C436" s="9" t="inlineStr">
        <is>
          <t>FOMC rate decision</t>
        </is>
      </c>
      <c r="D436" s="9" t="inlineStr">
        <is>
          <t>14:00</t>
        </is>
      </c>
      <c r="E436" s="9" t="inlineStr">
        <is>
          <t>Skipped</t>
        </is>
      </c>
    </row>
    <row r="437">
      <c r="A437" s="25" t="n">
        <v>45687</v>
      </c>
      <c r="B437" s="9" t="inlineStr">
        <is>
          <t>Thursday</t>
        </is>
      </c>
      <c r="C437" s="9" t="inlineStr">
        <is>
          <t>GDP (advance)</t>
        </is>
      </c>
      <c r="D437" s="9" t="inlineStr">
        <is>
          <t>08:30</t>
        </is>
      </c>
      <c r="E437" s="9" t="inlineStr">
        <is>
          <t>Skipped</t>
        </is>
      </c>
    </row>
    <row r="438">
      <c r="A438" s="25" t="n">
        <v>45695</v>
      </c>
      <c r="B438" s="9" t="inlineStr">
        <is>
          <t>Friday</t>
        </is>
      </c>
      <c r="C438" s="9" t="inlineStr">
        <is>
          <t>Non-Farm Payrolls, UoM sentiment (preliminary)</t>
        </is>
      </c>
      <c r="D438" s="9" t="inlineStr">
        <is>
          <t>08:30, 10:00</t>
        </is>
      </c>
      <c r="E438" s="9" t="inlineStr">
        <is>
          <t>Skipped</t>
        </is>
      </c>
    </row>
    <row r="439">
      <c r="A439" s="25" t="n">
        <v>45700</v>
      </c>
      <c r="B439" s="9" t="inlineStr">
        <is>
          <t>Wednesday</t>
        </is>
      </c>
      <c r="C439" s="9" t="inlineStr">
        <is>
          <t>CPI</t>
        </is>
      </c>
      <c r="D439" s="9" t="inlineStr">
        <is>
          <t>08:30</t>
        </is>
      </c>
      <c r="E439" s="9" t="inlineStr">
        <is>
          <t>Skipped</t>
        </is>
      </c>
    </row>
    <row r="440">
      <c r="A440" s="25" t="n">
        <v>45701</v>
      </c>
      <c r="B440" s="9" t="inlineStr">
        <is>
          <t>Thursday</t>
        </is>
      </c>
      <c r="C440" s="9" t="inlineStr">
        <is>
          <t>PPI</t>
        </is>
      </c>
      <c r="D440" s="9" t="inlineStr">
        <is>
          <t>08:30</t>
        </is>
      </c>
      <c r="E440" s="9" t="inlineStr">
        <is>
          <t>Skipped</t>
        </is>
      </c>
    </row>
    <row r="441">
      <c r="A441" s="25" t="n">
        <v>45709</v>
      </c>
      <c r="B441" s="9" t="inlineStr">
        <is>
          <t>Friday</t>
        </is>
      </c>
      <c r="C441" s="9" t="inlineStr">
        <is>
          <t>UoM sentiment (final)</t>
        </is>
      </c>
      <c r="D441" s="9" t="inlineStr">
        <is>
          <t>10:00</t>
        </is>
      </c>
      <c r="E441" s="9" t="inlineStr">
        <is>
          <t>Skipped</t>
        </is>
      </c>
    </row>
    <row r="442">
      <c r="A442" s="25" t="n">
        <v>45715</v>
      </c>
      <c r="B442" s="9" t="inlineStr">
        <is>
          <t>Thursday</t>
        </is>
      </c>
      <c r="C442" s="9" t="inlineStr">
        <is>
          <t>GDP (second)</t>
        </is>
      </c>
      <c r="D442" s="9" t="inlineStr">
        <is>
          <t>08:30</t>
        </is>
      </c>
      <c r="E442" s="9" t="inlineStr">
        <is>
          <t>Skipped</t>
        </is>
      </c>
    </row>
    <row r="443">
      <c r="A443" s="25" t="n">
        <v>45723</v>
      </c>
      <c r="B443" s="9" t="inlineStr">
        <is>
          <t>Friday</t>
        </is>
      </c>
      <c r="C443" s="9" t="inlineStr">
        <is>
          <t>Non-Farm Payrolls</t>
        </is>
      </c>
      <c r="D443" s="9" t="inlineStr">
        <is>
          <t>08:30</t>
        </is>
      </c>
      <c r="E443" s="9" t="inlineStr">
        <is>
          <t>Skipped</t>
        </is>
      </c>
    </row>
    <row r="444">
      <c r="A444" s="25" t="n">
        <v>45728</v>
      </c>
      <c r="B444" s="9" t="inlineStr">
        <is>
          <t>Wednesday</t>
        </is>
      </c>
      <c r="C444" s="9" t="inlineStr">
        <is>
          <t>CPI</t>
        </is>
      </c>
      <c r="D444" s="9" t="inlineStr">
        <is>
          <t>08:30</t>
        </is>
      </c>
      <c r="E444" s="9" t="inlineStr">
        <is>
          <t>Skipped</t>
        </is>
      </c>
    </row>
    <row r="445">
      <c r="A445" s="25" t="n">
        <v>45729</v>
      </c>
      <c r="B445" s="9" t="inlineStr">
        <is>
          <t>Thursday</t>
        </is>
      </c>
      <c r="C445" s="9" t="inlineStr">
        <is>
          <t>PPI</t>
        </is>
      </c>
      <c r="D445" s="9" t="inlineStr">
        <is>
          <t>08:30</t>
        </is>
      </c>
      <c r="E445" s="9" t="inlineStr">
        <is>
          <t>Skipped</t>
        </is>
      </c>
    </row>
    <row r="446">
      <c r="A446" s="25" t="n">
        <v>45730</v>
      </c>
      <c r="B446" s="9" t="inlineStr">
        <is>
          <t>Friday</t>
        </is>
      </c>
      <c r="C446" s="9" t="inlineStr">
        <is>
          <t>UoM sentiment (preliminary)</t>
        </is>
      </c>
      <c r="D446" s="9" t="inlineStr">
        <is>
          <t>10:00</t>
        </is>
      </c>
      <c r="E446" s="9" t="inlineStr">
        <is>
          <t>Skipped</t>
        </is>
      </c>
    </row>
    <row r="447">
      <c r="A447" s="25" t="n">
        <v>45735</v>
      </c>
      <c r="B447" s="9" t="inlineStr">
        <is>
          <t>Wednesday</t>
        </is>
      </c>
      <c r="C447" s="9" t="inlineStr">
        <is>
          <t>FOMC rate decision</t>
        </is>
      </c>
      <c r="D447" s="9" t="inlineStr">
        <is>
          <t>14:00</t>
        </is>
      </c>
      <c r="E447" s="9" t="inlineStr">
        <is>
          <t>Skipped</t>
        </is>
      </c>
    </row>
    <row r="448">
      <c r="A448" s="25" t="n">
        <v>45743</v>
      </c>
      <c r="B448" s="9" t="inlineStr">
        <is>
          <t>Thursday</t>
        </is>
      </c>
      <c r="C448" s="9" t="inlineStr">
        <is>
          <t>GDP (third)</t>
        </is>
      </c>
      <c r="D448" s="9" t="inlineStr">
        <is>
          <t>08:30</t>
        </is>
      </c>
      <c r="E448" s="9" t="inlineStr">
        <is>
          <t>Skipped</t>
        </is>
      </c>
    </row>
    <row r="449">
      <c r="A449" s="25" t="n">
        <v>45744</v>
      </c>
      <c r="B449" s="9" t="inlineStr">
        <is>
          <t>Friday</t>
        </is>
      </c>
      <c r="C449" s="9" t="inlineStr">
        <is>
          <t>UoM sentiment (final)</t>
        </is>
      </c>
      <c r="D449" s="9" t="inlineStr">
        <is>
          <t>10:00</t>
        </is>
      </c>
      <c r="E449" s="9" t="inlineStr">
        <is>
          <t>Skipped</t>
        </is>
      </c>
    </row>
    <row r="450">
      <c r="A450" s="25" t="n">
        <v>45751</v>
      </c>
      <c r="B450" s="9" t="inlineStr">
        <is>
          <t>Friday</t>
        </is>
      </c>
      <c r="C450" s="9" t="inlineStr">
        <is>
          <t>Non-Farm Payrolls</t>
        </is>
      </c>
      <c r="D450" s="9" t="inlineStr">
        <is>
          <t>08:30</t>
        </is>
      </c>
      <c r="E450" s="9" t="inlineStr">
        <is>
          <t>Skipped</t>
        </is>
      </c>
    </row>
    <row r="451">
      <c r="A451" s="25" t="n">
        <v>45757</v>
      </c>
      <c r="B451" s="9" t="inlineStr">
        <is>
          <t>Thursday</t>
        </is>
      </c>
      <c r="C451" s="9" t="inlineStr">
        <is>
          <t>CPI</t>
        </is>
      </c>
      <c r="D451" s="9" t="inlineStr">
        <is>
          <t>08:30</t>
        </is>
      </c>
      <c r="E451" s="9" t="inlineStr">
        <is>
          <t>Skipped</t>
        </is>
      </c>
    </row>
    <row r="452">
      <c r="A452" s="25" t="n">
        <v>45758</v>
      </c>
      <c r="B452" s="9" t="inlineStr">
        <is>
          <t>Friday</t>
        </is>
      </c>
      <c r="C452" s="9" t="inlineStr">
        <is>
          <t>PPI, UoM sentiment (preliminary)</t>
        </is>
      </c>
      <c r="D452" s="9" t="inlineStr">
        <is>
          <t>08:30, 10:00</t>
        </is>
      </c>
      <c r="E452" s="9" t="inlineStr">
        <is>
          <t>Skipped</t>
        </is>
      </c>
    </row>
    <row r="453">
      <c r="A453" s="25" t="n">
        <v>45772</v>
      </c>
      <c r="B453" s="9" t="inlineStr">
        <is>
          <t>Friday</t>
        </is>
      </c>
      <c r="C453" s="9" t="inlineStr">
        <is>
          <t>UoM sentiment (final)</t>
        </is>
      </c>
      <c r="D453" s="9" t="inlineStr">
        <is>
          <t>10:00</t>
        </is>
      </c>
      <c r="E453" s="9" t="inlineStr">
        <is>
          <t>Skipped</t>
        </is>
      </c>
    </row>
    <row r="454">
      <c r="A454" s="25" t="n">
        <v>45777</v>
      </c>
      <c r="B454" s="9" t="inlineStr">
        <is>
          <t>Wednesday</t>
        </is>
      </c>
      <c r="C454" s="9" t="inlineStr">
        <is>
          <t>GDP (advance)</t>
        </is>
      </c>
      <c r="D454" s="9" t="inlineStr">
        <is>
          <t>08:30</t>
        </is>
      </c>
      <c r="E454" s="9" t="inlineStr">
        <is>
          <t>Skipped</t>
        </is>
      </c>
    </row>
    <row r="455">
      <c r="A455" s="25" t="n">
        <v>45779</v>
      </c>
      <c r="B455" s="9" t="inlineStr">
        <is>
          <t>Friday</t>
        </is>
      </c>
      <c r="C455" s="9" t="inlineStr">
        <is>
          <t>Non-Farm Payrolls</t>
        </is>
      </c>
      <c r="D455" s="9" t="inlineStr">
        <is>
          <t>08:30</t>
        </is>
      </c>
      <c r="E455" s="9" t="inlineStr">
        <is>
          <t>Skipped</t>
        </is>
      </c>
    </row>
    <row r="456">
      <c r="A456" s="25" t="n">
        <v>45784</v>
      </c>
      <c r="B456" s="9" t="inlineStr">
        <is>
          <t>Wednesday</t>
        </is>
      </c>
      <c r="C456" s="9" t="inlineStr">
        <is>
          <t>FOMC rate decision</t>
        </is>
      </c>
      <c r="D456" s="9" t="inlineStr">
        <is>
          <t>14:00</t>
        </is>
      </c>
      <c r="E456" s="9" t="inlineStr">
        <is>
          <t>Skipped</t>
        </is>
      </c>
    </row>
    <row r="457">
      <c r="A457" s="25" t="n">
        <v>45790</v>
      </c>
      <c r="B457" s="9" t="inlineStr">
        <is>
          <t>Tuesday</t>
        </is>
      </c>
      <c r="C457" s="9" t="inlineStr">
        <is>
          <t>CPI</t>
        </is>
      </c>
      <c r="D457" s="9" t="inlineStr">
        <is>
          <t>08:30</t>
        </is>
      </c>
      <c r="E457" s="9" t="inlineStr">
        <is>
          <t>Skipped</t>
        </is>
      </c>
    </row>
    <row r="458">
      <c r="A458" s="25" t="n">
        <v>45792</v>
      </c>
      <c r="B458" s="9" t="inlineStr">
        <is>
          <t>Thursday</t>
        </is>
      </c>
      <c r="C458" s="9" t="inlineStr">
        <is>
          <t>PPI</t>
        </is>
      </c>
      <c r="D458" s="9" t="inlineStr">
        <is>
          <t>08:30</t>
        </is>
      </c>
      <c r="E458" s="9" t="inlineStr">
        <is>
          <t>Skipped</t>
        </is>
      </c>
    </row>
    <row r="459">
      <c r="A459" s="25" t="n">
        <v>45793</v>
      </c>
      <c r="B459" s="9" t="inlineStr">
        <is>
          <t>Friday</t>
        </is>
      </c>
      <c r="C459" s="9" t="inlineStr">
        <is>
          <t>UoM sentiment (preliminary)</t>
        </is>
      </c>
      <c r="D459" s="9" t="inlineStr">
        <is>
          <t>10:00</t>
        </is>
      </c>
      <c r="E459" s="9" t="inlineStr">
        <is>
          <t>Skipped</t>
        </is>
      </c>
    </row>
    <row r="460">
      <c r="A460" s="25" t="n">
        <v>45806</v>
      </c>
      <c r="B460" s="9" t="inlineStr">
        <is>
          <t>Thursday</t>
        </is>
      </c>
      <c r="C460" s="9" t="inlineStr">
        <is>
          <t>GDP (second)</t>
        </is>
      </c>
      <c r="D460" s="9" t="inlineStr">
        <is>
          <t>08:30</t>
        </is>
      </c>
      <c r="E460" s="9" t="inlineStr">
        <is>
          <t>Skipped</t>
        </is>
      </c>
    </row>
    <row r="461">
      <c r="A461" s="25" t="n">
        <v>45807</v>
      </c>
      <c r="B461" s="9" t="inlineStr">
        <is>
          <t>Friday</t>
        </is>
      </c>
      <c r="C461" s="9" t="inlineStr">
        <is>
          <t>UoM sentiment (final)</t>
        </is>
      </c>
      <c r="D461" s="9" t="inlineStr">
        <is>
          <t>10:00</t>
        </is>
      </c>
      <c r="E461" s="9" t="inlineStr">
        <is>
          <t>Skipped</t>
        </is>
      </c>
    </row>
    <row r="462">
      <c r="A462" s="25" t="n">
        <v>45814</v>
      </c>
      <c r="B462" s="9" t="inlineStr">
        <is>
          <t>Friday</t>
        </is>
      </c>
      <c r="C462" s="9" t="inlineStr">
        <is>
          <t>Non-Farm Payrolls</t>
        </is>
      </c>
      <c r="D462" s="9" t="inlineStr">
        <is>
          <t>08:30</t>
        </is>
      </c>
      <c r="E462" s="9" t="inlineStr">
        <is>
          <t>Skipped</t>
        </is>
      </c>
    </row>
    <row r="463">
      <c r="A463" s="25" t="n">
        <v>45819</v>
      </c>
      <c r="B463" s="9" t="inlineStr">
        <is>
          <t>Wednesday</t>
        </is>
      </c>
      <c r="C463" s="9" t="inlineStr">
        <is>
          <t>CPI</t>
        </is>
      </c>
      <c r="D463" s="9" t="inlineStr">
        <is>
          <t>08:30</t>
        </is>
      </c>
      <c r="E463" s="9" t="inlineStr">
        <is>
          <t>Skipped</t>
        </is>
      </c>
    </row>
    <row r="464">
      <c r="A464" s="25" t="n">
        <v>45820</v>
      </c>
      <c r="B464" s="9" t="inlineStr">
        <is>
          <t>Thursday</t>
        </is>
      </c>
      <c r="C464" s="9" t="inlineStr">
        <is>
          <t>PPI</t>
        </is>
      </c>
      <c r="D464" s="9" t="inlineStr">
        <is>
          <t>08:30</t>
        </is>
      </c>
      <c r="E464" s="9" t="inlineStr">
        <is>
          <t>Skipped</t>
        </is>
      </c>
    </row>
    <row r="465">
      <c r="A465" s="25" t="n">
        <v>45821</v>
      </c>
      <c r="B465" s="9" t="inlineStr">
        <is>
          <t>Friday</t>
        </is>
      </c>
      <c r="C465" s="9" t="inlineStr">
        <is>
          <t>UoM sentiment (preliminary)</t>
        </is>
      </c>
      <c r="D465" s="9" t="inlineStr">
        <is>
          <t>10:00</t>
        </is>
      </c>
      <c r="E465" s="9" t="inlineStr">
        <is>
          <t>Skipped</t>
        </is>
      </c>
    </row>
    <row r="466">
      <c r="A466" s="25" t="n">
        <v>45826</v>
      </c>
      <c r="B466" s="9" t="inlineStr">
        <is>
          <t>Wednesday</t>
        </is>
      </c>
      <c r="C466" s="9" t="inlineStr">
        <is>
          <t>FOMC rate decision</t>
        </is>
      </c>
      <c r="D466" s="9" t="inlineStr">
        <is>
          <t>14:00</t>
        </is>
      </c>
      <c r="E466" s="9" t="inlineStr">
        <is>
          <t>Skipped</t>
        </is>
      </c>
    </row>
    <row r="467">
      <c r="A467" s="25" t="n">
        <v>45834</v>
      </c>
      <c r="B467" s="9" t="inlineStr">
        <is>
          <t>Thursday</t>
        </is>
      </c>
      <c r="C467" s="9" t="inlineStr">
        <is>
          <t>GDP (third)</t>
        </is>
      </c>
      <c r="D467" s="9" t="inlineStr">
        <is>
          <t>08:30</t>
        </is>
      </c>
      <c r="E467" s="9" t="inlineStr">
        <is>
          <t>Skipped</t>
        </is>
      </c>
    </row>
    <row r="468">
      <c r="A468" s="25" t="n">
        <v>45835</v>
      </c>
      <c r="B468" s="9" t="inlineStr">
        <is>
          <t>Friday</t>
        </is>
      </c>
      <c r="C468" s="9" t="inlineStr">
        <is>
          <t>UoM sentiment (final)</t>
        </is>
      </c>
      <c r="D468" s="9" t="inlineStr">
        <is>
          <t>10:00</t>
        </is>
      </c>
      <c r="E468" s="9" t="inlineStr">
        <is>
          <t>Skipped</t>
        </is>
      </c>
    </row>
    <row r="469">
      <c r="A469" s="25" t="n">
        <v>45841</v>
      </c>
      <c r="B469" s="9" t="inlineStr">
        <is>
          <t>Thursday</t>
        </is>
      </c>
      <c r="C469" s="9" t="inlineStr">
        <is>
          <t>Non-Farm Payrolls</t>
        </is>
      </c>
      <c r="D469" s="9" t="inlineStr">
        <is>
          <t>08:30</t>
        </is>
      </c>
      <c r="E469" s="9" t="inlineStr">
        <is>
          <t>Skipped</t>
        </is>
      </c>
    </row>
    <row r="470">
      <c r="A470" s="25" t="n">
        <v>45853</v>
      </c>
      <c r="B470" s="9" t="inlineStr">
        <is>
          <t>Tuesday</t>
        </is>
      </c>
      <c r="C470" s="9" t="inlineStr">
        <is>
          <t>CPI</t>
        </is>
      </c>
      <c r="D470" s="9" t="inlineStr">
        <is>
          <t>08:30</t>
        </is>
      </c>
      <c r="E470" s="9" t="inlineStr">
        <is>
          <t>Skipped</t>
        </is>
      </c>
    </row>
    <row r="471">
      <c r="A471" s="25" t="n">
        <v>45854</v>
      </c>
      <c r="B471" s="9" t="inlineStr">
        <is>
          <t>Wednesday</t>
        </is>
      </c>
      <c r="C471" s="9" t="inlineStr">
        <is>
          <t>PPI</t>
        </is>
      </c>
      <c r="D471" s="9" t="inlineStr">
        <is>
          <t>08:30</t>
        </is>
      </c>
      <c r="E471" s="9" t="inlineStr">
        <is>
          <t>Skipped</t>
        </is>
      </c>
    </row>
    <row r="472">
      <c r="A472" s="25" t="n">
        <v>45856</v>
      </c>
      <c r="B472" s="9" t="inlineStr">
        <is>
          <t>Friday</t>
        </is>
      </c>
      <c r="C472" s="9" t="inlineStr">
        <is>
          <t>UoM sentiment (preliminary)</t>
        </is>
      </c>
      <c r="D472" s="9" t="inlineStr">
        <is>
          <t>10:00</t>
        </is>
      </c>
      <c r="E472" s="9" t="inlineStr">
        <is>
          <t>Skipped</t>
        </is>
      </c>
    </row>
    <row r="473">
      <c r="A473" s="25" t="n">
        <v>45868</v>
      </c>
      <c r="B473" s="9" t="inlineStr">
        <is>
          <t>Wednesday</t>
        </is>
      </c>
      <c r="C473" s="9" t="inlineStr">
        <is>
          <t>GDP (advance), FOMC rate decision</t>
        </is>
      </c>
      <c r="D473" s="9" t="inlineStr">
        <is>
          <t>08:30, 14:00</t>
        </is>
      </c>
      <c r="E473" s="9" t="inlineStr">
        <is>
          <t>Skipped</t>
        </is>
      </c>
    </row>
    <row r="474">
      <c r="A474" s="25" t="n">
        <v>45870</v>
      </c>
      <c r="B474" s="9" t="inlineStr">
        <is>
          <t>Friday</t>
        </is>
      </c>
      <c r="C474" s="9" t="inlineStr">
        <is>
          <t>Non-Farm Payrolls, UoM sentiment (final)</t>
        </is>
      </c>
      <c r="D474" s="9" t="inlineStr">
        <is>
          <t>08:30, 10:00</t>
        </is>
      </c>
      <c r="E474" s="9" t="inlineStr">
        <is>
          <t>Skipped</t>
        </is>
      </c>
    </row>
    <row r="475">
      <c r="A475" s="25" t="n">
        <v>45881</v>
      </c>
      <c r="B475" s="9" t="inlineStr">
        <is>
          <t>Tuesday</t>
        </is>
      </c>
      <c r="C475" s="9" t="inlineStr">
        <is>
          <t>CPI</t>
        </is>
      </c>
      <c r="D475" s="9" t="inlineStr">
        <is>
          <t>08:30</t>
        </is>
      </c>
      <c r="E475" s="9" t="inlineStr">
        <is>
          <t>Skipped</t>
        </is>
      </c>
    </row>
    <row r="476">
      <c r="A476" s="25" t="n">
        <v>45883</v>
      </c>
      <c r="B476" s="9" t="inlineStr">
        <is>
          <t>Thursday</t>
        </is>
      </c>
      <c r="C476" s="9" t="inlineStr">
        <is>
          <t>PPI</t>
        </is>
      </c>
      <c r="D476" s="9" t="inlineStr">
        <is>
          <t>08:30</t>
        </is>
      </c>
      <c r="E476" s="9" t="inlineStr">
        <is>
          <t>Skipped</t>
        </is>
      </c>
    </row>
    <row r="477">
      <c r="A477" s="25" t="n">
        <v>45884</v>
      </c>
      <c r="B477" s="9" t="inlineStr">
        <is>
          <t>Friday</t>
        </is>
      </c>
      <c r="C477" s="9" t="inlineStr">
        <is>
          <t>UoM sentiment (preliminary)</t>
        </is>
      </c>
      <c r="D477" s="9" t="inlineStr">
        <is>
          <t>10:00</t>
        </is>
      </c>
      <c r="E477" s="9" t="inlineStr">
        <is>
          <t>Skipped</t>
        </is>
      </c>
    </row>
    <row r="478">
      <c r="A478" s="25" t="n">
        <v>45897</v>
      </c>
      <c r="B478" s="9" t="inlineStr">
        <is>
          <t>Thursday</t>
        </is>
      </c>
      <c r="C478" s="9" t="inlineStr">
        <is>
          <t>GDP (second)</t>
        </is>
      </c>
      <c r="D478" s="9" t="inlineStr">
        <is>
          <t>08:30</t>
        </is>
      </c>
      <c r="E478" s="9" t="inlineStr">
        <is>
          <t>Skipped</t>
        </is>
      </c>
    </row>
    <row r="479">
      <c r="A479" s="25" t="n">
        <v>45898</v>
      </c>
      <c r="B479" s="9" t="inlineStr">
        <is>
          <t>Friday</t>
        </is>
      </c>
      <c r="C479" s="9" t="inlineStr">
        <is>
          <t>UoM sentiment (final)</t>
        </is>
      </c>
      <c r="D479" s="9" t="inlineStr">
        <is>
          <t>10:00</t>
        </is>
      </c>
      <c r="E479" s="9" t="inlineStr">
        <is>
          <t>Skipped</t>
        </is>
      </c>
    </row>
    <row r="480">
      <c r="A480" s="25" t="n">
        <v>45905</v>
      </c>
      <c r="B480" s="9" t="inlineStr">
        <is>
          <t>Friday</t>
        </is>
      </c>
      <c r="C480" s="9" t="inlineStr">
        <is>
          <t>Non-Farm Payrolls</t>
        </is>
      </c>
      <c r="D480" s="9" t="inlineStr">
        <is>
          <t>08:30</t>
        </is>
      </c>
      <c r="E480" s="9" t="inlineStr">
        <is>
          <t>Skipped</t>
        </is>
      </c>
    </row>
    <row r="481">
      <c r="A481" s="25" t="n">
        <v>45910</v>
      </c>
      <c r="B481" s="9" t="inlineStr">
        <is>
          <t>Wednesday</t>
        </is>
      </c>
      <c r="C481" s="9" t="inlineStr">
        <is>
          <t>PPI</t>
        </is>
      </c>
      <c r="D481" s="9" t="inlineStr">
        <is>
          <t>08:30</t>
        </is>
      </c>
      <c r="E481" s="9" t="inlineStr">
        <is>
          <t>Skipped</t>
        </is>
      </c>
    </row>
    <row r="482">
      <c r="A482" s="25" t="n">
        <v>45911</v>
      </c>
      <c r="B482" s="9" t="inlineStr">
        <is>
          <t>Thursday</t>
        </is>
      </c>
      <c r="C482" s="9" t="inlineStr">
        <is>
          <t>CPI</t>
        </is>
      </c>
      <c r="D482" s="9" t="inlineStr">
        <is>
          <t>08:30</t>
        </is>
      </c>
      <c r="E482" s="9" t="inlineStr">
        <is>
          <t>Skipped</t>
        </is>
      </c>
    </row>
    <row r="483">
      <c r="A483" s="25" t="n">
        <v>45912</v>
      </c>
      <c r="B483" s="9" t="inlineStr">
        <is>
          <t>Friday</t>
        </is>
      </c>
      <c r="C483" s="9" t="inlineStr">
        <is>
          <t>UoM sentiment (preliminary)</t>
        </is>
      </c>
      <c r="D483" s="9" t="inlineStr">
        <is>
          <t>10:00</t>
        </is>
      </c>
      <c r="E483" s="9" t="inlineStr">
        <is>
          <t>Skipped</t>
        </is>
      </c>
    </row>
    <row r="484">
      <c r="A484" s="25" t="n">
        <v>45917</v>
      </c>
      <c r="B484" s="9" t="inlineStr">
        <is>
          <t>Wednesday</t>
        </is>
      </c>
      <c r="C484" s="9" t="inlineStr">
        <is>
          <t>FOMC rate decision</t>
        </is>
      </c>
      <c r="D484" s="9" t="inlineStr">
        <is>
          <t>14:00</t>
        </is>
      </c>
      <c r="E484" s="9" t="inlineStr">
        <is>
          <t>Skipped</t>
        </is>
      </c>
    </row>
    <row r="485">
      <c r="A485" s="25" t="n">
        <v>45925</v>
      </c>
      <c r="B485" s="9" t="inlineStr">
        <is>
          <t>Thursday</t>
        </is>
      </c>
      <c r="C485" s="9" t="inlineStr">
        <is>
          <t>GDP (third)</t>
        </is>
      </c>
      <c r="D485" s="9" t="inlineStr">
        <is>
          <t>08:30</t>
        </is>
      </c>
      <c r="E485" s="9" t="inlineStr">
        <is>
          <t>Skipped</t>
        </is>
      </c>
    </row>
    <row r="486">
      <c r="A486" s="25" t="n">
        <v>45926</v>
      </c>
      <c r="B486" s="9" t="inlineStr">
        <is>
          <t>Friday</t>
        </is>
      </c>
      <c r="C486" s="9" t="inlineStr">
        <is>
          <t>UoM sentiment (final)</t>
        </is>
      </c>
      <c r="D486" s="9" t="inlineStr">
        <is>
          <t>10:00</t>
        </is>
      </c>
      <c r="E486" s="9" t="inlineStr">
        <is>
          <t>Skipped</t>
        </is>
      </c>
    </row>
    <row r="487">
      <c r="A487" s="25" t="n">
        <v>45940</v>
      </c>
      <c r="B487" s="9" t="inlineStr">
        <is>
          <t>Friday</t>
        </is>
      </c>
      <c r="C487" s="9" t="inlineStr">
        <is>
          <t>UoM sentiment (preliminary)</t>
        </is>
      </c>
      <c r="D487" s="9" t="inlineStr">
        <is>
          <t>10:00</t>
        </is>
      </c>
      <c r="E487" s="9" t="inlineStr">
        <is>
          <t>Skipped</t>
        </is>
      </c>
    </row>
    <row r="488">
      <c r="A488" s="25" t="n">
        <v>45954</v>
      </c>
      <c r="B488" s="9" t="inlineStr">
        <is>
          <t>Friday</t>
        </is>
      </c>
      <c r="C488" s="9" t="inlineStr">
        <is>
          <t>CPI, UoM sentiment (final)</t>
        </is>
      </c>
      <c r="D488" s="9" t="inlineStr">
        <is>
          <t>08:30, 10:00</t>
        </is>
      </c>
      <c r="E488" s="9" t="inlineStr">
        <is>
          <t>Skipped</t>
        </is>
      </c>
    </row>
    <row r="489">
      <c r="A489" s="25" t="n">
        <v>45959</v>
      </c>
      <c r="B489" s="9" t="inlineStr">
        <is>
          <t>Wednesday</t>
        </is>
      </c>
      <c r="C489" s="9" t="inlineStr">
        <is>
          <t>FOMC rate decision</t>
        </is>
      </c>
      <c r="D489" s="9" t="inlineStr">
        <is>
          <t>14:00</t>
        </is>
      </c>
      <c r="E489" s="9" t="inlineStr">
        <is>
          <t>Skipped</t>
        </is>
      </c>
    </row>
    <row r="490">
      <c r="A490" s="25" t="n">
        <v>45968</v>
      </c>
      <c r="B490" s="9" t="inlineStr">
        <is>
          <t>Friday</t>
        </is>
      </c>
      <c r="C490" s="9" t="inlineStr">
        <is>
          <t>UoM sentiment (preliminary)</t>
        </is>
      </c>
      <c r="D490" s="9" t="inlineStr">
        <is>
          <t>10:00</t>
        </is>
      </c>
      <c r="E490" s="9" t="inlineStr">
        <is>
          <t>Skipped</t>
        </is>
      </c>
    </row>
    <row r="491">
      <c r="A491" s="25" t="n">
        <v>45981</v>
      </c>
      <c r="B491" s="9" t="inlineStr">
        <is>
          <t>Thursday</t>
        </is>
      </c>
      <c r="C491" s="9" t="inlineStr">
        <is>
          <t>Non-Farm Payrolls</t>
        </is>
      </c>
      <c r="D491" s="9" t="inlineStr">
        <is>
          <t>08:30</t>
        </is>
      </c>
      <c r="E491" s="9" t="inlineStr">
        <is>
          <t>Skipped</t>
        </is>
      </c>
    </row>
    <row r="492">
      <c r="A492" s="25" t="n">
        <v>45982</v>
      </c>
      <c r="B492" s="9" t="inlineStr">
        <is>
          <t>Friday</t>
        </is>
      </c>
      <c r="C492" s="9" t="inlineStr">
        <is>
          <t>UoM sentiment (final)</t>
        </is>
      </c>
      <c r="D492" s="9" t="inlineStr">
        <is>
          <t>10:00</t>
        </is>
      </c>
      <c r="E492" s="9" t="inlineStr">
        <is>
          <t>Skipped</t>
        </is>
      </c>
    </row>
    <row r="493">
      <c r="A493" s="25" t="n">
        <v>45986</v>
      </c>
      <c r="B493" s="9" t="inlineStr">
        <is>
          <t>Tuesday</t>
        </is>
      </c>
      <c r="C493" s="9" t="inlineStr">
        <is>
          <t>PPI</t>
        </is>
      </c>
      <c r="D493" s="9" t="inlineStr">
        <is>
          <t>08:30</t>
        </is>
      </c>
      <c r="E493" s="9" t="inlineStr">
        <is>
          <t>Skipped</t>
        </is>
      </c>
    </row>
    <row r="494">
      <c r="A494" s="25" t="n">
        <v>45996</v>
      </c>
      <c r="B494" s="9" t="inlineStr">
        <is>
          <t>Friday</t>
        </is>
      </c>
      <c r="C494" s="9" t="inlineStr">
        <is>
          <t>UoM sentiment (preliminary)</t>
        </is>
      </c>
      <c r="D494" s="9" t="inlineStr">
        <is>
          <t>10:00</t>
        </is>
      </c>
      <c r="E494" s="9" t="inlineStr">
        <is>
          <t>Skipped</t>
        </is>
      </c>
    </row>
    <row r="495">
      <c r="A495" s="25" t="n">
        <v>46001</v>
      </c>
      <c r="B495" s="9" t="inlineStr">
        <is>
          <t>Wednesday</t>
        </is>
      </c>
      <c r="C495" s="9" t="inlineStr">
        <is>
          <t>FOMC rate decision</t>
        </is>
      </c>
      <c r="D495" s="9" t="inlineStr">
        <is>
          <t>14:00</t>
        </is>
      </c>
      <c r="E495" s="9" t="inlineStr">
        <is>
          <t>Skipped</t>
        </is>
      </c>
    </row>
    <row r="496">
      <c r="A496" s="25" t="n">
        <v>46007</v>
      </c>
      <c r="B496" s="9" t="inlineStr">
        <is>
          <t>Tuesday</t>
        </is>
      </c>
      <c r="C496" s="9" t="inlineStr">
        <is>
          <t>Non-Farm Payrolls</t>
        </is>
      </c>
      <c r="D496" s="9" t="inlineStr">
        <is>
          <t>08:30</t>
        </is>
      </c>
      <c r="E496" s="9" t="inlineStr">
        <is>
          <t>Skipped</t>
        </is>
      </c>
    </row>
    <row r="497">
      <c r="A497" s="25" t="n">
        <v>46009</v>
      </c>
      <c r="B497" s="9" t="inlineStr">
        <is>
          <t>Thursday</t>
        </is>
      </c>
      <c r="C497" s="9" t="inlineStr">
        <is>
          <t>CPI</t>
        </is>
      </c>
      <c r="D497" s="9" t="inlineStr">
        <is>
          <t>08:30</t>
        </is>
      </c>
      <c r="E497" s="9" t="inlineStr">
        <is>
          <t>Skipped</t>
        </is>
      </c>
    </row>
    <row r="498">
      <c r="A498" s="25" t="n">
        <v>46010</v>
      </c>
      <c r="B498" s="9" t="inlineStr">
        <is>
          <t>Friday</t>
        </is>
      </c>
      <c r="C498" s="9" t="inlineStr">
        <is>
          <t>UoM sentiment (final)</t>
        </is>
      </c>
      <c r="D498" s="9" t="inlineStr">
        <is>
          <t>10:00</t>
        </is>
      </c>
      <c r="E498" s="9" t="inlineStr">
        <is>
          <t>Skipped</t>
        </is>
      </c>
    </row>
    <row r="499">
      <c r="A499" s="25" t="n">
        <v>46014</v>
      </c>
      <c r="B499" s="9" t="inlineStr">
        <is>
          <t>Tuesday</t>
        </is>
      </c>
      <c r="C499" s="9" t="inlineStr">
        <is>
          <t>GDP (second)</t>
        </is>
      </c>
      <c r="D499" s="9" t="inlineStr">
        <is>
          <t>08:30</t>
        </is>
      </c>
      <c r="E499" s="9" t="inlineStr">
        <is>
          <t>Skipped</t>
        </is>
      </c>
    </row>
    <row r="500">
      <c r="A500" s="25" t="n">
        <v>46031</v>
      </c>
      <c r="B500" s="9" t="inlineStr">
        <is>
          <t>Friday</t>
        </is>
      </c>
      <c r="C500" s="9" t="inlineStr">
        <is>
          <t>Non-Farm Payrolls, UoM sentiment (preliminary)</t>
        </is>
      </c>
      <c r="D500" s="9" t="inlineStr">
        <is>
          <t>08:30, 10:00</t>
        </is>
      </c>
      <c r="E500" s="9" t="inlineStr">
        <is>
          <t>Skipped</t>
        </is>
      </c>
    </row>
    <row r="501">
      <c r="A501" s="25" t="n">
        <v>46035</v>
      </c>
      <c r="B501" s="9" t="inlineStr">
        <is>
          <t>Tuesday</t>
        </is>
      </c>
      <c r="C501" s="9" t="inlineStr">
        <is>
          <t>CPI</t>
        </is>
      </c>
      <c r="D501" s="9" t="inlineStr">
        <is>
          <t>08:30</t>
        </is>
      </c>
      <c r="E501" s="9" t="inlineStr">
        <is>
          <t>Skipped</t>
        </is>
      </c>
    </row>
    <row r="502">
      <c r="A502" s="25" t="n">
        <v>46036</v>
      </c>
      <c r="B502" s="9" t="inlineStr">
        <is>
          <t>Wednesday</t>
        </is>
      </c>
      <c r="C502" s="9" t="inlineStr">
        <is>
          <t>PPI</t>
        </is>
      </c>
      <c r="D502" s="9" t="inlineStr">
        <is>
          <t>08:30</t>
        </is>
      </c>
      <c r="E502" s="9" t="inlineStr">
        <is>
          <t>Skipped</t>
        </is>
      </c>
    </row>
    <row r="503">
      <c r="A503" s="25" t="n">
        <v>46044</v>
      </c>
      <c r="B503" s="9" t="inlineStr">
        <is>
          <t>Thursday</t>
        </is>
      </c>
      <c r="C503" s="9" t="inlineStr">
        <is>
          <t>GDP (third)</t>
        </is>
      </c>
      <c r="D503" s="9" t="inlineStr">
        <is>
          <t>08:30</t>
        </is>
      </c>
      <c r="E503" s="9" t="inlineStr">
        <is>
          <t>Skipped</t>
        </is>
      </c>
    </row>
    <row r="504">
      <c r="A504" s="25" t="n">
        <v>46045</v>
      </c>
      <c r="B504" s="9" t="inlineStr">
        <is>
          <t>Friday</t>
        </is>
      </c>
      <c r="C504" s="9" t="inlineStr">
        <is>
          <t>UoM sentiment (final)</t>
        </is>
      </c>
      <c r="D504" s="9" t="inlineStr">
        <is>
          <t>10:00</t>
        </is>
      </c>
      <c r="E504" s="9" t="inlineStr">
        <is>
          <t>Skipped</t>
        </is>
      </c>
    </row>
    <row r="505">
      <c r="A505" s="25" t="n">
        <v>46050</v>
      </c>
      <c r="B505" s="9" t="inlineStr">
        <is>
          <t>Wednesday</t>
        </is>
      </c>
      <c r="C505" s="9" t="inlineStr">
        <is>
          <t>FOMC rate decision</t>
        </is>
      </c>
      <c r="D505" s="9" t="inlineStr">
        <is>
          <t>14:00</t>
        </is>
      </c>
      <c r="E505" s="9" t="inlineStr">
        <is>
          <t>Skipped</t>
        </is>
      </c>
    </row>
    <row r="506">
      <c r="A506" s="25" t="n">
        <v>46052</v>
      </c>
      <c r="B506" s="9" t="inlineStr">
        <is>
          <t>Friday</t>
        </is>
      </c>
      <c r="C506" s="9" t="inlineStr">
        <is>
          <t>PPI</t>
        </is>
      </c>
      <c r="D506" s="9" t="inlineStr">
        <is>
          <t>08:30</t>
        </is>
      </c>
      <c r="E506" s="9" t="inlineStr">
        <is>
          <t>Skipped</t>
        </is>
      </c>
    </row>
    <row r="507">
      <c r="A507" s="25" t="n">
        <v>46059</v>
      </c>
      <c r="B507" s="9" t="inlineStr">
        <is>
          <t>Friday</t>
        </is>
      </c>
      <c r="C507" s="9" t="inlineStr">
        <is>
          <t>UoM sentiment (preliminary)</t>
        </is>
      </c>
      <c r="D507" s="9" t="inlineStr">
        <is>
          <t>10:00</t>
        </is>
      </c>
      <c r="E507" s="9" t="inlineStr">
        <is>
          <t>Skipped</t>
        </is>
      </c>
    </row>
    <row r="508">
      <c r="A508" s="25" t="n">
        <v>46064</v>
      </c>
      <c r="B508" s="9" t="inlineStr">
        <is>
          <t>Wednesday</t>
        </is>
      </c>
      <c r="C508" s="9" t="inlineStr">
        <is>
          <t>Non-Farm Payrolls</t>
        </is>
      </c>
      <c r="D508" s="9" t="inlineStr">
        <is>
          <t>08:30</t>
        </is>
      </c>
      <c r="E508" s="9" t="inlineStr">
        <is>
          <t>Skipped</t>
        </is>
      </c>
    </row>
    <row r="509">
      <c r="A509" s="25" t="n">
        <v>46066</v>
      </c>
      <c r="B509" s="9" t="inlineStr">
        <is>
          <t>Friday</t>
        </is>
      </c>
      <c r="C509" s="9" t="inlineStr">
        <is>
          <t>CPI</t>
        </is>
      </c>
      <c r="D509" s="9" t="inlineStr">
        <is>
          <t>08:30</t>
        </is>
      </c>
      <c r="E509" s="9" t="inlineStr">
        <is>
          <t>Skipped</t>
        </is>
      </c>
    </row>
    <row r="510">
      <c r="A510" s="25" t="n">
        <v>46073</v>
      </c>
      <c r="B510" s="9" t="inlineStr">
        <is>
          <t>Friday</t>
        </is>
      </c>
      <c r="C510" s="9" t="inlineStr">
        <is>
          <t>GDP (advance), UoM sentiment (final)</t>
        </is>
      </c>
      <c r="D510" s="9" t="inlineStr">
        <is>
          <t>08:30, 10:00</t>
        </is>
      </c>
      <c r="E510" s="9" t="inlineStr">
        <is>
          <t>Skipped</t>
        </is>
      </c>
    </row>
    <row r="511">
      <c r="A511" s="25" t="n">
        <v>46080</v>
      </c>
      <c r="B511" s="9" t="inlineStr">
        <is>
          <t>Friday</t>
        </is>
      </c>
      <c r="C511" s="9" t="inlineStr">
        <is>
          <t>PPI</t>
        </is>
      </c>
      <c r="D511" s="9" t="inlineStr">
        <is>
          <t>08:30</t>
        </is>
      </c>
      <c r="E511" s="9" t="inlineStr">
        <is>
          <t>Skipped</t>
        </is>
      </c>
    </row>
    <row r="512">
      <c r="A512" s="25" t="n">
        <v>46087</v>
      </c>
      <c r="B512" s="9" t="inlineStr">
        <is>
          <t>Friday</t>
        </is>
      </c>
      <c r="C512" s="9" t="inlineStr">
        <is>
          <t>Non-Farm Payrolls</t>
        </is>
      </c>
      <c r="D512" s="9" t="inlineStr">
        <is>
          <t>08:30</t>
        </is>
      </c>
      <c r="E512" s="9" t="inlineStr">
        <is>
          <t>Skipped</t>
        </is>
      </c>
    </row>
    <row r="513">
      <c r="A513" s="25" t="n">
        <v>46092</v>
      </c>
      <c r="B513" s="9" t="inlineStr">
        <is>
          <t>Wednesday</t>
        </is>
      </c>
      <c r="C513" s="9" t="inlineStr">
        <is>
          <t>CPI</t>
        </is>
      </c>
      <c r="D513" s="9" t="inlineStr">
        <is>
          <t>08:30</t>
        </is>
      </c>
      <c r="E513" s="9" t="inlineStr">
        <is>
          <t>Skipped</t>
        </is>
      </c>
    </row>
    <row r="514">
      <c r="A514" s="25" t="n">
        <v>46094</v>
      </c>
      <c r="B514" s="9" t="inlineStr">
        <is>
          <t>Friday</t>
        </is>
      </c>
      <c r="C514" s="9" t="inlineStr">
        <is>
          <t>GDP (second), UoM sentiment (preliminary)</t>
        </is>
      </c>
      <c r="D514" s="9" t="inlineStr">
        <is>
          <t>08:30, 10:00</t>
        </is>
      </c>
      <c r="E514" s="9" t="inlineStr">
        <is>
          <t>Skipped</t>
        </is>
      </c>
    </row>
    <row r="515">
      <c r="A515" s="25" t="n">
        <v>46099</v>
      </c>
      <c r="B515" s="9" t="inlineStr">
        <is>
          <t>Wednesday</t>
        </is>
      </c>
      <c r="C515" s="9" t="inlineStr">
        <is>
          <t>PPI, FOMC rate decision</t>
        </is>
      </c>
      <c r="D515" s="9" t="inlineStr">
        <is>
          <t>08:30, 14:00</t>
        </is>
      </c>
      <c r="E515" s="9" t="inlineStr">
        <is>
          <t>Skipped</t>
        </is>
      </c>
    </row>
    <row r="516">
      <c r="A516" s="25" t="n">
        <v>46108</v>
      </c>
      <c r="B516" s="9" t="inlineStr">
        <is>
          <t>Friday</t>
        </is>
      </c>
      <c r="C516" s="9" t="inlineStr">
        <is>
          <t>UoM sentiment (final)</t>
        </is>
      </c>
      <c r="D516" s="9" t="inlineStr">
        <is>
          <t>10:00</t>
        </is>
      </c>
      <c r="E516" s="9" t="inlineStr">
        <is>
          <t>Skipped</t>
        </is>
      </c>
    </row>
    <row r="517">
      <c r="A517" s="25" t="n">
        <v>46115</v>
      </c>
      <c r="B517" s="9" t="inlineStr">
        <is>
          <t>Friday</t>
        </is>
      </c>
      <c r="C517" s="9" t="inlineStr">
        <is>
          <t>Non-Farm Payrolls</t>
        </is>
      </c>
      <c r="D517" s="9" t="inlineStr">
        <is>
          <t>08:30</t>
        </is>
      </c>
      <c r="E517" s="9" t="inlineStr">
        <is>
          <t>Skipped</t>
        </is>
      </c>
    </row>
    <row r="518">
      <c r="A518" s="25" t="n">
        <v>46121</v>
      </c>
      <c r="B518" s="9" t="inlineStr">
        <is>
          <t>Thursday</t>
        </is>
      </c>
      <c r="C518" s="9" t="inlineStr">
        <is>
          <t>GDP (third)</t>
        </is>
      </c>
      <c r="D518" s="9" t="inlineStr">
        <is>
          <t>08:30</t>
        </is>
      </c>
      <c r="E518" s="9" t="inlineStr">
        <is>
          <t>Skipped</t>
        </is>
      </c>
    </row>
    <row r="519">
      <c r="A519" s="25" t="n">
        <v>46122</v>
      </c>
      <c r="B519" s="9" t="inlineStr">
        <is>
          <t>Friday</t>
        </is>
      </c>
      <c r="C519" s="9" t="inlineStr">
        <is>
          <t>CPI, UoM sentiment (preliminary)</t>
        </is>
      </c>
      <c r="D519" s="9" t="inlineStr">
        <is>
          <t>08:30, 10:00</t>
        </is>
      </c>
      <c r="E519" s="9" t="inlineStr">
        <is>
          <t>Skipped</t>
        </is>
      </c>
    </row>
    <row r="520">
      <c r="A520" s="25" t="n">
        <v>46126</v>
      </c>
      <c r="B520" s="9" t="inlineStr">
        <is>
          <t>Tuesday</t>
        </is>
      </c>
      <c r="C520" s="9" t="inlineStr">
        <is>
          <t>PPI</t>
        </is>
      </c>
      <c r="D520" s="9" t="inlineStr">
        <is>
          <t>08:30</t>
        </is>
      </c>
      <c r="E520" s="9" t="inlineStr">
        <is>
          <t>Skipped</t>
        </is>
      </c>
    </row>
    <row r="521">
      <c r="A521" s="25" t="n">
        <v>46136</v>
      </c>
      <c r="B521" s="9" t="inlineStr">
        <is>
          <t>Friday</t>
        </is>
      </c>
      <c r="C521" s="9" t="inlineStr">
        <is>
          <t>UoM sentiment (final)</t>
        </is>
      </c>
      <c r="D521" s="9" t="inlineStr">
        <is>
          <t>10:00</t>
        </is>
      </c>
      <c r="E521" s="9" t="inlineStr">
        <is>
          <t>Skipped</t>
        </is>
      </c>
    </row>
    <row r="522">
      <c r="A522" s="25" t="n">
        <v>46141</v>
      </c>
      <c r="B522" s="9" t="inlineStr">
        <is>
          <t>Wednesday</t>
        </is>
      </c>
      <c r="C522" s="9" t="inlineStr">
        <is>
          <t>FOMC rate decision</t>
        </is>
      </c>
      <c r="D522" s="9" t="inlineStr">
        <is>
          <t>14:00</t>
        </is>
      </c>
      <c r="E522" s="9" t="inlineStr">
        <is>
          <t>Skipped</t>
        </is>
      </c>
    </row>
    <row r="523">
      <c r="A523" s="25" t="n">
        <v>46142</v>
      </c>
      <c r="B523" s="9" t="inlineStr">
        <is>
          <t>Thursday</t>
        </is>
      </c>
      <c r="C523" s="9" t="inlineStr">
        <is>
          <t>GDP (advance)</t>
        </is>
      </c>
      <c r="D523" s="9" t="inlineStr">
        <is>
          <t>08:30</t>
        </is>
      </c>
      <c r="E523" s="9" t="inlineStr">
        <is>
          <t>Skipped</t>
        </is>
      </c>
    </row>
    <row r="524">
      <c r="A524" s="25" t="n">
        <v>46150</v>
      </c>
      <c r="B524" s="9" t="inlineStr">
        <is>
          <t>Friday</t>
        </is>
      </c>
      <c r="C524" s="9" t="inlineStr">
        <is>
          <t>Non-Farm Payrolls, UoM sentiment (preliminary)</t>
        </is>
      </c>
      <c r="D524" s="9" t="inlineStr">
        <is>
          <t>08:30, 10:00</t>
        </is>
      </c>
      <c r="E524" s="9" t="inlineStr">
        <is>
          <t>Skipped</t>
        </is>
      </c>
    </row>
    <row r="525">
      <c r="A525" s="25" t="n">
        <v>46154</v>
      </c>
      <c r="B525" s="9" t="inlineStr">
        <is>
          <t>Tuesday</t>
        </is>
      </c>
      <c r="C525" s="9" t="inlineStr">
        <is>
          <t>CPI</t>
        </is>
      </c>
      <c r="D525" s="9" t="inlineStr">
        <is>
          <t>08:30</t>
        </is>
      </c>
      <c r="E525" s="9" t="inlineStr">
        <is>
          <t>Skipped</t>
        </is>
      </c>
    </row>
    <row r="526">
      <c r="A526" s="25" t="n">
        <v>46155</v>
      </c>
      <c r="B526" s="9" t="inlineStr">
        <is>
          <t>Wednesday</t>
        </is>
      </c>
      <c r="C526" s="9" t="inlineStr">
        <is>
          <t>PPI</t>
        </is>
      </c>
      <c r="D526" s="9" t="inlineStr">
        <is>
          <t>08:30</t>
        </is>
      </c>
      <c r="E526" s="9" t="inlineStr">
        <is>
          <t>Skipped</t>
        </is>
      </c>
    </row>
    <row r="527">
      <c r="A527" s="25" t="n">
        <v>46164</v>
      </c>
      <c r="B527" s="9" t="inlineStr">
        <is>
          <t>Friday</t>
        </is>
      </c>
      <c r="C527" s="9" t="inlineStr">
        <is>
          <t>UoM sentiment (final)</t>
        </is>
      </c>
      <c r="D527" s="9" t="inlineStr">
        <is>
          <t>10:00</t>
        </is>
      </c>
      <c r="E527" s="9" t="inlineStr">
        <is>
          <t>Skipped</t>
        </is>
      </c>
    </row>
    <row r="528">
      <c r="A528" s="25" t="n">
        <v>46170</v>
      </c>
      <c r="B528" s="9" t="inlineStr">
        <is>
          <t>Thursday</t>
        </is>
      </c>
      <c r="C528" s="9" t="inlineStr">
        <is>
          <t>GDP (second)</t>
        </is>
      </c>
      <c r="D528" s="9" t="inlineStr">
        <is>
          <t>08:30</t>
        </is>
      </c>
      <c r="E528" s="9" t="inlineStr">
        <is>
          <t>Skipped</t>
        </is>
      </c>
    </row>
    <row r="529">
      <c r="A529" s="25" t="n">
        <v>46178</v>
      </c>
      <c r="B529" s="9" t="inlineStr">
        <is>
          <t>Friday</t>
        </is>
      </c>
      <c r="C529" s="9" t="inlineStr">
        <is>
          <t>Non-Farm Payrolls</t>
        </is>
      </c>
      <c r="D529" s="9" t="inlineStr">
        <is>
          <t>08:30</t>
        </is>
      </c>
      <c r="E529" s="9" t="inlineStr">
        <is>
          <t>Skipped</t>
        </is>
      </c>
    </row>
    <row r="530">
      <c r="A530" s="25" t="n">
        <v>46183</v>
      </c>
      <c r="B530" s="9" t="inlineStr">
        <is>
          <t>Wednesday</t>
        </is>
      </c>
      <c r="C530" s="9" t="inlineStr">
        <is>
          <t>CPI</t>
        </is>
      </c>
      <c r="D530" s="9" t="inlineStr">
        <is>
          <t>08:30</t>
        </is>
      </c>
      <c r="E530" s="9" t="inlineStr">
        <is>
          <t>Skipped</t>
        </is>
      </c>
    </row>
    <row r="531">
      <c r="A531" s="25" t="n">
        <v>46184</v>
      </c>
      <c r="B531" s="9" t="inlineStr">
        <is>
          <t>Thursday</t>
        </is>
      </c>
      <c r="C531" s="9" t="inlineStr">
        <is>
          <t>PPI</t>
        </is>
      </c>
      <c r="D531" s="9" t="inlineStr">
        <is>
          <t>08:30</t>
        </is>
      </c>
      <c r="E531" s="9" t="inlineStr">
        <is>
          <t>Skipped</t>
        </is>
      </c>
    </row>
    <row r="532">
      <c r="A532" s="25" t="n">
        <v>46185</v>
      </c>
      <c r="B532" s="9" t="inlineStr">
        <is>
          <t>Friday</t>
        </is>
      </c>
      <c r="C532" s="9" t="inlineStr">
        <is>
          <t>UoM sentiment (preliminary)</t>
        </is>
      </c>
      <c r="D532" s="9" t="inlineStr">
        <is>
          <t>10:00</t>
        </is>
      </c>
      <c r="E532" s="9" t="inlineStr">
        <is>
          <t>Skipped</t>
        </is>
      </c>
    </row>
    <row r="533">
      <c r="A533" s="25" t="n">
        <v>46190</v>
      </c>
      <c r="B533" s="9" t="inlineStr">
        <is>
          <t>Wednesday</t>
        </is>
      </c>
      <c r="C533" s="9" t="inlineStr">
        <is>
          <t>FOMC rate decision</t>
        </is>
      </c>
      <c r="D533" s="9" t="inlineStr">
        <is>
          <t>14:00</t>
        </is>
      </c>
      <c r="E533" s="9" t="inlineStr">
        <is>
          <t>Skipped</t>
        </is>
      </c>
    </row>
    <row r="534">
      <c r="A534" s="25" t="n">
        <v>46198</v>
      </c>
      <c r="B534" s="9" t="inlineStr">
        <is>
          <t>Thursday</t>
        </is>
      </c>
      <c r="C534" s="9" t="inlineStr">
        <is>
          <t>GDP (third)</t>
        </is>
      </c>
      <c r="D534" s="9" t="inlineStr">
        <is>
          <t>08:30</t>
        </is>
      </c>
      <c r="E534" s="9" t="inlineStr">
        <is>
          <t>Skipped</t>
        </is>
      </c>
    </row>
    <row r="535">
      <c r="A535" s="25" t="n">
        <v>46199</v>
      </c>
      <c r="B535" s="9" t="inlineStr">
        <is>
          <t>Friday</t>
        </is>
      </c>
      <c r="C535" s="9" t="inlineStr">
        <is>
          <t>UoM sentiment (final)</t>
        </is>
      </c>
      <c r="D535" s="9" t="inlineStr">
        <is>
          <t>10:00</t>
        </is>
      </c>
      <c r="E535" s="9" t="inlineStr">
        <is>
          <t>Skipped</t>
        </is>
      </c>
    </row>
    <row r="536">
      <c r="A536" s="25" t="n">
        <v>46205</v>
      </c>
      <c r="B536" s="9" t="inlineStr">
        <is>
          <t>Thursday</t>
        </is>
      </c>
      <c r="C536" s="9" t="inlineStr">
        <is>
          <t>Non-Farm Payrolls</t>
        </is>
      </c>
      <c r="D536" s="9" t="inlineStr">
        <is>
          <t>08:30</t>
        </is>
      </c>
      <c r="E536" s="9" t="inlineStr">
        <is>
          <t>Skipped</t>
        </is>
      </c>
    </row>
    <row r="537">
      <c r="A537" s="25" t="n">
        <v>46217</v>
      </c>
      <c r="B537" s="9" t="inlineStr">
        <is>
          <t>Tuesday</t>
        </is>
      </c>
      <c r="C537" s="9" t="inlineStr">
        <is>
          <t>CPI</t>
        </is>
      </c>
      <c r="D537" s="9" t="inlineStr">
        <is>
          <t>08:30</t>
        </is>
      </c>
      <c r="E537" s="9" t="inlineStr">
        <is>
          <t>Skipped</t>
        </is>
      </c>
    </row>
    <row r="538">
      <c r="A538" s="25" t="n">
        <v>46218</v>
      </c>
      <c r="B538" s="9" t="inlineStr">
        <is>
          <t>Wednesday</t>
        </is>
      </c>
      <c r="C538" s="9" t="inlineStr">
        <is>
          <t>PPI</t>
        </is>
      </c>
      <c r="D538" s="9" t="inlineStr">
        <is>
          <t>08:30</t>
        </is>
      </c>
      <c r="E538" s="9" t="inlineStr">
        <is>
          <t>Skipped</t>
        </is>
      </c>
    </row>
    <row r="539">
      <c r="A539" s="25" t="n">
        <v>46220</v>
      </c>
      <c r="B539" s="9" t="inlineStr">
        <is>
          <t>Friday</t>
        </is>
      </c>
      <c r="C539" s="9" t="inlineStr">
        <is>
          <t>UoM sentiment (preliminary)</t>
        </is>
      </c>
      <c r="D539" s="9" t="inlineStr">
        <is>
          <t>10:00</t>
        </is>
      </c>
      <c r="E539" s="9" t="inlineStr">
        <is>
          <t>Skipped</t>
        </is>
      </c>
    </row>
    <row r="540">
      <c r="A540" s="25" t="n">
        <v>46232</v>
      </c>
      <c r="B540" s="9" t="inlineStr">
        <is>
          <t>Wednesday</t>
        </is>
      </c>
      <c r="C540" s="9" t="inlineStr">
        <is>
          <t>FOMC rate decision</t>
        </is>
      </c>
      <c r="D540" s="9" t="inlineStr">
        <is>
          <t>14:00</t>
        </is>
      </c>
      <c r="E540" s="9" t="inlineStr">
        <is>
          <t>Skipped</t>
        </is>
      </c>
    </row>
    <row r="541">
      <c r="A541" s="25" t="n">
        <v>46233</v>
      </c>
      <c r="B541" s="9" t="inlineStr">
        <is>
          <t>Thursday</t>
        </is>
      </c>
      <c r="C541" s="9" t="inlineStr">
        <is>
          <t>GDP (advance)</t>
        </is>
      </c>
      <c r="D541" s="9" t="inlineStr">
        <is>
          <t>08:30</t>
        </is>
      </c>
      <c r="E541" s="9" t="inlineStr">
        <is>
          <t>Skipped</t>
        </is>
      </c>
    </row>
    <row r="542">
      <c r="A542" s="25" t="n">
        <v>46234</v>
      </c>
      <c r="B542" s="9" t="inlineStr">
        <is>
          <t>Friday</t>
        </is>
      </c>
      <c r="C542" s="9" t="inlineStr">
        <is>
          <t>UoM sentiment (final)</t>
        </is>
      </c>
      <c r="D542" s="9" t="inlineStr">
        <is>
          <t>10:00</t>
        </is>
      </c>
      <c r="E542" s="9" t="inlineStr">
        <is>
          <t>Skipped</t>
        </is>
      </c>
    </row>
    <row r="543">
      <c r="A543" s="25" t="n">
        <v>46241</v>
      </c>
      <c r="B543" s="9" t="inlineStr">
        <is>
          <t>Friday</t>
        </is>
      </c>
      <c r="C543" s="9" t="inlineStr">
        <is>
          <t>Non-Farm Payrolls</t>
        </is>
      </c>
      <c r="D543" s="9" t="inlineStr">
        <is>
          <t>08:30</t>
        </is>
      </c>
      <c r="E543" s="9" t="inlineStr">
        <is>
          <t>Skipped</t>
        </is>
      </c>
    </row>
    <row r="544">
      <c r="A544" s="25" t="n">
        <v>46246</v>
      </c>
      <c r="B544" s="9" t="inlineStr">
        <is>
          <t>Wednesday</t>
        </is>
      </c>
      <c r="C544" s="9" t="inlineStr">
        <is>
          <t>CPI</t>
        </is>
      </c>
      <c r="D544" s="9" t="inlineStr">
        <is>
          <t>08:30</t>
        </is>
      </c>
      <c r="E544" s="9" t="inlineStr">
        <is>
          <t>Skipped</t>
        </is>
      </c>
    </row>
    <row r="545">
      <c r="A545" s="25" t="n">
        <v>46247</v>
      </c>
      <c r="B545" s="9" t="inlineStr">
        <is>
          <t>Thursday</t>
        </is>
      </c>
      <c r="C545" s="9" t="inlineStr">
        <is>
          <t>PPI</t>
        </is>
      </c>
      <c r="D545" s="9" t="inlineStr">
        <is>
          <t>08:30</t>
        </is>
      </c>
      <c r="E545" s="9" t="inlineStr">
        <is>
          <t>Skipped</t>
        </is>
      </c>
    </row>
    <row r="546">
      <c r="A546" s="25" t="n">
        <v>46248</v>
      </c>
      <c r="B546" s="9" t="inlineStr">
        <is>
          <t>Friday</t>
        </is>
      </c>
      <c r="C546" s="9" t="inlineStr">
        <is>
          <t>UoM sentiment (preliminary)</t>
        </is>
      </c>
      <c r="D546" s="9" t="inlineStr">
        <is>
          <t>10:00</t>
        </is>
      </c>
      <c r="E546" s="9" t="inlineStr">
        <is>
          <t>Skipped</t>
        </is>
      </c>
    </row>
    <row r="547">
      <c r="A547" s="25" t="n">
        <v>46260</v>
      </c>
      <c r="B547" s="9" t="inlineStr">
        <is>
          <t>Wednesday</t>
        </is>
      </c>
      <c r="C547" s="9" t="inlineStr">
        <is>
          <t>GDP (second)</t>
        </is>
      </c>
      <c r="D547" s="9" t="inlineStr">
        <is>
          <t>08:30</t>
        </is>
      </c>
      <c r="E547" s="9" t="inlineStr">
        <is>
          <t>Skipped</t>
        </is>
      </c>
    </row>
    <row r="548">
      <c r="A548" s="25" t="n">
        <v>46262</v>
      </c>
      <c r="B548" s="9" t="inlineStr">
        <is>
          <t>Friday</t>
        </is>
      </c>
      <c r="C548" s="9" t="inlineStr">
        <is>
          <t>UoM sentiment (final)</t>
        </is>
      </c>
      <c r="D548" s="9" t="inlineStr">
        <is>
          <t>10:00</t>
        </is>
      </c>
      <c r="E548" s="9" t="inlineStr">
        <is>
          <t>Skipped</t>
        </is>
      </c>
    </row>
    <row r="549">
      <c r="A549" s="25" t="n">
        <v>46269</v>
      </c>
      <c r="B549" s="9" t="inlineStr">
        <is>
          <t>Friday</t>
        </is>
      </c>
      <c r="C549" s="9" t="inlineStr">
        <is>
          <t>Non-Farm Payrolls</t>
        </is>
      </c>
      <c r="D549" s="9" t="inlineStr">
        <is>
          <t>08:30</t>
        </is>
      </c>
      <c r="E549" s="9" t="inlineStr">
        <is>
          <t>Skipped</t>
        </is>
      </c>
    </row>
    <row r="550">
      <c r="A550" s="25" t="n">
        <v>46275</v>
      </c>
      <c r="B550" s="9" t="inlineStr">
        <is>
          <t>Thursday</t>
        </is>
      </c>
      <c r="C550" s="9" t="inlineStr">
        <is>
          <t>PPI</t>
        </is>
      </c>
      <c r="D550" s="9" t="inlineStr">
        <is>
          <t>08:30</t>
        </is>
      </c>
      <c r="E550" s="9" t="inlineStr">
        <is>
          <t>Skipped</t>
        </is>
      </c>
    </row>
    <row r="551">
      <c r="A551" s="25" t="n">
        <v>46276</v>
      </c>
      <c r="B551" s="9" t="inlineStr">
        <is>
          <t>Friday</t>
        </is>
      </c>
      <c r="C551" s="9" t="inlineStr">
        <is>
          <t>CPI, UoM sentiment (preliminary)</t>
        </is>
      </c>
      <c r="D551" s="9" t="inlineStr">
        <is>
          <t>08:30, 10:00</t>
        </is>
      </c>
      <c r="E551" s="9" t="inlineStr">
        <is>
          <t>Skipped</t>
        </is>
      </c>
    </row>
    <row r="552">
      <c r="A552" s="25" t="n">
        <v>46281</v>
      </c>
      <c r="B552" s="9" t="inlineStr">
        <is>
          <t>Wednesday</t>
        </is>
      </c>
      <c r="C552" s="9" t="inlineStr">
        <is>
          <t>FOMC rate decision</t>
        </is>
      </c>
      <c r="D552" s="9" t="inlineStr">
        <is>
          <t>14:00</t>
        </is>
      </c>
      <c r="E552" s="9" t="inlineStr">
        <is>
          <t>Skipped</t>
        </is>
      </c>
    </row>
    <row r="553">
      <c r="A553" s="25" t="n">
        <v>46290</v>
      </c>
      <c r="B553" s="9" t="inlineStr">
        <is>
          <t>Friday</t>
        </is>
      </c>
      <c r="C553" s="9" t="inlineStr">
        <is>
          <t>UoM sentiment (final)</t>
        </is>
      </c>
      <c r="D553" s="9" t="inlineStr">
        <is>
          <t>10:00</t>
        </is>
      </c>
      <c r="E553" s="9" t="inlineStr">
        <is>
          <t>Skipped</t>
        </is>
      </c>
    </row>
    <row r="554">
      <c r="A554" s="25" t="n">
        <v>46295</v>
      </c>
      <c r="B554" s="9" t="inlineStr">
        <is>
          <t>Wednesday</t>
        </is>
      </c>
      <c r="C554" s="9" t="inlineStr">
        <is>
          <t>GDP (third)</t>
        </is>
      </c>
      <c r="D554" s="9" t="inlineStr">
        <is>
          <t>08:30</t>
        </is>
      </c>
      <c r="E554" s="9" t="inlineStr">
        <is>
          <t>Skipped</t>
        </is>
      </c>
    </row>
    <row r="555">
      <c r="A555" s="25" t="n">
        <v>46297</v>
      </c>
      <c r="B555" s="9" t="inlineStr">
        <is>
          <t>Friday</t>
        </is>
      </c>
      <c r="C555" s="9" t="inlineStr">
        <is>
          <t>Non-Farm Payrolls</t>
        </is>
      </c>
      <c r="D555" s="9" t="inlineStr">
        <is>
          <t>08:30</t>
        </is>
      </c>
      <c r="E555" s="9" t="inlineStr">
        <is>
          <t>Skipped</t>
        </is>
      </c>
    </row>
    <row r="556">
      <c r="A556" s="25" t="n">
        <v>46304</v>
      </c>
      <c r="B556" s="9" t="inlineStr">
        <is>
          <t>Friday</t>
        </is>
      </c>
      <c r="C556" s="9" t="inlineStr">
        <is>
          <t>UoM sentiment (preliminary)</t>
        </is>
      </c>
      <c r="D556" s="9" t="inlineStr">
        <is>
          <t>10:00</t>
        </is>
      </c>
      <c r="E556" s="9" t="inlineStr">
        <is>
          <t>Skipped</t>
        </is>
      </c>
    </row>
    <row r="557">
      <c r="A557" s="25" t="n">
        <v>46309</v>
      </c>
      <c r="B557" s="9" t="inlineStr">
        <is>
          <t>Wednesday</t>
        </is>
      </c>
      <c r="C557" s="9" t="inlineStr">
        <is>
          <t>CPI</t>
        </is>
      </c>
      <c r="D557" s="9" t="inlineStr">
        <is>
          <t>08:30</t>
        </is>
      </c>
      <c r="E557" s="9" t="inlineStr">
        <is>
          <t>Skipped</t>
        </is>
      </c>
    </row>
    <row r="558">
      <c r="A558" s="25" t="n">
        <v>46310</v>
      </c>
      <c r="B558" s="9" t="inlineStr">
        <is>
          <t>Thursday</t>
        </is>
      </c>
      <c r="C558" s="9" t="inlineStr">
        <is>
          <t>PPI</t>
        </is>
      </c>
      <c r="D558" s="9" t="inlineStr">
        <is>
          <t>08:30</t>
        </is>
      </c>
      <c r="E558" s="9" t="inlineStr">
        <is>
          <t>Skipped</t>
        </is>
      </c>
    </row>
    <row r="559">
      <c r="A559" s="25" t="n">
        <v>46318</v>
      </c>
      <c r="B559" s="9" t="inlineStr">
        <is>
          <t>Friday</t>
        </is>
      </c>
      <c r="C559" s="9" t="inlineStr">
        <is>
          <t>UoM sentiment (final)</t>
        </is>
      </c>
      <c r="D559" s="9" t="inlineStr">
        <is>
          <t>10:00</t>
        </is>
      </c>
      <c r="E559" s="9" t="inlineStr">
        <is>
          <t>Skipped</t>
        </is>
      </c>
    </row>
    <row r="560">
      <c r="A560" s="25" t="n">
        <v>46323</v>
      </c>
      <c r="B560" s="9" t="inlineStr">
        <is>
          <t>Wednesday</t>
        </is>
      </c>
      <c r="C560" s="9" t="inlineStr">
        <is>
          <t>FOMC rate decision</t>
        </is>
      </c>
      <c r="D560" s="9" t="inlineStr">
        <is>
          <t>14:00</t>
        </is>
      </c>
      <c r="E560" s="9" t="inlineStr">
        <is>
          <t>Skipped</t>
        </is>
      </c>
    </row>
    <row r="561">
      <c r="A561" s="25" t="n">
        <v>46324</v>
      </c>
      <c r="B561" s="9" t="inlineStr">
        <is>
          <t>Thursday</t>
        </is>
      </c>
      <c r="C561" s="9" t="inlineStr">
        <is>
          <t>GDP (advance)</t>
        </is>
      </c>
      <c r="D561" s="9" t="inlineStr">
        <is>
          <t>08:30</t>
        </is>
      </c>
      <c r="E561" s="9" t="inlineStr">
        <is>
          <t>Skipped</t>
        </is>
      </c>
    </row>
    <row r="562">
      <c r="A562" s="25" t="n">
        <v>46332</v>
      </c>
      <c r="B562" s="9" t="inlineStr">
        <is>
          <t>Friday</t>
        </is>
      </c>
      <c r="C562" s="9" t="inlineStr">
        <is>
          <t>Non-Farm Payrolls, UoM sentiment (preliminary)</t>
        </is>
      </c>
      <c r="D562" s="9" t="inlineStr">
        <is>
          <t>08:30, 10:00</t>
        </is>
      </c>
      <c r="E562" s="9" t="inlineStr">
        <is>
          <t>Upcoming</t>
        </is>
      </c>
    </row>
    <row r="563">
      <c r="A563" s="25" t="n">
        <v>46336</v>
      </c>
      <c r="B563" s="9" t="inlineStr">
        <is>
          <t>Tuesday</t>
        </is>
      </c>
      <c r="C563" s="9" t="inlineStr">
        <is>
          <t>CPI</t>
        </is>
      </c>
      <c r="D563" s="9" t="inlineStr">
        <is>
          <t>08:30</t>
        </is>
      </c>
      <c r="E563" s="9" t="inlineStr">
        <is>
          <t>Upcoming</t>
        </is>
      </c>
    </row>
    <row r="564">
      <c r="A564" s="25" t="n">
        <v>46339</v>
      </c>
      <c r="B564" s="9" t="inlineStr">
        <is>
          <t>Friday</t>
        </is>
      </c>
      <c r="C564" s="9" t="inlineStr">
        <is>
          <t>PPI</t>
        </is>
      </c>
      <c r="D564" s="9" t="inlineStr">
        <is>
          <t>08:30</t>
        </is>
      </c>
      <c r="E564" s="9" t="inlineStr">
        <is>
          <t>Upcoming</t>
        </is>
      </c>
    </row>
    <row r="565">
      <c r="A565" s="25" t="n">
        <v>46346</v>
      </c>
      <c r="B565" s="9" t="inlineStr">
        <is>
          <t>Friday</t>
        </is>
      </c>
      <c r="C565" s="9" t="inlineStr">
        <is>
          <t>UoM sentiment (final)</t>
        </is>
      </c>
      <c r="D565" s="9" t="inlineStr">
        <is>
          <t>10:00</t>
        </is>
      </c>
      <c r="E565" s="9" t="inlineStr">
        <is>
          <t>Upcoming</t>
        </is>
      </c>
    </row>
    <row r="566">
      <c r="A566" s="25" t="n">
        <v>46351</v>
      </c>
      <c r="B566" s="9" t="inlineStr">
        <is>
          <t>Wednesday</t>
        </is>
      </c>
      <c r="C566" s="9" t="inlineStr">
        <is>
          <t>GDP (second)</t>
        </is>
      </c>
      <c r="D566" s="9" t="inlineStr">
        <is>
          <t>08:30</t>
        </is>
      </c>
      <c r="E566" s="9" t="inlineStr">
        <is>
          <t>Upcoming</t>
        </is>
      </c>
    </row>
    <row r="567">
      <c r="A567" s="25" t="n">
        <v>46360</v>
      </c>
      <c r="B567" s="9" t="inlineStr">
        <is>
          <t>Friday</t>
        </is>
      </c>
      <c r="C567" s="9" t="inlineStr">
        <is>
          <t>Non-Farm Payrolls, UoM sentiment (preliminary)</t>
        </is>
      </c>
      <c r="D567" s="9" t="inlineStr">
        <is>
          <t>08:30, 10:00</t>
        </is>
      </c>
      <c r="E567" s="9" t="inlineStr">
        <is>
          <t>Upcoming</t>
        </is>
      </c>
    </row>
    <row r="568">
      <c r="A568" s="25" t="n">
        <v>46365</v>
      </c>
      <c r="B568" s="9" t="inlineStr">
        <is>
          <t>Wednesday</t>
        </is>
      </c>
      <c r="C568" s="9" t="inlineStr">
        <is>
          <t>FOMC rate decision</t>
        </is>
      </c>
      <c r="D568" s="9" t="inlineStr">
        <is>
          <t>14:00</t>
        </is>
      </c>
      <c r="E568" s="9" t="inlineStr">
        <is>
          <t>Upcoming</t>
        </is>
      </c>
    </row>
    <row r="569">
      <c r="A569" s="25" t="n">
        <v>46366</v>
      </c>
      <c r="B569" s="9" t="inlineStr">
        <is>
          <t>Thursday</t>
        </is>
      </c>
      <c r="C569" s="9" t="inlineStr">
        <is>
          <t>CPI</t>
        </is>
      </c>
      <c r="D569" s="9" t="inlineStr">
        <is>
          <t>08:30</t>
        </is>
      </c>
      <c r="E569" s="9" t="inlineStr">
        <is>
          <t>Upcoming</t>
        </is>
      </c>
    </row>
    <row r="570">
      <c r="A570" s="25" t="n">
        <v>46371</v>
      </c>
      <c r="B570" s="9" t="inlineStr">
        <is>
          <t>Tuesday</t>
        </is>
      </c>
      <c r="C570" s="9" t="inlineStr">
        <is>
          <t>PPI</t>
        </is>
      </c>
      <c r="D570" s="9" t="inlineStr">
        <is>
          <t>08:30</t>
        </is>
      </c>
      <c r="E570" s="9" t="inlineStr">
        <is>
          <t>Upcoming</t>
        </is>
      </c>
    </row>
    <row r="571">
      <c r="A571" s="25" t="n">
        <v>46374</v>
      </c>
      <c r="B571" s="9" t="inlineStr">
        <is>
          <t>Friday</t>
        </is>
      </c>
      <c r="C571" s="9" t="inlineStr">
        <is>
          <t>UoM sentiment (final)</t>
        </is>
      </c>
      <c r="D571" s="9" t="inlineStr">
        <is>
          <t>10:00</t>
        </is>
      </c>
      <c r="E571" s="9" t="inlineStr">
        <is>
          <t>Upcoming</t>
        </is>
      </c>
    </row>
    <row r="572">
      <c r="A572" s="25" t="n">
        <v>46379</v>
      </c>
      <c r="B572" s="9" t="inlineStr">
        <is>
          <t>Wednesday</t>
        </is>
      </c>
      <c r="C572" s="9" t="inlineStr">
        <is>
          <t>GDP (third)</t>
        </is>
      </c>
      <c r="D572" s="9" t="inlineStr">
        <is>
          <t>08:30</t>
        </is>
      </c>
      <c r="E572" s="9" t="inlineStr">
        <is>
          <t>Upcoming</t>
        </is>
      </c>
    </row>
  </sheetData>
  <pageMargins left="0.75" right="0.75" top="1" bottom="1" header="0.5" footer="0.5"/>
  <tableParts count="1">
    <tablePart xmlns:r="http://schemas.openxmlformats.org/officeDocument/2006/relationships" r:id="rId1"/>
  </tableParts>
</worksheet>
</file>

<file path=xl/worksheets/sheet6.xml><?xml version="1.0" encoding="utf-8"?>
<worksheet xmlns="http://schemas.openxmlformats.org/spreadsheetml/2006/main">
  <sheetPr>
    <tabColor rgb="FF7C3AED"/>
    <outlinePr summaryBelow="1" summaryRight="1"/>
    <pageSetUpPr/>
  </sheetPr>
  <dimension ref="A2:B26"/>
  <sheetViews>
    <sheetView showGridLines="0" workbookViewId="0">
      <selection activeCell="A1" sqref="A1"/>
    </sheetView>
  </sheetViews>
  <sheetFormatPr baseColWidth="8" defaultRowHeight="15"/>
  <cols>
    <col width="20" customWidth="1" min="1" max="1"/>
    <col width="110" customWidth="1" min="2" max="2"/>
  </cols>
  <sheetData>
    <row r="1" ht="15" customHeight="1"/>
    <row r="2" ht="18" customHeight="1">
      <c r="A2" s="1" t="inlineStr">
        <is>
          <t>Rules and settings</t>
        </is>
      </c>
    </row>
    <row r="3" ht="15" customHeight="1">
      <c r="A3" s="2" t="inlineStr">
        <is>
          <t>How these results were produced.</t>
        </is>
      </c>
    </row>
    <row r="4" ht="15" customHeight="1"/>
    <row r="5" ht="15" customHeight="1"/>
    <row r="6">
      <c r="A6" s="3" t="inlineStr">
        <is>
          <t>Item</t>
        </is>
      </c>
      <c r="B6" s="3" t="inlineStr">
        <is>
          <t>Setting</t>
        </is>
      </c>
    </row>
    <row r="7">
      <c r="A7" s="30" t="inlineStr">
        <is>
          <t>Strategy</t>
        </is>
      </c>
      <c r="B7" s="6" t="inlineStr">
        <is>
          <t>AORDS v3.1 for MT5 (AORDS_v31 Expert Advisor), all inputs at their defaults except the broker clock (below)</t>
        </is>
      </c>
    </row>
    <row r="8">
      <c r="A8" s="30" t="inlineStr">
        <is>
          <t>Symbol</t>
        </is>
      </c>
      <c r="B8" s="6" t="inlineStr">
        <is>
          <t>NAS100 - Nasdaq-100 CFD, Scope Markets demo server (RS Global Ltd.); 1 lot = $1 per index point</t>
        </is>
      </c>
    </row>
    <row r="9">
      <c r="A9" s="30" t="inlineStr">
        <is>
          <t>Chart</t>
        </is>
      </c>
      <c r="B9" s="6" t="inlineStr">
        <is>
          <t>5-minute (M5)</t>
        </is>
      </c>
    </row>
    <row r="10">
      <c r="A10" s="30" t="inlineStr">
        <is>
          <t>Backtest</t>
        </is>
      </c>
      <c r="B10" s="6" t="inlineStr">
        <is>
          <t>MT5 Strategy Tester on the broker's tick history (history quality 99%), test period 1 May 2019 to 30 Oct 2026; earlier history used for warm-up</t>
        </is>
      </c>
    </row>
    <row r="11">
      <c r="A11" s="30" t="inlineStr">
        <is>
          <t>Account preset</t>
        </is>
      </c>
      <c r="B11" s="6" t="inlineStr">
        <is>
          <t>$10,000 drawdown, Standard risk: 4 to 20 lots per trade (2 to 10 MNQ-sized units of $2 per point), depending on the setup and the day</t>
        </is>
      </c>
    </row>
    <row r="12">
      <c r="A12" s="30" t="inlineStr">
        <is>
          <t>Initial deposit</t>
        </is>
      </c>
      <c r="B12" s="6" t="inlineStr">
        <is>
          <t>$100,000 at 1:100 leverage (sizes are fixed lot counts, so dollar results do not depend on it)</t>
        </is>
      </c>
    </row>
    <row r="13">
      <c r="A13" s="30" t="inlineStr">
        <is>
          <t>Costs</t>
        </is>
      </c>
      <c r="B13" s="6" t="inlineStr">
        <is>
          <t>The broker's real spread on every fill; no commission was charged in this test, and no swap (every trade closes the same day)</t>
        </is>
      </c>
    </row>
    <row r="14">
      <c r="A14" s="30" t="inlineStr">
        <is>
          <t>Order fills</t>
        </is>
      </c>
      <c r="B14" s="6" t="inlineStr">
        <is>
          <t>Market entries at the open of the bar after the signal; stops and targets fill on the tick that reaches them</t>
        </is>
      </c>
    </row>
    <row r="15">
      <c r="A15" s="30" t="inlineStr">
        <is>
          <t>Session</t>
        </is>
      </c>
      <c r="B15" s="6" t="inlineStr">
        <is>
          <t>New York session only; everything closed at the 16:00 session flatten (filled at about 16:05) and before early closes on holiday sessions</t>
        </is>
      </c>
    </row>
    <row r="16">
      <c r="A16" s="30" t="inlineStr">
        <is>
          <t>Broker clock</t>
        </is>
      </c>
      <c r="B16" s="6" t="inlineStr">
        <is>
          <t>Server time GMT+2 with US daylight saving (the default). This broker's history before 2 Nov 2025 is stamped in New York time, so the test sets "History before this server date used another clock" to 2025.11.02 and "That older clock was" to New York</t>
        </is>
      </c>
    </row>
    <row r="17">
      <c r="A17" s="30" t="inlineStr">
        <is>
          <t>News rule</t>
        </is>
      </c>
      <c r="B17" s="6" t="inlineStr">
        <is>
          <t>No new trades on CPI, Non-Farm Payrolls, PPI, FOMC rate decision, GDP and University of Michigan sentiment release days (see News Days)</t>
        </is>
      </c>
    </row>
    <row r="19">
      <c r="A19" s="5" t="inlineStr">
        <is>
          <t>Notes</t>
        </is>
      </c>
    </row>
    <row r="20">
      <c r="A20" s="9" t="inlineStr">
        <is>
          <t>1. Times are New York time, converted from the broker's server clock as the EA does it. Entries fill at the open of the bar after the signal, so an entry at 10:05 comes from the 10:00 bar.</t>
        </is>
      </c>
    </row>
    <row r="21">
      <c r="A21" s="9" t="inlineStr">
        <is>
          <t>2. Net PnL is what the tester booked, spread included. The MT5 report does not list MAE and MFE per trade, so they are measured on the broker's 1-minute bid and ask history: the worst and best open profit of each trade.</t>
        </is>
      </c>
    </row>
    <row r="22">
      <c r="A22" s="9" t="inlineStr">
        <is>
          <t>3. Closed-trade drawdown is the largest fall in equity measured on closed trades. Max drawdown also counts the lowest point of each open trade. MT5's own report gives $4,466 balance drawdown and $5,492 equity drawdown; its equity figure is measured from the highest equity including open profit.</t>
        </is>
      </c>
    </row>
    <row r="23">
      <c r="A23" s="9" t="inlineStr">
        <is>
          <t>4. Broker history is one hour off on 25 Sep and 4 Oct–3 Nov 2023; those trades ran at the wrong time. This ledger reports $173,384.76 ($173,385 in the revised guide). A separate corrected run was reported at about $176,610; its trade ledger is not included. Live trading uses the live clock.</t>
        </is>
      </c>
    </row>
    <row r="24">
      <c r="A24" s="9" t="inlineStr">
        <is>
          <t>5. Annual and monthly figures group trades by entry date.</t>
        </is>
      </c>
    </row>
    <row r="25">
      <c r="A25" s="9" t="inlineStr">
        <is>
          <t>6. CFD prices and spreads differ from broker to broker, so a test on another broker's data gives somewhat different trades and results.</t>
        </is>
      </c>
    </row>
    <row r="26">
      <c r="A26" s="9" t="inlineStr">
        <is>
          <t>7. These are hypothetical backtest results. The filters and sizes were chosen on this same history, and past results do not guarantee future results.</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2:M826"/>
  <sheetViews>
    <sheetView showGridLines="0" workbookViewId="0">
      <pane ySplit="6" topLeftCell="A7" activePane="bottomLeft" state="frozen"/>
      <selection pane="bottomLef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ht="15" customHeight="1"/>
    <row r="2" ht="18" customHeight="1">
      <c r="A2" s="1" t="inlineStr">
        <is>
          <t>Calculation helpers</t>
        </is>
      </c>
    </row>
    <row r="3" ht="15" customHeight="1">
      <c r="A3" s="2" t="inlineStr">
        <is>
          <t>Running equity within each year and month, used for the Max DD columns. Nothing here needs editing.</t>
        </is>
      </c>
    </row>
    <row r="4" ht="15" customHeight="1"/>
    <row r="5" ht="15" customHeight="1"/>
    <row r="6">
      <c r="A6" s="4" t="inlineStr">
        <is>
          <t>Trade #</t>
        </is>
      </c>
      <c r="B6" s="4" t="inlineStr">
        <is>
          <t>Year</t>
        </is>
      </c>
      <c r="C6" s="4" t="inlineStr">
        <is>
          <t>Month</t>
        </is>
      </c>
      <c r="D6" s="4" t="inlineStr">
        <is>
          <t>Net PnL</t>
        </is>
      </c>
      <c r="E6" s="4" t="inlineStr">
        <is>
          <t>Year Cum</t>
        </is>
      </c>
      <c r="F6" s="4" t="inlineStr">
        <is>
          <t>Year Peak</t>
        </is>
      </c>
      <c r="G6" s="4" t="inlineStr">
        <is>
          <t>Year DD</t>
        </is>
      </c>
      <c r="H6" s="4" t="inlineStr">
        <is>
          <t>Month Cum</t>
        </is>
      </c>
      <c r="I6" s="4" t="inlineStr">
        <is>
          <t>Month Peak</t>
        </is>
      </c>
      <c r="J6" s="4" t="inlineStr">
        <is>
          <t>Month DD</t>
        </is>
      </c>
      <c r="K6" s="4" t="inlineStr">
        <is>
          <t>Peak Before Trade</t>
        </is>
      </c>
      <c r="L6" s="4" t="inlineStr">
        <is>
          <t>Equity Before Trade</t>
        </is>
      </c>
      <c r="M6" s="4" t="inlineStr">
        <is>
          <t>Open-Trade DD</t>
        </is>
      </c>
    </row>
    <row r="7">
      <c r="A7" s="11">
        <f>'All Trades'!A7</f>
        <v/>
      </c>
      <c r="B7" s="31">
        <f>YEAR('All Trades'!B7)</f>
        <v/>
      </c>
      <c r="C7" s="24">
        <f>DATE(YEAR('All Trades'!B7),MONTH('All Trades'!B7),1)</f>
        <v/>
      </c>
      <c r="D7" s="18">
        <f>'All Trades'!O7</f>
        <v/>
      </c>
      <c r="E7" s="18">
        <f>D7</f>
        <v/>
      </c>
      <c r="F7" s="18">
        <f>MAX(0,E7)</f>
        <v/>
      </c>
      <c r="G7" s="18">
        <f>F7-E7</f>
        <v/>
      </c>
      <c r="H7" s="18">
        <f>D7</f>
        <v/>
      </c>
      <c r="I7" s="18">
        <f>MAX(0,H7)</f>
        <v/>
      </c>
      <c r="J7" s="18">
        <f>I7-H7</f>
        <v/>
      </c>
      <c r="K7" s="18">
        <f>0</f>
        <v/>
      </c>
      <c r="L7" s="18">
        <f>0</f>
        <v/>
      </c>
      <c r="M7" s="18">
        <f>MAX(0,K7-(L7+'All Trades'!P7))</f>
        <v/>
      </c>
    </row>
    <row r="8">
      <c r="A8" s="11">
        <f>'All Trades'!A8</f>
        <v/>
      </c>
      <c r="B8" s="31">
        <f>YEAR('All Trades'!B8)</f>
        <v/>
      </c>
      <c r="C8" s="24">
        <f>DATE(YEAR('All Trades'!B8),MONTH('All Trades'!B8),1)</f>
        <v/>
      </c>
      <c r="D8" s="18">
        <f>'All Trades'!O8</f>
        <v/>
      </c>
      <c r="E8" s="18">
        <f>IF(B8&lt;&gt;B7,D8,E7+D8)</f>
        <v/>
      </c>
      <c r="F8" s="18">
        <f>IF(B8&lt;&gt;B7,MAX(0,E8),MAX(F7,E8))</f>
        <v/>
      </c>
      <c r="G8" s="18">
        <f>F8-E8</f>
        <v/>
      </c>
      <c r="H8" s="18">
        <f>IF(C8&lt;&gt;C7,D8,H7+D8)</f>
        <v/>
      </c>
      <c r="I8" s="18">
        <f>IF(C8&lt;&gt;C7,MAX(0,H8),MAX(I7,H8))</f>
        <v/>
      </c>
      <c r="J8" s="18">
        <f>I8-H8</f>
        <v/>
      </c>
      <c r="K8" s="18">
        <f>MAX(K7,'All Trades'!R7)</f>
        <v/>
      </c>
      <c r="L8" s="18">
        <f>'All Trades'!R7</f>
        <v/>
      </c>
      <c r="M8" s="18">
        <f>MAX(0,K8-(L8+'All Trades'!P8))</f>
        <v/>
      </c>
    </row>
    <row r="9">
      <c r="A9" s="11">
        <f>'All Trades'!A9</f>
        <v/>
      </c>
      <c r="B9" s="31">
        <f>YEAR('All Trades'!B9)</f>
        <v/>
      </c>
      <c r="C9" s="24">
        <f>DATE(YEAR('All Trades'!B9),MONTH('All Trades'!B9),1)</f>
        <v/>
      </c>
      <c r="D9" s="18">
        <f>'All Trades'!O9</f>
        <v/>
      </c>
      <c r="E9" s="18">
        <f>IF(B9&lt;&gt;B8,D9,E8+D9)</f>
        <v/>
      </c>
      <c r="F9" s="18">
        <f>IF(B9&lt;&gt;B8,MAX(0,E9),MAX(F8,E9))</f>
        <v/>
      </c>
      <c r="G9" s="18">
        <f>F9-E9</f>
        <v/>
      </c>
      <c r="H9" s="18">
        <f>IF(C9&lt;&gt;C8,D9,H8+D9)</f>
        <v/>
      </c>
      <c r="I9" s="18">
        <f>IF(C9&lt;&gt;C8,MAX(0,H9),MAX(I8,H9))</f>
        <v/>
      </c>
      <c r="J9" s="18">
        <f>I9-H9</f>
        <v/>
      </c>
      <c r="K9" s="18">
        <f>MAX(K8,'All Trades'!R8)</f>
        <v/>
      </c>
      <c r="L9" s="18">
        <f>'All Trades'!R8</f>
        <v/>
      </c>
      <c r="M9" s="18">
        <f>MAX(0,K9-(L9+'All Trades'!P9))</f>
        <v/>
      </c>
    </row>
    <row r="10">
      <c r="A10" s="11">
        <f>'All Trades'!A10</f>
        <v/>
      </c>
      <c r="B10" s="31">
        <f>YEAR('All Trades'!B10)</f>
        <v/>
      </c>
      <c r="C10" s="24">
        <f>DATE(YEAR('All Trades'!B10),MONTH('All Trades'!B10),1)</f>
        <v/>
      </c>
      <c r="D10" s="18">
        <f>'All Trades'!O10</f>
        <v/>
      </c>
      <c r="E10" s="18">
        <f>IF(B10&lt;&gt;B9,D10,E9+D10)</f>
        <v/>
      </c>
      <c r="F10" s="18">
        <f>IF(B10&lt;&gt;B9,MAX(0,E10),MAX(F9,E10))</f>
        <v/>
      </c>
      <c r="G10" s="18">
        <f>F10-E10</f>
        <v/>
      </c>
      <c r="H10" s="18">
        <f>IF(C10&lt;&gt;C9,D10,H9+D10)</f>
        <v/>
      </c>
      <c r="I10" s="18">
        <f>IF(C10&lt;&gt;C9,MAX(0,H10),MAX(I9,H10))</f>
        <v/>
      </c>
      <c r="J10" s="18">
        <f>I10-H10</f>
        <v/>
      </c>
      <c r="K10" s="18">
        <f>MAX(K9,'All Trades'!R9)</f>
        <v/>
      </c>
      <c r="L10" s="18">
        <f>'All Trades'!R9</f>
        <v/>
      </c>
      <c r="M10" s="18">
        <f>MAX(0,K10-(L10+'All Trades'!P10))</f>
        <v/>
      </c>
    </row>
    <row r="11">
      <c r="A11" s="11">
        <f>'All Trades'!A11</f>
        <v/>
      </c>
      <c r="B11" s="31">
        <f>YEAR('All Trades'!B11)</f>
        <v/>
      </c>
      <c r="C11" s="24">
        <f>DATE(YEAR('All Trades'!B11),MONTH('All Trades'!B11),1)</f>
        <v/>
      </c>
      <c r="D11" s="18">
        <f>'All Trades'!O11</f>
        <v/>
      </c>
      <c r="E11" s="18">
        <f>IF(B11&lt;&gt;B10,D11,E10+D11)</f>
        <v/>
      </c>
      <c r="F11" s="18">
        <f>IF(B11&lt;&gt;B10,MAX(0,E11),MAX(F10,E11))</f>
        <v/>
      </c>
      <c r="G11" s="18">
        <f>F11-E11</f>
        <v/>
      </c>
      <c r="H11" s="18">
        <f>IF(C11&lt;&gt;C10,D11,H10+D11)</f>
        <v/>
      </c>
      <c r="I11" s="18">
        <f>IF(C11&lt;&gt;C10,MAX(0,H11),MAX(I10,H11))</f>
        <v/>
      </c>
      <c r="J11" s="18">
        <f>I11-H11</f>
        <v/>
      </c>
      <c r="K11" s="18">
        <f>MAX(K10,'All Trades'!R10)</f>
        <v/>
      </c>
      <c r="L11" s="18">
        <f>'All Trades'!R10</f>
        <v/>
      </c>
      <c r="M11" s="18">
        <f>MAX(0,K11-(L11+'All Trades'!P11))</f>
        <v/>
      </c>
    </row>
    <row r="12">
      <c r="A12" s="11">
        <f>'All Trades'!A12</f>
        <v/>
      </c>
      <c r="B12" s="31">
        <f>YEAR('All Trades'!B12)</f>
        <v/>
      </c>
      <c r="C12" s="24">
        <f>DATE(YEAR('All Trades'!B12),MONTH('All Trades'!B12),1)</f>
        <v/>
      </c>
      <c r="D12" s="18">
        <f>'All Trades'!O12</f>
        <v/>
      </c>
      <c r="E12" s="18">
        <f>IF(B12&lt;&gt;B11,D12,E11+D12)</f>
        <v/>
      </c>
      <c r="F12" s="18">
        <f>IF(B12&lt;&gt;B11,MAX(0,E12),MAX(F11,E12))</f>
        <v/>
      </c>
      <c r="G12" s="18">
        <f>F12-E12</f>
        <v/>
      </c>
      <c r="H12" s="18">
        <f>IF(C12&lt;&gt;C11,D12,H11+D12)</f>
        <v/>
      </c>
      <c r="I12" s="18">
        <f>IF(C12&lt;&gt;C11,MAX(0,H12),MAX(I11,H12))</f>
        <v/>
      </c>
      <c r="J12" s="18">
        <f>I12-H12</f>
        <v/>
      </c>
      <c r="K12" s="18">
        <f>MAX(K11,'All Trades'!R11)</f>
        <v/>
      </c>
      <c r="L12" s="18">
        <f>'All Trades'!R11</f>
        <v/>
      </c>
      <c r="M12" s="18">
        <f>MAX(0,K12-(L12+'All Trades'!P12))</f>
        <v/>
      </c>
    </row>
    <row r="13">
      <c r="A13" s="11">
        <f>'All Trades'!A13</f>
        <v/>
      </c>
      <c r="B13" s="31">
        <f>YEAR('All Trades'!B13)</f>
        <v/>
      </c>
      <c r="C13" s="24">
        <f>DATE(YEAR('All Trades'!B13),MONTH('All Trades'!B13),1)</f>
        <v/>
      </c>
      <c r="D13" s="18">
        <f>'All Trades'!O13</f>
        <v/>
      </c>
      <c r="E13" s="18">
        <f>IF(B13&lt;&gt;B12,D13,E12+D13)</f>
        <v/>
      </c>
      <c r="F13" s="18">
        <f>IF(B13&lt;&gt;B12,MAX(0,E13),MAX(F12,E13))</f>
        <v/>
      </c>
      <c r="G13" s="18">
        <f>F13-E13</f>
        <v/>
      </c>
      <c r="H13" s="18">
        <f>IF(C13&lt;&gt;C12,D13,H12+D13)</f>
        <v/>
      </c>
      <c r="I13" s="18">
        <f>IF(C13&lt;&gt;C12,MAX(0,H13),MAX(I12,H13))</f>
        <v/>
      </c>
      <c r="J13" s="18">
        <f>I13-H13</f>
        <v/>
      </c>
      <c r="K13" s="18">
        <f>MAX(K12,'All Trades'!R12)</f>
        <v/>
      </c>
      <c r="L13" s="18">
        <f>'All Trades'!R12</f>
        <v/>
      </c>
      <c r="M13" s="18">
        <f>MAX(0,K13-(L13+'All Trades'!P13))</f>
        <v/>
      </c>
    </row>
    <row r="14">
      <c r="A14" s="11">
        <f>'All Trades'!A14</f>
        <v/>
      </c>
      <c r="B14" s="31">
        <f>YEAR('All Trades'!B14)</f>
        <v/>
      </c>
      <c r="C14" s="24">
        <f>DATE(YEAR('All Trades'!B14),MONTH('All Trades'!B14),1)</f>
        <v/>
      </c>
      <c r="D14" s="18">
        <f>'All Trades'!O14</f>
        <v/>
      </c>
      <c r="E14" s="18">
        <f>IF(B14&lt;&gt;B13,D14,E13+D14)</f>
        <v/>
      </c>
      <c r="F14" s="18">
        <f>IF(B14&lt;&gt;B13,MAX(0,E14),MAX(F13,E14))</f>
        <v/>
      </c>
      <c r="G14" s="18">
        <f>F14-E14</f>
        <v/>
      </c>
      <c r="H14" s="18">
        <f>IF(C14&lt;&gt;C13,D14,H13+D14)</f>
        <v/>
      </c>
      <c r="I14" s="18">
        <f>IF(C14&lt;&gt;C13,MAX(0,H14),MAX(I13,H14))</f>
        <v/>
      </c>
      <c r="J14" s="18">
        <f>I14-H14</f>
        <v/>
      </c>
      <c r="K14" s="18">
        <f>MAX(K13,'All Trades'!R13)</f>
        <v/>
      </c>
      <c r="L14" s="18">
        <f>'All Trades'!R13</f>
        <v/>
      </c>
      <c r="M14" s="18">
        <f>MAX(0,K14-(L14+'All Trades'!P14))</f>
        <v/>
      </c>
    </row>
    <row r="15">
      <c r="A15" s="11">
        <f>'All Trades'!A15</f>
        <v/>
      </c>
      <c r="B15" s="31">
        <f>YEAR('All Trades'!B15)</f>
        <v/>
      </c>
      <c r="C15" s="24">
        <f>DATE(YEAR('All Trades'!B15),MONTH('All Trades'!B15),1)</f>
        <v/>
      </c>
      <c r="D15" s="18">
        <f>'All Trades'!O15</f>
        <v/>
      </c>
      <c r="E15" s="18">
        <f>IF(B15&lt;&gt;B14,D15,E14+D15)</f>
        <v/>
      </c>
      <c r="F15" s="18">
        <f>IF(B15&lt;&gt;B14,MAX(0,E15),MAX(F14,E15))</f>
        <v/>
      </c>
      <c r="G15" s="18">
        <f>F15-E15</f>
        <v/>
      </c>
      <c r="H15" s="18">
        <f>IF(C15&lt;&gt;C14,D15,H14+D15)</f>
        <v/>
      </c>
      <c r="I15" s="18">
        <f>IF(C15&lt;&gt;C14,MAX(0,H15),MAX(I14,H15))</f>
        <v/>
      </c>
      <c r="J15" s="18">
        <f>I15-H15</f>
        <v/>
      </c>
      <c r="K15" s="18">
        <f>MAX(K14,'All Trades'!R14)</f>
        <v/>
      </c>
      <c r="L15" s="18">
        <f>'All Trades'!R14</f>
        <v/>
      </c>
      <c r="M15" s="18">
        <f>MAX(0,K15-(L15+'All Trades'!P15))</f>
        <v/>
      </c>
    </row>
    <row r="16">
      <c r="A16" s="11">
        <f>'All Trades'!A16</f>
        <v/>
      </c>
      <c r="B16" s="31">
        <f>YEAR('All Trades'!B16)</f>
        <v/>
      </c>
      <c r="C16" s="24">
        <f>DATE(YEAR('All Trades'!B16),MONTH('All Trades'!B16),1)</f>
        <v/>
      </c>
      <c r="D16" s="18">
        <f>'All Trades'!O16</f>
        <v/>
      </c>
      <c r="E16" s="18">
        <f>IF(B16&lt;&gt;B15,D16,E15+D16)</f>
        <v/>
      </c>
      <c r="F16" s="18">
        <f>IF(B16&lt;&gt;B15,MAX(0,E16),MAX(F15,E16))</f>
        <v/>
      </c>
      <c r="G16" s="18">
        <f>F16-E16</f>
        <v/>
      </c>
      <c r="H16" s="18">
        <f>IF(C16&lt;&gt;C15,D16,H15+D16)</f>
        <v/>
      </c>
      <c r="I16" s="18">
        <f>IF(C16&lt;&gt;C15,MAX(0,H16),MAX(I15,H16))</f>
        <v/>
      </c>
      <c r="J16" s="18">
        <f>I16-H16</f>
        <v/>
      </c>
      <c r="K16" s="18">
        <f>MAX(K15,'All Trades'!R15)</f>
        <v/>
      </c>
      <c r="L16" s="18">
        <f>'All Trades'!R15</f>
        <v/>
      </c>
      <c r="M16" s="18">
        <f>MAX(0,K16-(L16+'All Trades'!P16))</f>
        <v/>
      </c>
    </row>
    <row r="17">
      <c r="A17" s="11">
        <f>'All Trades'!A17</f>
        <v/>
      </c>
      <c r="B17" s="31">
        <f>YEAR('All Trades'!B17)</f>
        <v/>
      </c>
      <c r="C17" s="24">
        <f>DATE(YEAR('All Trades'!B17),MONTH('All Trades'!B17),1)</f>
        <v/>
      </c>
      <c r="D17" s="18">
        <f>'All Trades'!O17</f>
        <v/>
      </c>
      <c r="E17" s="18">
        <f>IF(B17&lt;&gt;B16,D17,E16+D17)</f>
        <v/>
      </c>
      <c r="F17" s="18">
        <f>IF(B17&lt;&gt;B16,MAX(0,E17),MAX(F16,E17))</f>
        <v/>
      </c>
      <c r="G17" s="18">
        <f>F17-E17</f>
        <v/>
      </c>
      <c r="H17" s="18">
        <f>IF(C17&lt;&gt;C16,D17,H16+D17)</f>
        <v/>
      </c>
      <c r="I17" s="18">
        <f>IF(C17&lt;&gt;C16,MAX(0,H17),MAX(I16,H17))</f>
        <v/>
      </c>
      <c r="J17" s="18">
        <f>I17-H17</f>
        <v/>
      </c>
      <c r="K17" s="18">
        <f>MAX(K16,'All Trades'!R16)</f>
        <v/>
      </c>
      <c r="L17" s="18">
        <f>'All Trades'!R16</f>
        <v/>
      </c>
      <c r="M17" s="18">
        <f>MAX(0,K17-(L17+'All Trades'!P17))</f>
        <v/>
      </c>
    </row>
    <row r="18">
      <c r="A18" s="11">
        <f>'All Trades'!A18</f>
        <v/>
      </c>
      <c r="B18" s="31">
        <f>YEAR('All Trades'!B18)</f>
        <v/>
      </c>
      <c r="C18" s="24">
        <f>DATE(YEAR('All Trades'!B18),MONTH('All Trades'!B18),1)</f>
        <v/>
      </c>
      <c r="D18" s="18">
        <f>'All Trades'!O18</f>
        <v/>
      </c>
      <c r="E18" s="18">
        <f>IF(B18&lt;&gt;B17,D18,E17+D18)</f>
        <v/>
      </c>
      <c r="F18" s="18">
        <f>IF(B18&lt;&gt;B17,MAX(0,E18),MAX(F17,E18))</f>
        <v/>
      </c>
      <c r="G18" s="18">
        <f>F18-E18</f>
        <v/>
      </c>
      <c r="H18" s="18">
        <f>IF(C18&lt;&gt;C17,D18,H17+D18)</f>
        <v/>
      </c>
      <c r="I18" s="18">
        <f>IF(C18&lt;&gt;C17,MAX(0,H18),MAX(I17,H18))</f>
        <v/>
      </c>
      <c r="J18" s="18">
        <f>I18-H18</f>
        <v/>
      </c>
      <c r="K18" s="18">
        <f>MAX(K17,'All Trades'!R17)</f>
        <v/>
      </c>
      <c r="L18" s="18">
        <f>'All Trades'!R17</f>
        <v/>
      </c>
      <c r="M18" s="18">
        <f>MAX(0,K18-(L18+'All Trades'!P18))</f>
        <v/>
      </c>
    </row>
    <row r="19">
      <c r="A19" s="11">
        <f>'All Trades'!A19</f>
        <v/>
      </c>
      <c r="B19" s="31">
        <f>YEAR('All Trades'!B19)</f>
        <v/>
      </c>
      <c r="C19" s="24">
        <f>DATE(YEAR('All Trades'!B19),MONTH('All Trades'!B19),1)</f>
        <v/>
      </c>
      <c r="D19" s="18">
        <f>'All Trades'!O19</f>
        <v/>
      </c>
      <c r="E19" s="18">
        <f>IF(B19&lt;&gt;B18,D19,E18+D19)</f>
        <v/>
      </c>
      <c r="F19" s="18">
        <f>IF(B19&lt;&gt;B18,MAX(0,E19),MAX(F18,E19))</f>
        <v/>
      </c>
      <c r="G19" s="18">
        <f>F19-E19</f>
        <v/>
      </c>
      <c r="H19" s="18">
        <f>IF(C19&lt;&gt;C18,D19,H18+D19)</f>
        <v/>
      </c>
      <c r="I19" s="18">
        <f>IF(C19&lt;&gt;C18,MAX(0,H19),MAX(I18,H19))</f>
        <v/>
      </c>
      <c r="J19" s="18">
        <f>I19-H19</f>
        <v/>
      </c>
      <c r="K19" s="18">
        <f>MAX(K18,'All Trades'!R18)</f>
        <v/>
      </c>
      <c r="L19" s="18">
        <f>'All Trades'!R18</f>
        <v/>
      </c>
      <c r="M19" s="18">
        <f>MAX(0,K19-(L19+'All Trades'!P19))</f>
        <v/>
      </c>
    </row>
    <row r="20">
      <c r="A20" s="11">
        <f>'All Trades'!A20</f>
        <v/>
      </c>
      <c r="B20" s="31">
        <f>YEAR('All Trades'!B20)</f>
        <v/>
      </c>
      <c r="C20" s="24">
        <f>DATE(YEAR('All Trades'!B20),MONTH('All Trades'!B20),1)</f>
        <v/>
      </c>
      <c r="D20" s="18">
        <f>'All Trades'!O20</f>
        <v/>
      </c>
      <c r="E20" s="18">
        <f>IF(B20&lt;&gt;B19,D20,E19+D20)</f>
        <v/>
      </c>
      <c r="F20" s="18">
        <f>IF(B20&lt;&gt;B19,MAX(0,E20),MAX(F19,E20))</f>
        <v/>
      </c>
      <c r="G20" s="18">
        <f>F20-E20</f>
        <v/>
      </c>
      <c r="H20" s="18">
        <f>IF(C20&lt;&gt;C19,D20,H19+D20)</f>
        <v/>
      </c>
      <c r="I20" s="18">
        <f>IF(C20&lt;&gt;C19,MAX(0,H20),MAX(I19,H20))</f>
        <v/>
      </c>
      <c r="J20" s="18">
        <f>I20-H20</f>
        <v/>
      </c>
      <c r="K20" s="18">
        <f>MAX(K19,'All Trades'!R19)</f>
        <v/>
      </c>
      <c r="L20" s="18">
        <f>'All Trades'!R19</f>
        <v/>
      </c>
      <c r="M20" s="18">
        <f>MAX(0,K20-(L20+'All Trades'!P20))</f>
        <v/>
      </c>
    </row>
    <row r="21">
      <c r="A21" s="11">
        <f>'All Trades'!A21</f>
        <v/>
      </c>
      <c r="B21" s="31">
        <f>YEAR('All Trades'!B21)</f>
        <v/>
      </c>
      <c r="C21" s="24">
        <f>DATE(YEAR('All Trades'!B21),MONTH('All Trades'!B21),1)</f>
        <v/>
      </c>
      <c r="D21" s="18">
        <f>'All Trades'!O21</f>
        <v/>
      </c>
      <c r="E21" s="18">
        <f>IF(B21&lt;&gt;B20,D21,E20+D21)</f>
        <v/>
      </c>
      <c r="F21" s="18">
        <f>IF(B21&lt;&gt;B20,MAX(0,E21),MAX(F20,E21))</f>
        <v/>
      </c>
      <c r="G21" s="18">
        <f>F21-E21</f>
        <v/>
      </c>
      <c r="H21" s="18">
        <f>IF(C21&lt;&gt;C20,D21,H20+D21)</f>
        <v/>
      </c>
      <c r="I21" s="18">
        <f>IF(C21&lt;&gt;C20,MAX(0,H21),MAX(I20,H21))</f>
        <v/>
      </c>
      <c r="J21" s="18">
        <f>I21-H21</f>
        <v/>
      </c>
      <c r="K21" s="18">
        <f>MAX(K20,'All Trades'!R20)</f>
        <v/>
      </c>
      <c r="L21" s="18">
        <f>'All Trades'!R20</f>
        <v/>
      </c>
      <c r="M21" s="18">
        <f>MAX(0,K21-(L21+'All Trades'!P21))</f>
        <v/>
      </c>
    </row>
    <row r="22">
      <c r="A22" s="11">
        <f>'All Trades'!A22</f>
        <v/>
      </c>
      <c r="B22" s="31">
        <f>YEAR('All Trades'!B22)</f>
        <v/>
      </c>
      <c r="C22" s="24">
        <f>DATE(YEAR('All Trades'!B22),MONTH('All Trades'!B22),1)</f>
        <v/>
      </c>
      <c r="D22" s="18">
        <f>'All Trades'!O22</f>
        <v/>
      </c>
      <c r="E22" s="18">
        <f>IF(B22&lt;&gt;B21,D22,E21+D22)</f>
        <v/>
      </c>
      <c r="F22" s="18">
        <f>IF(B22&lt;&gt;B21,MAX(0,E22),MAX(F21,E22))</f>
        <v/>
      </c>
      <c r="G22" s="18">
        <f>F22-E22</f>
        <v/>
      </c>
      <c r="H22" s="18">
        <f>IF(C22&lt;&gt;C21,D22,H21+D22)</f>
        <v/>
      </c>
      <c r="I22" s="18">
        <f>IF(C22&lt;&gt;C21,MAX(0,H22),MAX(I21,H22))</f>
        <v/>
      </c>
      <c r="J22" s="18">
        <f>I22-H22</f>
        <v/>
      </c>
      <c r="K22" s="18">
        <f>MAX(K21,'All Trades'!R21)</f>
        <v/>
      </c>
      <c r="L22" s="18">
        <f>'All Trades'!R21</f>
        <v/>
      </c>
      <c r="M22" s="18">
        <f>MAX(0,K22-(L22+'All Trades'!P22))</f>
        <v/>
      </c>
    </row>
    <row r="23">
      <c r="A23" s="11">
        <f>'All Trades'!A23</f>
        <v/>
      </c>
      <c r="B23" s="31">
        <f>YEAR('All Trades'!B23)</f>
        <v/>
      </c>
      <c r="C23" s="24">
        <f>DATE(YEAR('All Trades'!B23),MONTH('All Trades'!B23),1)</f>
        <v/>
      </c>
      <c r="D23" s="18">
        <f>'All Trades'!O23</f>
        <v/>
      </c>
      <c r="E23" s="18">
        <f>IF(B23&lt;&gt;B22,D23,E22+D23)</f>
        <v/>
      </c>
      <c r="F23" s="18">
        <f>IF(B23&lt;&gt;B22,MAX(0,E23),MAX(F22,E23))</f>
        <v/>
      </c>
      <c r="G23" s="18">
        <f>F23-E23</f>
        <v/>
      </c>
      <c r="H23" s="18">
        <f>IF(C23&lt;&gt;C22,D23,H22+D23)</f>
        <v/>
      </c>
      <c r="I23" s="18">
        <f>IF(C23&lt;&gt;C22,MAX(0,H23),MAX(I22,H23))</f>
        <v/>
      </c>
      <c r="J23" s="18">
        <f>I23-H23</f>
        <v/>
      </c>
      <c r="K23" s="18">
        <f>MAX(K22,'All Trades'!R22)</f>
        <v/>
      </c>
      <c r="L23" s="18">
        <f>'All Trades'!R22</f>
        <v/>
      </c>
      <c r="M23" s="18">
        <f>MAX(0,K23-(L23+'All Trades'!P23))</f>
        <v/>
      </c>
    </row>
    <row r="24">
      <c r="A24" s="11">
        <f>'All Trades'!A24</f>
        <v/>
      </c>
      <c r="B24" s="31">
        <f>YEAR('All Trades'!B24)</f>
        <v/>
      </c>
      <c r="C24" s="24">
        <f>DATE(YEAR('All Trades'!B24),MONTH('All Trades'!B24),1)</f>
        <v/>
      </c>
      <c r="D24" s="18">
        <f>'All Trades'!O24</f>
        <v/>
      </c>
      <c r="E24" s="18">
        <f>IF(B24&lt;&gt;B23,D24,E23+D24)</f>
        <v/>
      </c>
      <c r="F24" s="18">
        <f>IF(B24&lt;&gt;B23,MAX(0,E24),MAX(F23,E24))</f>
        <v/>
      </c>
      <c r="G24" s="18">
        <f>F24-E24</f>
        <v/>
      </c>
      <c r="H24" s="18">
        <f>IF(C24&lt;&gt;C23,D24,H23+D24)</f>
        <v/>
      </c>
      <c r="I24" s="18">
        <f>IF(C24&lt;&gt;C23,MAX(0,H24),MAX(I23,H24))</f>
        <v/>
      </c>
      <c r="J24" s="18">
        <f>I24-H24</f>
        <v/>
      </c>
      <c r="K24" s="18">
        <f>MAX(K23,'All Trades'!R23)</f>
        <v/>
      </c>
      <c r="L24" s="18">
        <f>'All Trades'!R23</f>
        <v/>
      </c>
      <c r="M24" s="18">
        <f>MAX(0,K24-(L24+'All Trades'!P24))</f>
        <v/>
      </c>
    </row>
    <row r="25">
      <c r="A25" s="11">
        <f>'All Trades'!A25</f>
        <v/>
      </c>
      <c r="B25" s="31">
        <f>YEAR('All Trades'!B25)</f>
        <v/>
      </c>
      <c r="C25" s="24">
        <f>DATE(YEAR('All Trades'!B25),MONTH('All Trades'!B25),1)</f>
        <v/>
      </c>
      <c r="D25" s="18">
        <f>'All Trades'!O25</f>
        <v/>
      </c>
      <c r="E25" s="18">
        <f>IF(B25&lt;&gt;B24,D25,E24+D25)</f>
        <v/>
      </c>
      <c r="F25" s="18">
        <f>IF(B25&lt;&gt;B24,MAX(0,E25),MAX(F24,E25))</f>
        <v/>
      </c>
      <c r="G25" s="18">
        <f>F25-E25</f>
        <v/>
      </c>
      <c r="H25" s="18">
        <f>IF(C25&lt;&gt;C24,D25,H24+D25)</f>
        <v/>
      </c>
      <c r="I25" s="18">
        <f>IF(C25&lt;&gt;C24,MAX(0,H25),MAX(I24,H25))</f>
        <v/>
      </c>
      <c r="J25" s="18">
        <f>I25-H25</f>
        <v/>
      </c>
      <c r="K25" s="18">
        <f>MAX(K24,'All Trades'!R24)</f>
        <v/>
      </c>
      <c r="L25" s="18">
        <f>'All Trades'!R24</f>
        <v/>
      </c>
      <c r="M25" s="18">
        <f>MAX(0,K25-(L25+'All Trades'!P25))</f>
        <v/>
      </c>
    </row>
    <row r="26">
      <c r="A26" s="11">
        <f>'All Trades'!A26</f>
        <v/>
      </c>
      <c r="B26" s="31">
        <f>YEAR('All Trades'!B26)</f>
        <v/>
      </c>
      <c r="C26" s="24">
        <f>DATE(YEAR('All Trades'!B26),MONTH('All Trades'!B26),1)</f>
        <v/>
      </c>
      <c r="D26" s="18">
        <f>'All Trades'!O26</f>
        <v/>
      </c>
      <c r="E26" s="18">
        <f>IF(B26&lt;&gt;B25,D26,E25+D26)</f>
        <v/>
      </c>
      <c r="F26" s="18">
        <f>IF(B26&lt;&gt;B25,MAX(0,E26),MAX(F25,E26))</f>
        <v/>
      </c>
      <c r="G26" s="18">
        <f>F26-E26</f>
        <v/>
      </c>
      <c r="H26" s="18">
        <f>IF(C26&lt;&gt;C25,D26,H25+D26)</f>
        <v/>
      </c>
      <c r="I26" s="18">
        <f>IF(C26&lt;&gt;C25,MAX(0,H26),MAX(I25,H26))</f>
        <v/>
      </c>
      <c r="J26" s="18">
        <f>I26-H26</f>
        <v/>
      </c>
      <c r="K26" s="18">
        <f>MAX(K25,'All Trades'!R25)</f>
        <v/>
      </c>
      <c r="L26" s="18">
        <f>'All Trades'!R25</f>
        <v/>
      </c>
      <c r="M26" s="18">
        <f>MAX(0,K26-(L26+'All Trades'!P26))</f>
        <v/>
      </c>
    </row>
    <row r="27">
      <c r="A27" s="11">
        <f>'All Trades'!A27</f>
        <v/>
      </c>
      <c r="B27" s="31">
        <f>YEAR('All Trades'!B27)</f>
        <v/>
      </c>
      <c r="C27" s="24">
        <f>DATE(YEAR('All Trades'!B27),MONTH('All Trades'!B27),1)</f>
        <v/>
      </c>
      <c r="D27" s="18">
        <f>'All Trades'!O27</f>
        <v/>
      </c>
      <c r="E27" s="18">
        <f>IF(B27&lt;&gt;B26,D27,E26+D27)</f>
        <v/>
      </c>
      <c r="F27" s="18">
        <f>IF(B27&lt;&gt;B26,MAX(0,E27),MAX(F26,E27))</f>
        <v/>
      </c>
      <c r="G27" s="18">
        <f>F27-E27</f>
        <v/>
      </c>
      <c r="H27" s="18">
        <f>IF(C27&lt;&gt;C26,D27,H26+D27)</f>
        <v/>
      </c>
      <c r="I27" s="18">
        <f>IF(C27&lt;&gt;C26,MAX(0,H27),MAX(I26,H27))</f>
        <v/>
      </c>
      <c r="J27" s="18">
        <f>I27-H27</f>
        <v/>
      </c>
      <c r="K27" s="18">
        <f>MAX(K26,'All Trades'!R26)</f>
        <v/>
      </c>
      <c r="L27" s="18">
        <f>'All Trades'!R26</f>
        <v/>
      </c>
      <c r="M27" s="18">
        <f>MAX(0,K27-(L27+'All Trades'!P27))</f>
        <v/>
      </c>
    </row>
    <row r="28">
      <c r="A28" s="11">
        <f>'All Trades'!A28</f>
        <v/>
      </c>
      <c r="B28" s="31">
        <f>YEAR('All Trades'!B28)</f>
        <v/>
      </c>
      <c r="C28" s="24">
        <f>DATE(YEAR('All Trades'!B28),MONTH('All Trades'!B28),1)</f>
        <v/>
      </c>
      <c r="D28" s="18">
        <f>'All Trades'!O28</f>
        <v/>
      </c>
      <c r="E28" s="18">
        <f>IF(B28&lt;&gt;B27,D28,E27+D28)</f>
        <v/>
      </c>
      <c r="F28" s="18">
        <f>IF(B28&lt;&gt;B27,MAX(0,E28),MAX(F27,E28))</f>
        <v/>
      </c>
      <c r="G28" s="18">
        <f>F28-E28</f>
        <v/>
      </c>
      <c r="H28" s="18">
        <f>IF(C28&lt;&gt;C27,D28,H27+D28)</f>
        <v/>
      </c>
      <c r="I28" s="18">
        <f>IF(C28&lt;&gt;C27,MAX(0,H28),MAX(I27,H28))</f>
        <v/>
      </c>
      <c r="J28" s="18">
        <f>I28-H28</f>
        <v/>
      </c>
      <c r="K28" s="18">
        <f>MAX(K27,'All Trades'!R27)</f>
        <v/>
      </c>
      <c r="L28" s="18">
        <f>'All Trades'!R27</f>
        <v/>
      </c>
      <c r="M28" s="18">
        <f>MAX(0,K28-(L28+'All Trades'!P28))</f>
        <v/>
      </c>
    </row>
    <row r="29">
      <c r="A29" s="11">
        <f>'All Trades'!A29</f>
        <v/>
      </c>
      <c r="B29" s="31">
        <f>YEAR('All Trades'!B29)</f>
        <v/>
      </c>
      <c r="C29" s="24">
        <f>DATE(YEAR('All Trades'!B29),MONTH('All Trades'!B29),1)</f>
        <v/>
      </c>
      <c r="D29" s="18">
        <f>'All Trades'!O29</f>
        <v/>
      </c>
      <c r="E29" s="18">
        <f>IF(B29&lt;&gt;B28,D29,E28+D29)</f>
        <v/>
      </c>
      <c r="F29" s="18">
        <f>IF(B29&lt;&gt;B28,MAX(0,E29),MAX(F28,E29))</f>
        <v/>
      </c>
      <c r="G29" s="18">
        <f>F29-E29</f>
        <v/>
      </c>
      <c r="H29" s="18">
        <f>IF(C29&lt;&gt;C28,D29,H28+D29)</f>
        <v/>
      </c>
      <c r="I29" s="18">
        <f>IF(C29&lt;&gt;C28,MAX(0,H29),MAX(I28,H29))</f>
        <v/>
      </c>
      <c r="J29" s="18">
        <f>I29-H29</f>
        <v/>
      </c>
      <c r="K29" s="18">
        <f>MAX(K28,'All Trades'!R28)</f>
        <v/>
      </c>
      <c r="L29" s="18">
        <f>'All Trades'!R28</f>
        <v/>
      </c>
      <c r="M29" s="18">
        <f>MAX(0,K29-(L29+'All Trades'!P29))</f>
        <v/>
      </c>
    </row>
    <row r="30">
      <c r="A30" s="11">
        <f>'All Trades'!A30</f>
        <v/>
      </c>
      <c r="B30" s="31">
        <f>YEAR('All Trades'!B30)</f>
        <v/>
      </c>
      <c r="C30" s="24">
        <f>DATE(YEAR('All Trades'!B30),MONTH('All Trades'!B30),1)</f>
        <v/>
      </c>
      <c r="D30" s="18">
        <f>'All Trades'!O30</f>
        <v/>
      </c>
      <c r="E30" s="18">
        <f>IF(B30&lt;&gt;B29,D30,E29+D30)</f>
        <v/>
      </c>
      <c r="F30" s="18">
        <f>IF(B30&lt;&gt;B29,MAX(0,E30),MAX(F29,E30))</f>
        <v/>
      </c>
      <c r="G30" s="18">
        <f>F30-E30</f>
        <v/>
      </c>
      <c r="H30" s="18">
        <f>IF(C30&lt;&gt;C29,D30,H29+D30)</f>
        <v/>
      </c>
      <c r="I30" s="18">
        <f>IF(C30&lt;&gt;C29,MAX(0,H30),MAX(I29,H30))</f>
        <v/>
      </c>
      <c r="J30" s="18">
        <f>I30-H30</f>
        <v/>
      </c>
      <c r="K30" s="18">
        <f>MAX(K29,'All Trades'!R29)</f>
        <v/>
      </c>
      <c r="L30" s="18">
        <f>'All Trades'!R29</f>
        <v/>
      </c>
      <c r="M30" s="18">
        <f>MAX(0,K30-(L30+'All Trades'!P30))</f>
        <v/>
      </c>
    </row>
    <row r="31">
      <c r="A31" s="11">
        <f>'All Trades'!A31</f>
        <v/>
      </c>
      <c r="B31" s="31">
        <f>YEAR('All Trades'!B31)</f>
        <v/>
      </c>
      <c r="C31" s="24">
        <f>DATE(YEAR('All Trades'!B31),MONTH('All Trades'!B31),1)</f>
        <v/>
      </c>
      <c r="D31" s="18">
        <f>'All Trades'!O31</f>
        <v/>
      </c>
      <c r="E31" s="18">
        <f>IF(B31&lt;&gt;B30,D31,E30+D31)</f>
        <v/>
      </c>
      <c r="F31" s="18">
        <f>IF(B31&lt;&gt;B30,MAX(0,E31),MAX(F30,E31))</f>
        <v/>
      </c>
      <c r="G31" s="18">
        <f>F31-E31</f>
        <v/>
      </c>
      <c r="H31" s="18">
        <f>IF(C31&lt;&gt;C30,D31,H30+D31)</f>
        <v/>
      </c>
      <c r="I31" s="18">
        <f>IF(C31&lt;&gt;C30,MAX(0,H31),MAX(I30,H31))</f>
        <v/>
      </c>
      <c r="J31" s="18">
        <f>I31-H31</f>
        <v/>
      </c>
      <c r="K31" s="18">
        <f>MAX(K30,'All Trades'!R30)</f>
        <v/>
      </c>
      <c r="L31" s="18">
        <f>'All Trades'!R30</f>
        <v/>
      </c>
      <c r="M31" s="18">
        <f>MAX(0,K31-(L31+'All Trades'!P31))</f>
        <v/>
      </c>
    </row>
    <row r="32">
      <c r="A32" s="11">
        <f>'All Trades'!A32</f>
        <v/>
      </c>
      <c r="B32" s="31">
        <f>YEAR('All Trades'!B32)</f>
        <v/>
      </c>
      <c r="C32" s="24">
        <f>DATE(YEAR('All Trades'!B32),MONTH('All Trades'!B32),1)</f>
        <v/>
      </c>
      <c r="D32" s="18">
        <f>'All Trades'!O32</f>
        <v/>
      </c>
      <c r="E32" s="18">
        <f>IF(B32&lt;&gt;B31,D32,E31+D32)</f>
        <v/>
      </c>
      <c r="F32" s="18">
        <f>IF(B32&lt;&gt;B31,MAX(0,E32),MAX(F31,E32))</f>
        <v/>
      </c>
      <c r="G32" s="18">
        <f>F32-E32</f>
        <v/>
      </c>
      <c r="H32" s="18">
        <f>IF(C32&lt;&gt;C31,D32,H31+D32)</f>
        <v/>
      </c>
      <c r="I32" s="18">
        <f>IF(C32&lt;&gt;C31,MAX(0,H32),MAX(I31,H32))</f>
        <v/>
      </c>
      <c r="J32" s="18">
        <f>I32-H32</f>
        <v/>
      </c>
      <c r="K32" s="18">
        <f>MAX(K31,'All Trades'!R31)</f>
        <v/>
      </c>
      <c r="L32" s="18">
        <f>'All Trades'!R31</f>
        <v/>
      </c>
      <c r="M32" s="18">
        <f>MAX(0,K32-(L32+'All Trades'!P32))</f>
        <v/>
      </c>
    </row>
    <row r="33">
      <c r="A33" s="11">
        <f>'All Trades'!A33</f>
        <v/>
      </c>
      <c r="B33" s="31">
        <f>YEAR('All Trades'!B33)</f>
        <v/>
      </c>
      <c r="C33" s="24">
        <f>DATE(YEAR('All Trades'!B33),MONTH('All Trades'!B33),1)</f>
        <v/>
      </c>
      <c r="D33" s="18">
        <f>'All Trades'!O33</f>
        <v/>
      </c>
      <c r="E33" s="18">
        <f>IF(B33&lt;&gt;B32,D33,E32+D33)</f>
        <v/>
      </c>
      <c r="F33" s="18">
        <f>IF(B33&lt;&gt;B32,MAX(0,E33),MAX(F32,E33))</f>
        <v/>
      </c>
      <c r="G33" s="18">
        <f>F33-E33</f>
        <v/>
      </c>
      <c r="H33" s="18">
        <f>IF(C33&lt;&gt;C32,D33,H32+D33)</f>
        <v/>
      </c>
      <c r="I33" s="18">
        <f>IF(C33&lt;&gt;C32,MAX(0,H33),MAX(I32,H33))</f>
        <v/>
      </c>
      <c r="J33" s="18">
        <f>I33-H33</f>
        <v/>
      </c>
      <c r="K33" s="18">
        <f>MAX(K32,'All Trades'!R32)</f>
        <v/>
      </c>
      <c r="L33" s="18">
        <f>'All Trades'!R32</f>
        <v/>
      </c>
      <c r="M33" s="18">
        <f>MAX(0,K33-(L33+'All Trades'!P33))</f>
        <v/>
      </c>
    </row>
    <row r="34">
      <c r="A34" s="11">
        <f>'All Trades'!A34</f>
        <v/>
      </c>
      <c r="B34" s="31">
        <f>YEAR('All Trades'!B34)</f>
        <v/>
      </c>
      <c r="C34" s="24">
        <f>DATE(YEAR('All Trades'!B34),MONTH('All Trades'!B34),1)</f>
        <v/>
      </c>
      <c r="D34" s="18">
        <f>'All Trades'!O34</f>
        <v/>
      </c>
      <c r="E34" s="18">
        <f>IF(B34&lt;&gt;B33,D34,E33+D34)</f>
        <v/>
      </c>
      <c r="F34" s="18">
        <f>IF(B34&lt;&gt;B33,MAX(0,E34),MAX(F33,E34))</f>
        <v/>
      </c>
      <c r="G34" s="18">
        <f>F34-E34</f>
        <v/>
      </c>
      <c r="H34" s="18">
        <f>IF(C34&lt;&gt;C33,D34,H33+D34)</f>
        <v/>
      </c>
      <c r="I34" s="18">
        <f>IF(C34&lt;&gt;C33,MAX(0,H34),MAX(I33,H34))</f>
        <v/>
      </c>
      <c r="J34" s="18">
        <f>I34-H34</f>
        <v/>
      </c>
      <c r="K34" s="18">
        <f>MAX(K33,'All Trades'!R33)</f>
        <v/>
      </c>
      <c r="L34" s="18">
        <f>'All Trades'!R33</f>
        <v/>
      </c>
      <c r="M34" s="18">
        <f>MAX(0,K34-(L34+'All Trades'!P34))</f>
        <v/>
      </c>
    </row>
    <row r="35">
      <c r="A35" s="11">
        <f>'All Trades'!A35</f>
        <v/>
      </c>
      <c r="B35" s="31">
        <f>YEAR('All Trades'!B35)</f>
        <v/>
      </c>
      <c r="C35" s="24">
        <f>DATE(YEAR('All Trades'!B35),MONTH('All Trades'!B35),1)</f>
        <v/>
      </c>
      <c r="D35" s="18">
        <f>'All Trades'!O35</f>
        <v/>
      </c>
      <c r="E35" s="18">
        <f>IF(B35&lt;&gt;B34,D35,E34+D35)</f>
        <v/>
      </c>
      <c r="F35" s="18">
        <f>IF(B35&lt;&gt;B34,MAX(0,E35),MAX(F34,E35))</f>
        <v/>
      </c>
      <c r="G35" s="18">
        <f>F35-E35</f>
        <v/>
      </c>
      <c r="H35" s="18">
        <f>IF(C35&lt;&gt;C34,D35,H34+D35)</f>
        <v/>
      </c>
      <c r="I35" s="18">
        <f>IF(C35&lt;&gt;C34,MAX(0,H35),MAX(I34,H35))</f>
        <v/>
      </c>
      <c r="J35" s="18">
        <f>I35-H35</f>
        <v/>
      </c>
      <c r="K35" s="18">
        <f>MAX(K34,'All Trades'!R34)</f>
        <v/>
      </c>
      <c r="L35" s="18">
        <f>'All Trades'!R34</f>
        <v/>
      </c>
      <c r="M35" s="18">
        <f>MAX(0,K35-(L35+'All Trades'!P35))</f>
        <v/>
      </c>
    </row>
    <row r="36">
      <c r="A36" s="11">
        <f>'All Trades'!A36</f>
        <v/>
      </c>
      <c r="B36" s="31">
        <f>YEAR('All Trades'!B36)</f>
        <v/>
      </c>
      <c r="C36" s="24">
        <f>DATE(YEAR('All Trades'!B36),MONTH('All Trades'!B36),1)</f>
        <v/>
      </c>
      <c r="D36" s="18">
        <f>'All Trades'!O36</f>
        <v/>
      </c>
      <c r="E36" s="18">
        <f>IF(B36&lt;&gt;B35,D36,E35+D36)</f>
        <v/>
      </c>
      <c r="F36" s="18">
        <f>IF(B36&lt;&gt;B35,MAX(0,E36),MAX(F35,E36))</f>
        <v/>
      </c>
      <c r="G36" s="18">
        <f>F36-E36</f>
        <v/>
      </c>
      <c r="H36" s="18">
        <f>IF(C36&lt;&gt;C35,D36,H35+D36)</f>
        <v/>
      </c>
      <c r="I36" s="18">
        <f>IF(C36&lt;&gt;C35,MAX(0,H36),MAX(I35,H36))</f>
        <v/>
      </c>
      <c r="J36" s="18">
        <f>I36-H36</f>
        <v/>
      </c>
      <c r="K36" s="18">
        <f>MAX(K35,'All Trades'!R35)</f>
        <v/>
      </c>
      <c r="L36" s="18">
        <f>'All Trades'!R35</f>
        <v/>
      </c>
      <c r="M36" s="18">
        <f>MAX(0,K36-(L36+'All Trades'!P36))</f>
        <v/>
      </c>
    </row>
    <row r="37">
      <c r="A37" s="11">
        <f>'All Trades'!A37</f>
        <v/>
      </c>
      <c r="B37" s="31">
        <f>YEAR('All Trades'!B37)</f>
        <v/>
      </c>
      <c r="C37" s="24">
        <f>DATE(YEAR('All Trades'!B37),MONTH('All Trades'!B37),1)</f>
        <v/>
      </c>
      <c r="D37" s="18">
        <f>'All Trades'!O37</f>
        <v/>
      </c>
      <c r="E37" s="18">
        <f>IF(B37&lt;&gt;B36,D37,E36+D37)</f>
        <v/>
      </c>
      <c r="F37" s="18">
        <f>IF(B37&lt;&gt;B36,MAX(0,E37),MAX(F36,E37))</f>
        <v/>
      </c>
      <c r="G37" s="18">
        <f>F37-E37</f>
        <v/>
      </c>
      <c r="H37" s="18">
        <f>IF(C37&lt;&gt;C36,D37,H36+D37)</f>
        <v/>
      </c>
      <c r="I37" s="18">
        <f>IF(C37&lt;&gt;C36,MAX(0,H37),MAX(I36,H37))</f>
        <v/>
      </c>
      <c r="J37" s="18">
        <f>I37-H37</f>
        <v/>
      </c>
      <c r="K37" s="18">
        <f>MAX(K36,'All Trades'!R36)</f>
        <v/>
      </c>
      <c r="L37" s="18">
        <f>'All Trades'!R36</f>
        <v/>
      </c>
      <c r="M37" s="18">
        <f>MAX(0,K37-(L37+'All Trades'!P37))</f>
        <v/>
      </c>
    </row>
    <row r="38">
      <c r="A38" s="11">
        <f>'All Trades'!A38</f>
        <v/>
      </c>
      <c r="B38" s="31">
        <f>YEAR('All Trades'!B38)</f>
        <v/>
      </c>
      <c r="C38" s="24">
        <f>DATE(YEAR('All Trades'!B38),MONTH('All Trades'!B38),1)</f>
        <v/>
      </c>
      <c r="D38" s="18">
        <f>'All Trades'!O38</f>
        <v/>
      </c>
      <c r="E38" s="18">
        <f>IF(B38&lt;&gt;B37,D38,E37+D38)</f>
        <v/>
      </c>
      <c r="F38" s="18">
        <f>IF(B38&lt;&gt;B37,MAX(0,E38),MAX(F37,E38))</f>
        <v/>
      </c>
      <c r="G38" s="18">
        <f>F38-E38</f>
        <v/>
      </c>
      <c r="H38" s="18">
        <f>IF(C38&lt;&gt;C37,D38,H37+D38)</f>
        <v/>
      </c>
      <c r="I38" s="18">
        <f>IF(C38&lt;&gt;C37,MAX(0,H38),MAX(I37,H38))</f>
        <v/>
      </c>
      <c r="J38" s="18">
        <f>I38-H38</f>
        <v/>
      </c>
      <c r="K38" s="18">
        <f>MAX(K37,'All Trades'!R37)</f>
        <v/>
      </c>
      <c r="L38" s="18">
        <f>'All Trades'!R37</f>
        <v/>
      </c>
      <c r="M38" s="18">
        <f>MAX(0,K38-(L38+'All Trades'!P38))</f>
        <v/>
      </c>
    </row>
    <row r="39">
      <c r="A39" s="11">
        <f>'All Trades'!A39</f>
        <v/>
      </c>
      <c r="B39" s="31">
        <f>YEAR('All Trades'!B39)</f>
        <v/>
      </c>
      <c r="C39" s="24">
        <f>DATE(YEAR('All Trades'!B39),MONTH('All Trades'!B39),1)</f>
        <v/>
      </c>
      <c r="D39" s="18">
        <f>'All Trades'!O39</f>
        <v/>
      </c>
      <c r="E39" s="18">
        <f>IF(B39&lt;&gt;B38,D39,E38+D39)</f>
        <v/>
      </c>
      <c r="F39" s="18">
        <f>IF(B39&lt;&gt;B38,MAX(0,E39),MAX(F38,E39))</f>
        <v/>
      </c>
      <c r="G39" s="18">
        <f>F39-E39</f>
        <v/>
      </c>
      <c r="H39" s="18">
        <f>IF(C39&lt;&gt;C38,D39,H38+D39)</f>
        <v/>
      </c>
      <c r="I39" s="18">
        <f>IF(C39&lt;&gt;C38,MAX(0,H39),MAX(I38,H39))</f>
        <v/>
      </c>
      <c r="J39" s="18">
        <f>I39-H39</f>
        <v/>
      </c>
      <c r="K39" s="18">
        <f>MAX(K38,'All Trades'!R38)</f>
        <v/>
      </c>
      <c r="L39" s="18">
        <f>'All Trades'!R38</f>
        <v/>
      </c>
      <c r="M39" s="18">
        <f>MAX(0,K39-(L39+'All Trades'!P39))</f>
        <v/>
      </c>
    </row>
    <row r="40">
      <c r="A40" s="11">
        <f>'All Trades'!A40</f>
        <v/>
      </c>
      <c r="B40" s="31">
        <f>YEAR('All Trades'!B40)</f>
        <v/>
      </c>
      <c r="C40" s="24">
        <f>DATE(YEAR('All Trades'!B40),MONTH('All Trades'!B40),1)</f>
        <v/>
      </c>
      <c r="D40" s="18">
        <f>'All Trades'!O40</f>
        <v/>
      </c>
      <c r="E40" s="18">
        <f>IF(B40&lt;&gt;B39,D40,E39+D40)</f>
        <v/>
      </c>
      <c r="F40" s="18">
        <f>IF(B40&lt;&gt;B39,MAX(0,E40),MAX(F39,E40))</f>
        <v/>
      </c>
      <c r="G40" s="18">
        <f>F40-E40</f>
        <v/>
      </c>
      <c r="H40" s="18">
        <f>IF(C40&lt;&gt;C39,D40,H39+D40)</f>
        <v/>
      </c>
      <c r="I40" s="18">
        <f>IF(C40&lt;&gt;C39,MAX(0,H40),MAX(I39,H40))</f>
        <v/>
      </c>
      <c r="J40" s="18">
        <f>I40-H40</f>
        <v/>
      </c>
      <c r="K40" s="18">
        <f>MAX(K39,'All Trades'!R39)</f>
        <v/>
      </c>
      <c r="L40" s="18">
        <f>'All Trades'!R39</f>
        <v/>
      </c>
      <c r="M40" s="18">
        <f>MAX(0,K40-(L40+'All Trades'!P40))</f>
        <v/>
      </c>
    </row>
    <row r="41">
      <c r="A41" s="11">
        <f>'All Trades'!A41</f>
        <v/>
      </c>
      <c r="B41" s="31">
        <f>YEAR('All Trades'!B41)</f>
        <v/>
      </c>
      <c r="C41" s="24">
        <f>DATE(YEAR('All Trades'!B41),MONTH('All Trades'!B41),1)</f>
        <v/>
      </c>
      <c r="D41" s="18">
        <f>'All Trades'!O41</f>
        <v/>
      </c>
      <c r="E41" s="18">
        <f>IF(B41&lt;&gt;B40,D41,E40+D41)</f>
        <v/>
      </c>
      <c r="F41" s="18">
        <f>IF(B41&lt;&gt;B40,MAX(0,E41),MAX(F40,E41))</f>
        <v/>
      </c>
      <c r="G41" s="18">
        <f>F41-E41</f>
        <v/>
      </c>
      <c r="H41" s="18">
        <f>IF(C41&lt;&gt;C40,D41,H40+D41)</f>
        <v/>
      </c>
      <c r="I41" s="18">
        <f>IF(C41&lt;&gt;C40,MAX(0,H41),MAX(I40,H41))</f>
        <v/>
      </c>
      <c r="J41" s="18">
        <f>I41-H41</f>
        <v/>
      </c>
      <c r="K41" s="18">
        <f>MAX(K40,'All Trades'!R40)</f>
        <v/>
      </c>
      <c r="L41" s="18">
        <f>'All Trades'!R40</f>
        <v/>
      </c>
      <c r="M41" s="18">
        <f>MAX(0,K41-(L41+'All Trades'!P41))</f>
        <v/>
      </c>
    </row>
    <row r="42">
      <c r="A42" s="11">
        <f>'All Trades'!A42</f>
        <v/>
      </c>
      <c r="B42" s="31">
        <f>YEAR('All Trades'!B42)</f>
        <v/>
      </c>
      <c r="C42" s="24">
        <f>DATE(YEAR('All Trades'!B42),MONTH('All Trades'!B42),1)</f>
        <v/>
      </c>
      <c r="D42" s="18">
        <f>'All Trades'!O42</f>
        <v/>
      </c>
      <c r="E42" s="18">
        <f>IF(B42&lt;&gt;B41,D42,E41+D42)</f>
        <v/>
      </c>
      <c r="F42" s="18">
        <f>IF(B42&lt;&gt;B41,MAX(0,E42),MAX(F41,E42))</f>
        <v/>
      </c>
      <c r="G42" s="18">
        <f>F42-E42</f>
        <v/>
      </c>
      <c r="H42" s="18">
        <f>IF(C42&lt;&gt;C41,D42,H41+D42)</f>
        <v/>
      </c>
      <c r="I42" s="18">
        <f>IF(C42&lt;&gt;C41,MAX(0,H42),MAX(I41,H42))</f>
        <v/>
      </c>
      <c r="J42" s="18">
        <f>I42-H42</f>
        <v/>
      </c>
      <c r="K42" s="18">
        <f>MAX(K41,'All Trades'!R41)</f>
        <v/>
      </c>
      <c r="L42" s="18">
        <f>'All Trades'!R41</f>
        <v/>
      </c>
      <c r="M42" s="18">
        <f>MAX(0,K42-(L42+'All Trades'!P42))</f>
        <v/>
      </c>
    </row>
    <row r="43">
      <c r="A43" s="11">
        <f>'All Trades'!A43</f>
        <v/>
      </c>
      <c r="B43" s="31">
        <f>YEAR('All Trades'!B43)</f>
        <v/>
      </c>
      <c r="C43" s="24">
        <f>DATE(YEAR('All Trades'!B43),MONTH('All Trades'!B43),1)</f>
        <v/>
      </c>
      <c r="D43" s="18">
        <f>'All Trades'!O43</f>
        <v/>
      </c>
      <c r="E43" s="18">
        <f>IF(B43&lt;&gt;B42,D43,E42+D43)</f>
        <v/>
      </c>
      <c r="F43" s="18">
        <f>IF(B43&lt;&gt;B42,MAX(0,E43),MAX(F42,E43))</f>
        <v/>
      </c>
      <c r="G43" s="18">
        <f>F43-E43</f>
        <v/>
      </c>
      <c r="H43" s="18">
        <f>IF(C43&lt;&gt;C42,D43,H42+D43)</f>
        <v/>
      </c>
      <c r="I43" s="18">
        <f>IF(C43&lt;&gt;C42,MAX(0,H43),MAX(I42,H43))</f>
        <v/>
      </c>
      <c r="J43" s="18">
        <f>I43-H43</f>
        <v/>
      </c>
      <c r="K43" s="18">
        <f>MAX(K42,'All Trades'!R42)</f>
        <v/>
      </c>
      <c r="L43" s="18">
        <f>'All Trades'!R42</f>
        <v/>
      </c>
      <c r="M43" s="18">
        <f>MAX(0,K43-(L43+'All Trades'!P43))</f>
        <v/>
      </c>
    </row>
    <row r="44">
      <c r="A44" s="11">
        <f>'All Trades'!A44</f>
        <v/>
      </c>
      <c r="B44" s="31">
        <f>YEAR('All Trades'!B44)</f>
        <v/>
      </c>
      <c r="C44" s="24">
        <f>DATE(YEAR('All Trades'!B44),MONTH('All Trades'!B44),1)</f>
        <v/>
      </c>
      <c r="D44" s="18">
        <f>'All Trades'!O44</f>
        <v/>
      </c>
      <c r="E44" s="18">
        <f>IF(B44&lt;&gt;B43,D44,E43+D44)</f>
        <v/>
      </c>
      <c r="F44" s="18">
        <f>IF(B44&lt;&gt;B43,MAX(0,E44),MAX(F43,E44))</f>
        <v/>
      </c>
      <c r="G44" s="18">
        <f>F44-E44</f>
        <v/>
      </c>
      <c r="H44" s="18">
        <f>IF(C44&lt;&gt;C43,D44,H43+D44)</f>
        <v/>
      </c>
      <c r="I44" s="18">
        <f>IF(C44&lt;&gt;C43,MAX(0,H44),MAX(I43,H44))</f>
        <v/>
      </c>
      <c r="J44" s="18">
        <f>I44-H44</f>
        <v/>
      </c>
      <c r="K44" s="18">
        <f>MAX(K43,'All Trades'!R43)</f>
        <v/>
      </c>
      <c r="L44" s="18">
        <f>'All Trades'!R43</f>
        <v/>
      </c>
      <c r="M44" s="18">
        <f>MAX(0,K44-(L44+'All Trades'!P44))</f>
        <v/>
      </c>
    </row>
    <row r="45">
      <c r="A45" s="11">
        <f>'All Trades'!A45</f>
        <v/>
      </c>
      <c r="B45" s="31">
        <f>YEAR('All Trades'!B45)</f>
        <v/>
      </c>
      <c r="C45" s="24">
        <f>DATE(YEAR('All Trades'!B45),MONTH('All Trades'!B45),1)</f>
        <v/>
      </c>
      <c r="D45" s="18">
        <f>'All Trades'!O45</f>
        <v/>
      </c>
      <c r="E45" s="18">
        <f>IF(B45&lt;&gt;B44,D45,E44+D45)</f>
        <v/>
      </c>
      <c r="F45" s="18">
        <f>IF(B45&lt;&gt;B44,MAX(0,E45),MAX(F44,E45))</f>
        <v/>
      </c>
      <c r="G45" s="18">
        <f>F45-E45</f>
        <v/>
      </c>
      <c r="H45" s="18">
        <f>IF(C45&lt;&gt;C44,D45,H44+D45)</f>
        <v/>
      </c>
      <c r="I45" s="18">
        <f>IF(C45&lt;&gt;C44,MAX(0,H45),MAX(I44,H45))</f>
        <v/>
      </c>
      <c r="J45" s="18">
        <f>I45-H45</f>
        <v/>
      </c>
      <c r="K45" s="18">
        <f>MAX(K44,'All Trades'!R44)</f>
        <v/>
      </c>
      <c r="L45" s="18">
        <f>'All Trades'!R44</f>
        <v/>
      </c>
      <c r="M45" s="18">
        <f>MAX(0,K45-(L45+'All Trades'!P45))</f>
        <v/>
      </c>
    </row>
    <row r="46">
      <c r="A46" s="11">
        <f>'All Trades'!A46</f>
        <v/>
      </c>
      <c r="B46" s="31">
        <f>YEAR('All Trades'!B46)</f>
        <v/>
      </c>
      <c r="C46" s="24">
        <f>DATE(YEAR('All Trades'!B46),MONTH('All Trades'!B46),1)</f>
        <v/>
      </c>
      <c r="D46" s="18">
        <f>'All Trades'!O46</f>
        <v/>
      </c>
      <c r="E46" s="18">
        <f>IF(B46&lt;&gt;B45,D46,E45+D46)</f>
        <v/>
      </c>
      <c r="F46" s="18">
        <f>IF(B46&lt;&gt;B45,MAX(0,E46),MAX(F45,E46))</f>
        <v/>
      </c>
      <c r="G46" s="18">
        <f>F46-E46</f>
        <v/>
      </c>
      <c r="H46" s="18">
        <f>IF(C46&lt;&gt;C45,D46,H45+D46)</f>
        <v/>
      </c>
      <c r="I46" s="18">
        <f>IF(C46&lt;&gt;C45,MAX(0,H46),MAX(I45,H46))</f>
        <v/>
      </c>
      <c r="J46" s="18">
        <f>I46-H46</f>
        <v/>
      </c>
      <c r="K46" s="18">
        <f>MAX(K45,'All Trades'!R45)</f>
        <v/>
      </c>
      <c r="L46" s="18">
        <f>'All Trades'!R45</f>
        <v/>
      </c>
      <c r="M46" s="18">
        <f>MAX(0,K46-(L46+'All Trades'!P46))</f>
        <v/>
      </c>
    </row>
    <row r="47">
      <c r="A47" s="11">
        <f>'All Trades'!A47</f>
        <v/>
      </c>
      <c r="B47" s="31">
        <f>YEAR('All Trades'!B47)</f>
        <v/>
      </c>
      <c r="C47" s="24">
        <f>DATE(YEAR('All Trades'!B47),MONTH('All Trades'!B47),1)</f>
        <v/>
      </c>
      <c r="D47" s="18">
        <f>'All Trades'!O47</f>
        <v/>
      </c>
      <c r="E47" s="18">
        <f>IF(B47&lt;&gt;B46,D47,E46+D47)</f>
        <v/>
      </c>
      <c r="F47" s="18">
        <f>IF(B47&lt;&gt;B46,MAX(0,E47),MAX(F46,E47))</f>
        <v/>
      </c>
      <c r="G47" s="18">
        <f>F47-E47</f>
        <v/>
      </c>
      <c r="H47" s="18">
        <f>IF(C47&lt;&gt;C46,D47,H46+D47)</f>
        <v/>
      </c>
      <c r="I47" s="18">
        <f>IF(C47&lt;&gt;C46,MAX(0,H47),MAX(I46,H47))</f>
        <v/>
      </c>
      <c r="J47" s="18">
        <f>I47-H47</f>
        <v/>
      </c>
      <c r="K47" s="18">
        <f>MAX(K46,'All Trades'!R46)</f>
        <v/>
      </c>
      <c r="L47" s="18">
        <f>'All Trades'!R46</f>
        <v/>
      </c>
      <c r="M47" s="18">
        <f>MAX(0,K47-(L47+'All Trades'!P47))</f>
        <v/>
      </c>
    </row>
    <row r="48">
      <c r="A48" s="11">
        <f>'All Trades'!A48</f>
        <v/>
      </c>
      <c r="B48" s="31">
        <f>YEAR('All Trades'!B48)</f>
        <v/>
      </c>
      <c r="C48" s="24">
        <f>DATE(YEAR('All Trades'!B48),MONTH('All Trades'!B48),1)</f>
        <v/>
      </c>
      <c r="D48" s="18">
        <f>'All Trades'!O48</f>
        <v/>
      </c>
      <c r="E48" s="18">
        <f>IF(B48&lt;&gt;B47,D48,E47+D48)</f>
        <v/>
      </c>
      <c r="F48" s="18">
        <f>IF(B48&lt;&gt;B47,MAX(0,E48),MAX(F47,E48))</f>
        <v/>
      </c>
      <c r="G48" s="18">
        <f>F48-E48</f>
        <v/>
      </c>
      <c r="H48" s="18">
        <f>IF(C48&lt;&gt;C47,D48,H47+D48)</f>
        <v/>
      </c>
      <c r="I48" s="18">
        <f>IF(C48&lt;&gt;C47,MAX(0,H48),MAX(I47,H48))</f>
        <v/>
      </c>
      <c r="J48" s="18">
        <f>I48-H48</f>
        <v/>
      </c>
      <c r="K48" s="18">
        <f>MAX(K47,'All Trades'!R47)</f>
        <v/>
      </c>
      <c r="L48" s="18">
        <f>'All Trades'!R47</f>
        <v/>
      </c>
      <c r="M48" s="18">
        <f>MAX(0,K48-(L48+'All Trades'!P48))</f>
        <v/>
      </c>
    </row>
    <row r="49">
      <c r="A49" s="11">
        <f>'All Trades'!A49</f>
        <v/>
      </c>
      <c r="B49" s="31">
        <f>YEAR('All Trades'!B49)</f>
        <v/>
      </c>
      <c r="C49" s="24">
        <f>DATE(YEAR('All Trades'!B49),MONTH('All Trades'!B49),1)</f>
        <v/>
      </c>
      <c r="D49" s="18">
        <f>'All Trades'!O49</f>
        <v/>
      </c>
      <c r="E49" s="18">
        <f>IF(B49&lt;&gt;B48,D49,E48+D49)</f>
        <v/>
      </c>
      <c r="F49" s="18">
        <f>IF(B49&lt;&gt;B48,MAX(0,E49),MAX(F48,E49))</f>
        <v/>
      </c>
      <c r="G49" s="18">
        <f>F49-E49</f>
        <v/>
      </c>
      <c r="H49" s="18">
        <f>IF(C49&lt;&gt;C48,D49,H48+D49)</f>
        <v/>
      </c>
      <c r="I49" s="18">
        <f>IF(C49&lt;&gt;C48,MAX(0,H49),MAX(I48,H49))</f>
        <v/>
      </c>
      <c r="J49" s="18">
        <f>I49-H49</f>
        <v/>
      </c>
      <c r="K49" s="18">
        <f>MAX(K48,'All Trades'!R48)</f>
        <v/>
      </c>
      <c r="L49" s="18">
        <f>'All Trades'!R48</f>
        <v/>
      </c>
      <c r="M49" s="18">
        <f>MAX(0,K49-(L49+'All Trades'!P49))</f>
        <v/>
      </c>
    </row>
    <row r="50">
      <c r="A50" s="11">
        <f>'All Trades'!A50</f>
        <v/>
      </c>
      <c r="B50" s="31">
        <f>YEAR('All Trades'!B50)</f>
        <v/>
      </c>
      <c r="C50" s="24">
        <f>DATE(YEAR('All Trades'!B50),MONTH('All Trades'!B50),1)</f>
        <v/>
      </c>
      <c r="D50" s="18">
        <f>'All Trades'!O50</f>
        <v/>
      </c>
      <c r="E50" s="18">
        <f>IF(B50&lt;&gt;B49,D50,E49+D50)</f>
        <v/>
      </c>
      <c r="F50" s="18">
        <f>IF(B50&lt;&gt;B49,MAX(0,E50),MAX(F49,E50))</f>
        <v/>
      </c>
      <c r="G50" s="18">
        <f>F50-E50</f>
        <v/>
      </c>
      <c r="H50" s="18">
        <f>IF(C50&lt;&gt;C49,D50,H49+D50)</f>
        <v/>
      </c>
      <c r="I50" s="18">
        <f>IF(C50&lt;&gt;C49,MAX(0,H50),MAX(I49,H50))</f>
        <v/>
      </c>
      <c r="J50" s="18">
        <f>I50-H50</f>
        <v/>
      </c>
      <c r="K50" s="18">
        <f>MAX(K49,'All Trades'!R49)</f>
        <v/>
      </c>
      <c r="L50" s="18">
        <f>'All Trades'!R49</f>
        <v/>
      </c>
      <c r="M50" s="18">
        <f>MAX(0,K50-(L50+'All Trades'!P50))</f>
        <v/>
      </c>
    </row>
    <row r="51">
      <c r="A51" s="11">
        <f>'All Trades'!A51</f>
        <v/>
      </c>
      <c r="B51" s="31">
        <f>YEAR('All Trades'!B51)</f>
        <v/>
      </c>
      <c r="C51" s="24">
        <f>DATE(YEAR('All Trades'!B51),MONTH('All Trades'!B51),1)</f>
        <v/>
      </c>
      <c r="D51" s="18">
        <f>'All Trades'!O51</f>
        <v/>
      </c>
      <c r="E51" s="18">
        <f>IF(B51&lt;&gt;B50,D51,E50+D51)</f>
        <v/>
      </c>
      <c r="F51" s="18">
        <f>IF(B51&lt;&gt;B50,MAX(0,E51),MAX(F50,E51))</f>
        <v/>
      </c>
      <c r="G51" s="18">
        <f>F51-E51</f>
        <v/>
      </c>
      <c r="H51" s="18">
        <f>IF(C51&lt;&gt;C50,D51,H50+D51)</f>
        <v/>
      </c>
      <c r="I51" s="18">
        <f>IF(C51&lt;&gt;C50,MAX(0,H51),MAX(I50,H51))</f>
        <v/>
      </c>
      <c r="J51" s="18">
        <f>I51-H51</f>
        <v/>
      </c>
      <c r="K51" s="18">
        <f>MAX(K50,'All Trades'!R50)</f>
        <v/>
      </c>
      <c r="L51" s="18">
        <f>'All Trades'!R50</f>
        <v/>
      </c>
      <c r="M51" s="18">
        <f>MAX(0,K51-(L51+'All Trades'!P51))</f>
        <v/>
      </c>
    </row>
    <row r="52">
      <c r="A52" s="11">
        <f>'All Trades'!A52</f>
        <v/>
      </c>
      <c r="B52" s="31">
        <f>YEAR('All Trades'!B52)</f>
        <v/>
      </c>
      <c r="C52" s="24">
        <f>DATE(YEAR('All Trades'!B52),MONTH('All Trades'!B52),1)</f>
        <v/>
      </c>
      <c r="D52" s="18">
        <f>'All Trades'!O52</f>
        <v/>
      </c>
      <c r="E52" s="18">
        <f>IF(B52&lt;&gt;B51,D52,E51+D52)</f>
        <v/>
      </c>
      <c r="F52" s="18">
        <f>IF(B52&lt;&gt;B51,MAX(0,E52),MAX(F51,E52))</f>
        <v/>
      </c>
      <c r="G52" s="18">
        <f>F52-E52</f>
        <v/>
      </c>
      <c r="H52" s="18">
        <f>IF(C52&lt;&gt;C51,D52,H51+D52)</f>
        <v/>
      </c>
      <c r="I52" s="18">
        <f>IF(C52&lt;&gt;C51,MAX(0,H52),MAX(I51,H52))</f>
        <v/>
      </c>
      <c r="J52" s="18">
        <f>I52-H52</f>
        <v/>
      </c>
      <c r="K52" s="18">
        <f>MAX(K51,'All Trades'!R51)</f>
        <v/>
      </c>
      <c r="L52" s="18">
        <f>'All Trades'!R51</f>
        <v/>
      </c>
      <c r="M52" s="18">
        <f>MAX(0,K52-(L52+'All Trades'!P52))</f>
        <v/>
      </c>
    </row>
    <row r="53">
      <c r="A53" s="11">
        <f>'All Trades'!A53</f>
        <v/>
      </c>
      <c r="B53" s="31">
        <f>YEAR('All Trades'!B53)</f>
        <v/>
      </c>
      <c r="C53" s="24">
        <f>DATE(YEAR('All Trades'!B53),MONTH('All Trades'!B53),1)</f>
        <v/>
      </c>
      <c r="D53" s="18">
        <f>'All Trades'!O53</f>
        <v/>
      </c>
      <c r="E53" s="18">
        <f>IF(B53&lt;&gt;B52,D53,E52+D53)</f>
        <v/>
      </c>
      <c r="F53" s="18">
        <f>IF(B53&lt;&gt;B52,MAX(0,E53),MAX(F52,E53))</f>
        <v/>
      </c>
      <c r="G53" s="18">
        <f>F53-E53</f>
        <v/>
      </c>
      <c r="H53" s="18">
        <f>IF(C53&lt;&gt;C52,D53,H52+D53)</f>
        <v/>
      </c>
      <c r="I53" s="18">
        <f>IF(C53&lt;&gt;C52,MAX(0,H53),MAX(I52,H53))</f>
        <v/>
      </c>
      <c r="J53" s="18">
        <f>I53-H53</f>
        <v/>
      </c>
      <c r="K53" s="18">
        <f>MAX(K52,'All Trades'!R52)</f>
        <v/>
      </c>
      <c r="L53" s="18">
        <f>'All Trades'!R52</f>
        <v/>
      </c>
      <c r="M53" s="18">
        <f>MAX(0,K53-(L53+'All Trades'!P53))</f>
        <v/>
      </c>
    </row>
    <row r="54">
      <c r="A54" s="11">
        <f>'All Trades'!A54</f>
        <v/>
      </c>
      <c r="B54" s="31">
        <f>YEAR('All Trades'!B54)</f>
        <v/>
      </c>
      <c r="C54" s="24">
        <f>DATE(YEAR('All Trades'!B54),MONTH('All Trades'!B54),1)</f>
        <v/>
      </c>
      <c r="D54" s="18">
        <f>'All Trades'!O54</f>
        <v/>
      </c>
      <c r="E54" s="18">
        <f>IF(B54&lt;&gt;B53,D54,E53+D54)</f>
        <v/>
      </c>
      <c r="F54" s="18">
        <f>IF(B54&lt;&gt;B53,MAX(0,E54),MAX(F53,E54))</f>
        <v/>
      </c>
      <c r="G54" s="18">
        <f>F54-E54</f>
        <v/>
      </c>
      <c r="H54" s="18">
        <f>IF(C54&lt;&gt;C53,D54,H53+D54)</f>
        <v/>
      </c>
      <c r="I54" s="18">
        <f>IF(C54&lt;&gt;C53,MAX(0,H54),MAX(I53,H54))</f>
        <v/>
      </c>
      <c r="J54" s="18">
        <f>I54-H54</f>
        <v/>
      </c>
      <c r="K54" s="18">
        <f>MAX(K53,'All Trades'!R53)</f>
        <v/>
      </c>
      <c r="L54" s="18">
        <f>'All Trades'!R53</f>
        <v/>
      </c>
      <c r="M54" s="18">
        <f>MAX(0,K54-(L54+'All Trades'!P54))</f>
        <v/>
      </c>
    </row>
    <row r="55">
      <c r="A55" s="11">
        <f>'All Trades'!A55</f>
        <v/>
      </c>
      <c r="B55" s="31">
        <f>YEAR('All Trades'!B55)</f>
        <v/>
      </c>
      <c r="C55" s="24">
        <f>DATE(YEAR('All Trades'!B55),MONTH('All Trades'!B55),1)</f>
        <v/>
      </c>
      <c r="D55" s="18">
        <f>'All Trades'!O55</f>
        <v/>
      </c>
      <c r="E55" s="18">
        <f>IF(B55&lt;&gt;B54,D55,E54+D55)</f>
        <v/>
      </c>
      <c r="F55" s="18">
        <f>IF(B55&lt;&gt;B54,MAX(0,E55),MAX(F54,E55))</f>
        <v/>
      </c>
      <c r="G55" s="18">
        <f>F55-E55</f>
        <v/>
      </c>
      <c r="H55" s="18">
        <f>IF(C55&lt;&gt;C54,D55,H54+D55)</f>
        <v/>
      </c>
      <c r="I55" s="18">
        <f>IF(C55&lt;&gt;C54,MAX(0,H55),MAX(I54,H55))</f>
        <v/>
      </c>
      <c r="J55" s="18">
        <f>I55-H55</f>
        <v/>
      </c>
      <c r="K55" s="18">
        <f>MAX(K54,'All Trades'!R54)</f>
        <v/>
      </c>
      <c r="L55" s="18">
        <f>'All Trades'!R54</f>
        <v/>
      </c>
      <c r="M55" s="18">
        <f>MAX(0,K55-(L55+'All Trades'!P55))</f>
        <v/>
      </c>
    </row>
    <row r="56">
      <c r="A56" s="11">
        <f>'All Trades'!A56</f>
        <v/>
      </c>
      <c r="B56" s="31">
        <f>YEAR('All Trades'!B56)</f>
        <v/>
      </c>
      <c r="C56" s="24">
        <f>DATE(YEAR('All Trades'!B56),MONTH('All Trades'!B56),1)</f>
        <v/>
      </c>
      <c r="D56" s="18">
        <f>'All Trades'!O56</f>
        <v/>
      </c>
      <c r="E56" s="18">
        <f>IF(B56&lt;&gt;B55,D56,E55+D56)</f>
        <v/>
      </c>
      <c r="F56" s="18">
        <f>IF(B56&lt;&gt;B55,MAX(0,E56),MAX(F55,E56))</f>
        <v/>
      </c>
      <c r="G56" s="18">
        <f>F56-E56</f>
        <v/>
      </c>
      <c r="H56" s="18">
        <f>IF(C56&lt;&gt;C55,D56,H55+D56)</f>
        <v/>
      </c>
      <c r="I56" s="18">
        <f>IF(C56&lt;&gt;C55,MAX(0,H56),MAX(I55,H56))</f>
        <v/>
      </c>
      <c r="J56" s="18">
        <f>I56-H56</f>
        <v/>
      </c>
      <c r="K56" s="18">
        <f>MAX(K55,'All Trades'!R55)</f>
        <v/>
      </c>
      <c r="L56" s="18">
        <f>'All Trades'!R55</f>
        <v/>
      </c>
      <c r="M56" s="18">
        <f>MAX(0,K56-(L56+'All Trades'!P56))</f>
        <v/>
      </c>
    </row>
    <row r="57">
      <c r="A57" s="11">
        <f>'All Trades'!A57</f>
        <v/>
      </c>
      <c r="B57" s="31">
        <f>YEAR('All Trades'!B57)</f>
        <v/>
      </c>
      <c r="C57" s="24">
        <f>DATE(YEAR('All Trades'!B57),MONTH('All Trades'!B57),1)</f>
        <v/>
      </c>
      <c r="D57" s="18">
        <f>'All Trades'!O57</f>
        <v/>
      </c>
      <c r="E57" s="18">
        <f>IF(B57&lt;&gt;B56,D57,E56+D57)</f>
        <v/>
      </c>
      <c r="F57" s="18">
        <f>IF(B57&lt;&gt;B56,MAX(0,E57),MAX(F56,E57))</f>
        <v/>
      </c>
      <c r="G57" s="18">
        <f>F57-E57</f>
        <v/>
      </c>
      <c r="H57" s="18">
        <f>IF(C57&lt;&gt;C56,D57,H56+D57)</f>
        <v/>
      </c>
      <c r="I57" s="18">
        <f>IF(C57&lt;&gt;C56,MAX(0,H57),MAX(I56,H57))</f>
        <v/>
      </c>
      <c r="J57" s="18">
        <f>I57-H57</f>
        <v/>
      </c>
      <c r="K57" s="18">
        <f>MAX(K56,'All Trades'!R56)</f>
        <v/>
      </c>
      <c r="L57" s="18">
        <f>'All Trades'!R56</f>
        <v/>
      </c>
      <c r="M57" s="18">
        <f>MAX(0,K57-(L57+'All Trades'!P57))</f>
        <v/>
      </c>
    </row>
    <row r="58">
      <c r="A58" s="11">
        <f>'All Trades'!A58</f>
        <v/>
      </c>
      <c r="B58" s="31">
        <f>YEAR('All Trades'!B58)</f>
        <v/>
      </c>
      <c r="C58" s="24">
        <f>DATE(YEAR('All Trades'!B58),MONTH('All Trades'!B58),1)</f>
        <v/>
      </c>
      <c r="D58" s="18">
        <f>'All Trades'!O58</f>
        <v/>
      </c>
      <c r="E58" s="18">
        <f>IF(B58&lt;&gt;B57,D58,E57+D58)</f>
        <v/>
      </c>
      <c r="F58" s="18">
        <f>IF(B58&lt;&gt;B57,MAX(0,E58),MAX(F57,E58))</f>
        <v/>
      </c>
      <c r="G58" s="18">
        <f>F58-E58</f>
        <v/>
      </c>
      <c r="H58" s="18">
        <f>IF(C58&lt;&gt;C57,D58,H57+D58)</f>
        <v/>
      </c>
      <c r="I58" s="18">
        <f>IF(C58&lt;&gt;C57,MAX(0,H58),MAX(I57,H58))</f>
        <v/>
      </c>
      <c r="J58" s="18">
        <f>I58-H58</f>
        <v/>
      </c>
      <c r="K58" s="18">
        <f>MAX(K57,'All Trades'!R57)</f>
        <v/>
      </c>
      <c r="L58" s="18">
        <f>'All Trades'!R57</f>
        <v/>
      </c>
      <c r="M58" s="18">
        <f>MAX(0,K58-(L58+'All Trades'!P58))</f>
        <v/>
      </c>
    </row>
    <row r="59">
      <c r="A59" s="11">
        <f>'All Trades'!A59</f>
        <v/>
      </c>
      <c r="B59" s="31">
        <f>YEAR('All Trades'!B59)</f>
        <v/>
      </c>
      <c r="C59" s="24">
        <f>DATE(YEAR('All Trades'!B59),MONTH('All Trades'!B59),1)</f>
        <v/>
      </c>
      <c r="D59" s="18">
        <f>'All Trades'!O59</f>
        <v/>
      </c>
      <c r="E59" s="18">
        <f>IF(B59&lt;&gt;B58,D59,E58+D59)</f>
        <v/>
      </c>
      <c r="F59" s="18">
        <f>IF(B59&lt;&gt;B58,MAX(0,E59),MAX(F58,E59))</f>
        <v/>
      </c>
      <c r="G59" s="18">
        <f>F59-E59</f>
        <v/>
      </c>
      <c r="H59" s="18">
        <f>IF(C59&lt;&gt;C58,D59,H58+D59)</f>
        <v/>
      </c>
      <c r="I59" s="18">
        <f>IF(C59&lt;&gt;C58,MAX(0,H59),MAX(I58,H59))</f>
        <v/>
      </c>
      <c r="J59" s="18">
        <f>I59-H59</f>
        <v/>
      </c>
      <c r="K59" s="18">
        <f>MAX(K58,'All Trades'!R58)</f>
        <v/>
      </c>
      <c r="L59" s="18">
        <f>'All Trades'!R58</f>
        <v/>
      </c>
      <c r="M59" s="18">
        <f>MAX(0,K59-(L59+'All Trades'!P59))</f>
        <v/>
      </c>
    </row>
    <row r="60">
      <c r="A60" s="11">
        <f>'All Trades'!A60</f>
        <v/>
      </c>
      <c r="B60" s="31">
        <f>YEAR('All Trades'!B60)</f>
        <v/>
      </c>
      <c r="C60" s="24">
        <f>DATE(YEAR('All Trades'!B60),MONTH('All Trades'!B60),1)</f>
        <v/>
      </c>
      <c r="D60" s="18">
        <f>'All Trades'!O60</f>
        <v/>
      </c>
      <c r="E60" s="18">
        <f>IF(B60&lt;&gt;B59,D60,E59+D60)</f>
        <v/>
      </c>
      <c r="F60" s="18">
        <f>IF(B60&lt;&gt;B59,MAX(0,E60),MAX(F59,E60))</f>
        <v/>
      </c>
      <c r="G60" s="18">
        <f>F60-E60</f>
        <v/>
      </c>
      <c r="H60" s="18">
        <f>IF(C60&lt;&gt;C59,D60,H59+D60)</f>
        <v/>
      </c>
      <c r="I60" s="18">
        <f>IF(C60&lt;&gt;C59,MAX(0,H60),MAX(I59,H60))</f>
        <v/>
      </c>
      <c r="J60" s="18">
        <f>I60-H60</f>
        <v/>
      </c>
      <c r="K60" s="18">
        <f>MAX(K59,'All Trades'!R59)</f>
        <v/>
      </c>
      <c r="L60" s="18">
        <f>'All Trades'!R59</f>
        <v/>
      </c>
      <c r="M60" s="18">
        <f>MAX(0,K60-(L60+'All Trades'!P60))</f>
        <v/>
      </c>
    </row>
    <row r="61">
      <c r="A61" s="11">
        <f>'All Trades'!A61</f>
        <v/>
      </c>
      <c r="B61" s="31">
        <f>YEAR('All Trades'!B61)</f>
        <v/>
      </c>
      <c r="C61" s="24">
        <f>DATE(YEAR('All Trades'!B61),MONTH('All Trades'!B61),1)</f>
        <v/>
      </c>
      <c r="D61" s="18">
        <f>'All Trades'!O61</f>
        <v/>
      </c>
      <c r="E61" s="18">
        <f>IF(B61&lt;&gt;B60,D61,E60+D61)</f>
        <v/>
      </c>
      <c r="F61" s="18">
        <f>IF(B61&lt;&gt;B60,MAX(0,E61),MAX(F60,E61))</f>
        <v/>
      </c>
      <c r="G61" s="18">
        <f>F61-E61</f>
        <v/>
      </c>
      <c r="H61" s="18">
        <f>IF(C61&lt;&gt;C60,D61,H60+D61)</f>
        <v/>
      </c>
      <c r="I61" s="18">
        <f>IF(C61&lt;&gt;C60,MAX(0,H61),MAX(I60,H61))</f>
        <v/>
      </c>
      <c r="J61" s="18">
        <f>I61-H61</f>
        <v/>
      </c>
      <c r="K61" s="18">
        <f>MAX(K60,'All Trades'!R60)</f>
        <v/>
      </c>
      <c r="L61" s="18">
        <f>'All Trades'!R60</f>
        <v/>
      </c>
      <c r="M61" s="18">
        <f>MAX(0,K61-(L61+'All Trades'!P61))</f>
        <v/>
      </c>
    </row>
    <row r="62">
      <c r="A62" s="11">
        <f>'All Trades'!A62</f>
        <v/>
      </c>
      <c r="B62" s="31">
        <f>YEAR('All Trades'!B62)</f>
        <v/>
      </c>
      <c r="C62" s="24">
        <f>DATE(YEAR('All Trades'!B62),MONTH('All Trades'!B62),1)</f>
        <v/>
      </c>
      <c r="D62" s="18">
        <f>'All Trades'!O62</f>
        <v/>
      </c>
      <c r="E62" s="18">
        <f>IF(B62&lt;&gt;B61,D62,E61+D62)</f>
        <v/>
      </c>
      <c r="F62" s="18">
        <f>IF(B62&lt;&gt;B61,MAX(0,E62),MAX(F61,E62))</f>
        <v/>
      </c>
      <c r="G62" s="18">
        <f>F62-E62</f>
        <v/>
      </c>
      <c r="H62" s="18">
        <f>IF(C62&lt;&gt;C61,D62,H61+D62)</f>
        <v/>
      </c>
      <c r="I62" s="18">
        <f>IF(C62&lt;&gt;C61,MAX(0,H62),MAX(I61,H62))</f>
        <v/>
      </c>
      <c r="J62" s="18">
        <f>I62-H62</f>
        <v/>
      </c>
      <c r="K62" s="18">
        <f>MAX(K61,'All Trades'!R61)</f>
        <v/>
      </c>
      <c r="L62" s="18">
        <f>'All Trades'!R61</f>
        <v/>
      </c>
      <c r="M62" s="18">
        <f>MAX(0,K62-(L62+'All Trades'!P62))</f>
        <v/>
      </c>
    </row>
    <row r="63">
      <c r="A63" s="11">
        <f>'All Trades'!A63</f>
        <v/>
      </c>
      <c r="B63" s="31">
        <f>YEAR('All Trades'!B63)</f>
        <v/>
      </c>
      <c r="C63" s="24">
        <f>DATE(YEAR('All Trades'!B63),MONTH('All Trades'!B63),1)</f>
        <v/>
      </c>
      <c r="D63" s="18">
        <f>'All Trades'!O63</f>
        <v/>
      </c>
      <c r="E63" s="18">
        <f>IF(B63&lt;&gt;B62,D63,E62+D63)</f>
        <v/>
      </c>
      <c r="F63" s="18">
        <f>IF(B63&lt;&gt;B62,MAX(0,E63),MAX(F62,E63))</f>
        <v/>
      </c>
      <c r="G63" s="18">
        <f>F63-E63</f>
        <v/>
      </c>
      <c r="H63" s="18">
        <f>IF(C63&lt;&gt;C62,D63,H62+D63)</f>
        <v/>
      </c>
      <c r="I63" s="18">
        <f>IF(C63&lt;&gt;C62,MAX(0,H63),MAX(I62,H63))</f>
        <v/>
      </c>
      <c r="J63" s="18">
        <f>I63-H63</f>
        <v/>
      </c>
      <c r="K63" s="18">
        <f>MAX(K62,'All Trades'!R62)</f>
        <v/>
      </c>
      <c r="L63" s="18">
        <f>'All Trades'!R62</f>
        <v/>
      </c>
      <c r="M63" s="18">
        <f>MAX(0,K63-(L63+'All Trades'!P63))</f>
        <v/>
      </c>
    </row>
    <row r="64">
      <c r="A64" s="11">
        <f>'All Trades'!A64</f>
        <v/>
      </c>
      <c r="B64" s="31">
        <f>YEAR('All Trades'!B64)</f>
        <v/>
      </c>
      <c r="C64" s="24">
        <f>DATE(YEAR('All Trades'!B64),MONTH('All Trades'!B64),1)</f>
        <v/>
      </c>
      <c r="D64" s="18">
        <f>'All Trades'!O64</f>
        <v/>
      </c>
      <c r="E64" s="18">
        <f>IF(B64&lt;&gt;B63,D64,E63+D64)</f>
        <v/>
      </c>
      <c r="F64" s="18">
        <f>IF(B64&lt;&gt;B63,MAX(0,E64),MAX(F63,E64))</f>
        <v/>
      </c>
      <c r="G64" s="18">
        <f>F64-E64</f>
        <v/>
      </c>
      <c r="H64" s="18">
        <f>IF(C64&lt;&gt;C63,D64,H63+D64)</f>
        <v/>
      </c>
      <c r="I64" s="18">
        <f>IF(C64&lt;&gt;C63,MAX(0,H64),MAX(I63,H64))</f>
        <v/>
      </c>
      <c r="J64" s="18">
        <f>I64-H64</f>
        <v/>
      </c>
      <c r="K64" s="18">
        <f>MAX(K63,'All Trades'!R63)</f>
        <v/>
      </c>
      <c r="L64" s="18">
        <f>'All Trades'!R63</f>
        <v/>
      </c>
      <c r="M64" s="18">
        <f>MAX(0,K64-(L64+'All Trades'!P64))</f>
        <v/>
      </c>
    </row>
    <row r="65">
      <c r="A65" s="11">
        <f>'All Trades'!A65</f>
        <v/>
      </c>
      <c r="B65" s="31">
        <f>YEAR('All Trades'!B65)</f>
        <v/>
      </c>
      <c r="C65" s="24">
        <f>DATE(YEAR('All Trades'!B65),MONTH('All Trades'!B65),1)</f>
        <v/>
      </c>
      <c r="D65" s="18">
        <f>'All Trades'!O65</f>
        <v/>
      </c>
      <c r="E65" s="18">
        <f>IF(B65&lt;&gt;B64,D65,E64+D65)</f>
        <v/>
      </c>
      <c r="F65" s="18">
        <f>IF(B65&lt;&gt;B64,MAX(0,E65),MAX(F64,E65))</f>
        <v/>
      </c>
      <c r="G65" s="18">
        <f>F65-E65</f>
        <v/>
      </c>
      <c r="H65" s="18">
        <f>IF(C65&lt;&gt;C64,D65,H64+D65)</f>
        <v/>
      </c>
      <c r="I65" s="18">
        <f>IF(C65&lt;&gt;C64,MAX(0,H65),MAX(I64,H65))</f>
        <v/>
      </c>
      <c r="J65" s="18">
        <f>I65-H65</f>
        <v/>
      </c>
      <c r="K65" s="18">
        <f>MAX(K64,'All Trades'!R64)</f>
        <v/>
      </c>
      <c r="L65" s="18">
        <f>'All Trades'!R64</f>
        <v/>
      </c>
      <c r="M65" s="18">
        <f>MAX(0,K65-(L65+'All Trades'!P65))</f>
        <v/>
      </c>
    </row>
    <row r="66">
      <c r="A66" s="11">
        <f>'All Trades'!A66</f>
        <v/>
      </c>
      <c r="B66" s="31">
        <f>YEAR('All Trades'!B66)</f>
        <v/>
      </c>
      <c r="C66" s="24">
        <f>DATE(YEAR('All Trades'!B66),MONTH('All Trades'!B66),1)</f>
        <v/>
      </c>
      <c r="D66" s="18">
        <f>'All Trades'!O66</f>
        <v/>
      </c>
      <c r="E66" s="18">
        <f>IF(B66&lt;&gt;B65,D66,E65+D66)</f>
        <v/>
      </c>
      <c r="F66" s="18">
        <f>IF(B66&lt;&gt;B65,MAX(0,E66),MAX(F65,E66))</f>
        <v/>
      </c>
      <c r="G66" s="18">
        <f>F66-E66</f>
        <v/>
      </c>
      <c r="H66" s="18">
        <f>IF(C66&lt;&gt;C65,D66,H65+D66)</f>
        <v/>
      </c>
      <c r="I66" s="18">
        <f>IF(C66&lt;&gt;C65,MAX(0,H66),MAX(I65,H66))</f>
        <v/>
      </c>
      <c r="J66" s="18">
        <f>I66-H66</f>
        <v/>
      </c>
      <c r="K66" s="18">
        <f>MAX(K65,'All Trades'!R65)</f>
        <v/>
      </c>
      <c r="L66" s="18">
        <f>'All Trades'!R65</f>
        <v/>
      </c>
      <c r="M66" s="18">
        <f>MAX(0,K66-(L66+'All Trades'!P66))</f>
        <v/>
      </c>
    </row>
    <row r="67">
      <c r="A67" s="11">
        <f>'All Trades'!A67</f>
        <v/>
      </c>
      <c r="B67" s="31">
        <f>YEAR('All Trades'!B67)</f>
        <v/>
      </c>
      <c r="C67" s="24">
        <f>DATE(YEAR('All Trades'!B67),MONTH('All Trades'!B67),1)</f>
        <v/>
      </c>
      <c r="D67" s="18">
        <f>'All Trades'!O67</f>
        <v/>
      </c>
      <c r="E67" s="18">
        <f>IF(B67&lt;&gt;B66,D67,E66+D67)</f>
        <v/>
      </c>
      <c r="F67" s="18">
        <f>IF(B67&lt;&gt;B66,MAX(0,E67),MAX(F66,E67))</f>
        <v/>
      </c>
      <c r="G67" s="18">
        <f>F67-E67</f>
        <v/>
      </c>
      <c r="H67" s="18">
        <f>IF(C67&lt;&gt;C66,D67,H66+D67)</f>
        <v/>
      </c>
      <c r="I67" s="18">
        <f>IF(C67&lt;&gt;C66,MAX(0,H67),MAX(I66,H67))</f>
        <v/>
      </c>
      <c r="J67" s="18">
        <f>I67-H67</f>
        <v/>
      </c>
      <c r="K67" s="18">
        <f>MAX(K66,'All Trades'!R66)</f>
        <v/>
      </c>
      <c r="L67" s="18">
        <f>'All Trades'!R66</f>
        <v/>
      </c>
      <c r="M67" s="18">
        <f>MAX(0,K67-(L67+'All Trades'!P67))</f>
        <v/>
      </c>
    </row>
    <row r="68">
      <c r="A68" s="11">
        <f>'All Trades'!A68</f>
        <v/>
      </c>
      <c r="B68" s="31">
        <f>YEAR('All Trades'!B68)</f>
        <v/>
      </c>
      <c r="C68" s="24">
        <f>DATE(YEAR('All Trades'!B68),MONTH('All Trades'!B68),1)</f>
        <v/>
      </c>
      <c r="D68" s="18">
        <f>'All Trades'!O68</f>
        <v/>
      </c>
      <c r="E68" s="18">
        <f>IF(B68&lt;&gt;B67,D68,E67+D68)</f>
        <v/>
      </c>
      <c r="F68" s="18">
        <f>IF(B68&lt;&gt;B67,MAX(0,E68),MAX(F67,E68))</f>
        <v/>
      </c>
      <c r="G68" s="18">
        <f>F68-E68</f>
        <v/>
      </c>
      <c r="H68" s="18">
        <f>IF(C68&lt;&gt;C67,D68,H67+D68)</f>
        <v/>
      </c>
      <c r="I68" s="18">
        <f>IF(C68&lt;&gt;C67,MAX(0,H68),MAX(I67,H68))</f>
        <v/>
      </c>
      <c r="J68" s="18">
        <f>I68-H68</f>
        <v/>
      </c>
      <c r="K68" s="18">
        <f>MAX(K67,'All Trades'!R67)</f>
        <v/>
      </c>
      <c r="L68" s="18">
        <f>'All Trades'!R67</f>
        <v/>
      </c>
      <c r="M68" s="18">
        <f>MAX(0,K68-(L68+'All Trades'!P68))</f>
        <v/>
      </c>
    </row>
    <row r="69">
      <c r="A69" s="11">
        <f>'All Trades'!A69</f>
        <v/>
      </c>
      <c r="B69" s="31">
        <f>YEAR('All Trades'!B69)</f>
        <v/>
      </c>
      <c r="C69" s="24">
        <f>DATE(YEAR('All Trades'!B69),MONTH('All Trades'!B69),1)</f>
        <v/>
      </c>
      <c r="D69" s="18">
        <f>'All Trades'!O69</f>
        <v/>
      </c>
      <c r="E69" s="18">
        <f>IF(B69&lt;&gt;B68,D69,E68+D69)</f>
        <v/>
      </c>
      <c r="F69" s="18">
        <f>IF(B69&lt;&gt;B68,MAX(0,E69),MAX(F68,E69))</f>
        <v/>
      </c>
      <c r="G69" s="18">
        <f>F69-E69</f>
        <v/>
      </c>
      <c r="H69" s="18">
        <f>IF(C69&lt;&gt;C68,D69,H68+D69)</f>
        <v/>
      </c>
      <c r="I69" s="18">
        <f>IF(C69&lt;&gt;C68,MAX(0,H69),MAX(I68,H69))</f>
        <v/>
      </c>
      <c r="J69" s="18">
        <f>I69-H69</f>
        <v/>
      </c>
      <c r="K69" s="18">
        <f>MAX(K68,'All Trades'!R68)</f>
        <v/>
      </c>
      <c r="L69" s="18">
        <f>'All Trades'!R68</f>
        <v/>
      </c>
      <c r="M69" s="18">
        <f>MAX(0,K69-(L69+'All Trades'!P69))</f>
        <v/>
      </c>
    </row>
    <row r="70">
      <c r="A70" s="11">
        <f>'All Trades'!A70</f>
        <v/>
      </c>
      <c r="B70" s="31">
        <f>YEAR('All Trades'!B70)</f>
        <v/>
      </c>
      <c r="C70" s="24">
        <f>DATE(YEAR('All Trades'!B70),MONTH('All Trades'!B70),1)</f>
        <v/>
      </c>
      <c r="D70" s="18">
        <f>'All Trades'!O70</f>
        <v/>
      </c>
      <c r="E70" s="18">
        <f>IF(B70&lt;&gt;B69,D70,E69+D70)</f>
        <v/>
      </c>
      <c r="F70" s="18">
        <f>IF(B70&lt;&gt;B69,MAX(0,E70),MAX(F69,E70))</f>
        <v/>
      </c>
      <c r="G70" s="18">
        <f>F70-E70</f>
        <v/>
      </c>
      <c r="H70" s="18">
        <f>IF(C70&lt;&gt;C69,D70,H69+D70)</f>
        <v/>
      </c>
      <c r="I70" s="18">
        <f>IF(C70&lt;&gt;C69,MAX(0,H70),MAX(I69,H70))</f>
        <v/>
      </c>
      <c r="J70" s="18">
        <f>I70-H70</f>
        <v/>
      </c>
      <c r="K70" s="18">
        <f>MAX(K69,'All Trades'!R69)</f>
        <v/>
      </c>
      <c r="L70" s="18">
        <f>'All Trades'!R69</f>
        <v/>
      </c>
      <c r="M70" s="18">
        <f>MAX(0,K70-(L70+'All Trades'!P70))</f>
        <v/>
      </c>
    </row>
    <row r="71">
      <c r="A71" s="11">
        <f>'All Trades'!A71</f>
        <v/>
      </c>
      <c r="B71" s="31">
        <f>YEAR('All Trades'!B71)</f>
        <v/>
      </c>
      <c r="C71" s="24">
        <f>DATE(YEAR('All Trades'!B71),MONTH('All Trades'!B71),1)</f>
        <v/>
      </c>
      <c r="D71" s="18">
        <f>'All Trades'!O71</f>
        <v/>
      </c>
      <c r="E71" s="18">
        <f>IF(B71&lt;&gt;B70,D71,E70+D71)</f>
        <v/>
      </c>
      <c r="F71" s="18">
        <f>IF(B71&lt;&gt;B70,MAX(0,E71),MAX(F70,E71))</f>
        <v/>
      </c>
      <c r="G71" s="18">
        <f>F71-E71</f>
        <v/>
      </c>
      <c r="H71" s="18">
        <f>IF(C71&lt;&gt;C70,D71,H70+D71)</f>
        <v/>
      </c>
      <c r="I71" s="18">
        <f>IF(C71&lt;&gt;C70,MAX(0,H71),MAX(I70,H71))</f>
        <v/>
      </c>
      <c r="J71" s="18">
        <f>I71-H71</f>
        <v/>
      </c>
      <c r="K71" s="18">
        <f>MAX(K70,'All Trades'!R70)</f>
        <v/>
      </c>
      <c r="L71" s="18">
        <f>'All Trades'!R70</f>
        <v/>
      </c>
      <c r="M71" s="18">
        <f>MAX(0,K71-(L71+'All Trades'!P71))</f>
        <v/>
      </c>
    </row>
    <row r="72">
      <c r="A72" s="11">
        <f>'All Trades'!A72</f>
        <v/>
      </c>
      <c r="B72" s="31">
        <f>YEAR('All Trades'!B72)</f>
        <v/>
      </c>
      <c r="C72" s="24">
        <f>DATE(YEAR('All Trades'!B72),MONTH('All Trades'!B72),1)</f>
        <v/>
      </c>
      <c r="D72" s="18">
        <f>'All Trades'!O72</f>
        <v/>
      </c>
      <c r="E72" s="18">
        <f>IF(B72&lt;&gt;B71,D72,E71+D72)</f>
        <v/>
      </c>
      <c r="F72" s="18">
        <f>IF(B72&lt;&gt;B71,MAX(0,E72),MAX(F71,E72))</f>
        <v/>
      </c>
      <c r="G72" s="18">
        <f>F72-E72</f>
        <v/>
      </c>
      <c r="H72" s="18">
        <f>IF(C72&lt;&gt;C71,D72,H71+D72)</f>
        <v/>
      </c>
      <c r="I72" s="18">
        <f>IF(C72&lt;&gt;C71,MAX(0,H72),MAX(I71,H72))</f>
        <v/>
      </c>
      <c r="J72" s="18">
        <f>I72-H72</f>
        <v/>
      </c>
      <c r="K72" s="18">
        <f>MAX(K71,'All Trades'!R71)</f>
        <v/>
      </c>
      <c r="L72" s="18">
        <f>'All Trades'!R71</f>
        <v/>
      </c>
      <c r="M72" s="18">
        <f>MAX(0,K72-(L72+'All Trades'!P72))</f>
        <v/>
      </c>
    </row>
    <row r="73">
      <c r="A73" s="11">
        <f>'All Trades'!A73</f>
        <v/>
      </c>
      <c r="B73" s="31">
        <f>YEAR('All Trades'!B73)</f>
        <v/>
      </c>
      <c r="C73" s="24">
        <f>DATE(YEAR('All Trades'!B73),MONTH('All Trades'!B73),1)</f>
        <v/>
      </c>
      <c r="D73" s="18">
        <f>'All Trades'!O73</f>
        <v/>
      </c>
      <c r="E73" s="18">
        <f>IF(B73&lt;&gt;B72,D73,E72+D73)</f>
        <v/>
      </c>
      <c r="F73" s="18">
        <f>IF(B73&lt;&gt;B72,MAX(0,E73),MAX(F72,E73))</f>
        <v/>
      </c>
      <c r="G73" s="18">
        <f>F73-E73</f>
        <v/>
      </c>
      <c r="H73" s="18">
        <f>IF(C73&lt;&gt;C72,D73,H72+D73)</f>
        <v/>
      </c>
      <c r="I73" s="18">
        <f>IF(C73&lt;&gt;C72,MAX(0,H73),MAX(I72,H73))</f>
        <v/>
      </c>
      <c r="J73" s="18">
        <f>I73-H73</f>
        <v/>
      </c>
      <c r="K73" s="18">
        <f>MAX(K72,'All Trades'!R72)</f>
        <v/>
      </c>
      <c r="L73" s="18">
        <f>'All Trades'!R72</f>
        <v/>
      </c>
      <c r="M73" s="18">
        <f>MAX(0,K73-(L73+'All Trades'!P73))</f>
        <v/>
      </c>
    </row>
    <row r="74">
      <c r="A74" s="11">
        <f>'All Trades'!A74</f>
        <v/>
      </c>
      <c r="B74" s="31">
        <f>YEAR('All Trades'!B74)</f>
        <v/>
      </c>
      <c r="C74" s="24">
        <f>DATE(YEAR('All Trades'!B74),MONTH('All Trades'!B74),1)</f>
        <v/>
      </c>
      <c r="D74" s="18">
        <f>'All Trades'!O74</f>
        <v/>
      </c>
      <c r="E74" s="18">
        <f>IF(B74&lt;&gt;B73,D74,E73+D74)</f>
        <v/>
      </c>
      <c r="F74" s="18">
        <f>IF(B74&lt;&gt;B73,MAX(0,E74),MAX(F73,E74))</f>
        <v/>
      </c>
      <c r="G74" s="18">
        <f>F74-E74</f>
        <v/>
      </c>
      <c r="H74" s="18">
        <f>IF(C74&lt;&gt;C73,D74,H73+D74)</f>
        <v/>
      </c>
      <c r="I74" s="18">
        <f>IF(C74&lt;&gt;C73,MAX(0,H74),MAX(I73,H74))</f>
        <v/>
      </c>
      <c r="J74" s="18">
        <f>I74-H74</f>
        <v/>
      </c>
      <c r="K74" s="18">
        <f>MAX(K73,'All Trades'!R73)</f>
        <v/>
      </c>
      <c r="L74" s="18">
        <f>'All Trades'!R73</f>
        <v/>
      </c>
      <c r="M74" s="18">
        <f>MAX(0,K74-(L74+'All Trades'!P74))</f>
        <v/>
      </c>
    </row>
    <row r="75">
      <c r="A75" s="11">
        <f>'All Trades'!A75</f>
        <v/>
      </c>
      <c r="B75" s="31">
        <f>YEAR('All Trades'!B75)</f>
        <v/>
      </c>
      <c r="C75" s="24">
        <f>DATE(YEAR('All Trades'!B75),MONTH('All Trades'!B75),1)</f>
        <v/>
      </c>
      <c r="D75" s="18">
        <f>'All Trades'!O75</f>
        <v/>
      </c>
      <c r="E75" s="18">
        <f>IF(B75&lt;&gt;B74,D75,E74+D75)</f>
        <v/>
      </c>
      <c r="F75" s="18">
        <f>IF(B75&lt;&gt;B74,MAX(0,E75),MAX(F74,E75))</f>
        <v/>
      </c>
      <c r="G75" s="18">
        <f>F75-E75</f>
        <v/>
      </c>
      <c r="H75" s="18">
        <f>IF(C75&lt;&gt;C74,D75,H74+D75)</f>
        <v/>
      </c>
      <c r="I75" s="18">
        <f>IF(C75&lt;&gt;C74,MAX(0,H75),MAX(I74,H75))</f>
        <v/>
      </c>
      <c r="J75" s="18">
        <f>I75-H75</f>
        <v/>
      </c>
      <c r="K75" s="18">
        <f>MAX(K74,'All Trades'!R74)</f>
        <v/>
      </c>
      <c r="L75" s="18">
        <f>'All Trades'!R74</f>
        <v/>
      </c>
      <c r="M75" s="18">
        <f>MAX(0,K75-(L75+'All Trades'!P75))</f>
        <v/>
      </c>
    </row>
    <row r="76">
      <c r="A76" s="11">
        <f>'All Trades'!A76</f>
        <v/>
      </c>
      <c r="B76" s="31">
        <f>YEAR('All Trades'!B76)</f>
        <v/>
      </c>
      <c r="C76" s="24">
        <f>DATE(YEAR('All Trades'!B76),MONTH('All Trades'!B76),1)</f>
        <v/>
      </c>
      <c r="D76" s="18">
        <f>'All Trades'!O76</f>
        <v/>
      </c>
      <c r="E76" s="18">
        <f>IF(B76&lt;&gt;B75,D76,E75+D76)</f>
        <v/>
      </c>
      <c r="F76" s="18">
        <f>IF(B76&lt;&gt;B75,MAX(0,E76),MAX(F75,E76))</f>
        <v/>
      </c>
      <c r="G76" s="18">
        <f>F76-E76</f>
        <v/>
      </c>
      <c r="H76" s="18">
        <f>IF(C76&lt;&gt;C75,D76,H75+D76)</f>
        <v/>
      </c>
      <c r="I76" s="18">
        <f>IF(C76&lt;&gt;C75,MAX(0,H76),MAX(I75,H76))</f>
        <v/>
      </c>
      <c r="J76" s="18">
        <f>I76-H76</f>
        <v/>
      </c>
      <c r="K76" s="18">
        <f>MAX(K75,'All Trades'!R75)</f>
        <v/>
      </c>
      <c r="L76" s="18">
        <f>'All Trades'!R75</f>
        <v/>
      </c>
      <c r="M76" s="18">
        <f>MAX(0,K76-(L76+'All Trades'!P76))</f>
        <v/>
      </c>
    </row>
    <row r="77">
      <c r="A77" s="11">
        <f>'All Trades'!A77</f>
        <v/>
      </c>
      <c r="B77" s="31">
        <f>YEAR('All Trades'!B77)</f>
        <v/>
      </c>
      <c r="C77" s="24">
        <f>DATE(YEAR('All Trades'!B77),MONTH('All Trades'!B77),1)</f>
        <v/>
      </c>
      <c r="D77" s="18">
        <f>'All Trades'!O77</f>
        <v/>
      </c>
      <c r="E77" s="18">
        <f>IF(B77&lt;&gt;B76,D77,E76+D77)</f>
        <v/>
      </c>
      <c r="F77" s="18">
        <f>IF(B77&lt;&gt;B76,MAX(0,E77),MAX(F76,E77))</f>
        <v/>
      </c>
      <c r="G77" s="18">
        <f>F77-E77</f>
        <v/>
      </c>
      <c r="H77" s="18">
        <f>IF(C77&lt;&gt;C76,D77,H76+D77)</f>
        <v/>
      </c>
      <c r="I77" s="18">
        <f>IF(C77&lt;&gt;C76,MAX(0,H77),MAX(I76,H77))</f>
        <v/>
      </c>
      <c r="J77" s="18">
        <f>I77-H77</f>
        <v/>
      </c>
      <c r="K77" s="18">
        <f>MAX(K76,'All Trades'!R76)</f>
        <v/>
      </c>
      <c r="L77" s="18">
        <f>'All Trades'!R76</f>
        <v/>
      </c>
      <c r="M77" s="18">
        <f>MAX(0,K77-(L77+'All Trades'!P77))</f>
        <v/>
      </c>
    </row>
    <row r="78">
      <c r="A78" s="11">
        <f>'All Trades'!A78</f>
        <v/>
      </c>
      <c r="B78" s="31">
        <f>YEAR('All Trades'!B78)</f>
        <v/>
      </c>
      <c r="C78" s="24">
        <f>DATE(YEAR('All Trades'!B78),MONTH('All Trades'!B78),1)</f>
        <v/>
      </c>
      <c r="D78" s="18">
        <f>'All Trades'!O78</f>
        <v/>
      </c>
      <c r="E78" s="18">
        <f>IF(B78&lt;&gt;B77,D78,E77+D78)</f>
        <v/>
      </c>
      <c r="F78" s="18">
        <f>IF(B78&lt;&gt;B77,MAX(0,E78),MAX(F77,E78))</f>
        <v/>
      </c>
      <c r="G78" s="18">
        <f>F78-E78</f>
        <v/>
      </c>
      <c r="H78" s="18">
        <f>IF(C78&lt;&gt;C77,D78,H77+D78)</f>
        <v/>
      </c>
      <c r="I78" s="18">
        <f>IF(C78&lt;&gt;C77,MAX(0,H78),MAX(I77,H78))</f>
        <v/>
      </c>
      <c r="J78" s="18">
        <f>I78-H78</f>
        <v/>
      </c>
      <c r="K78" s="18">
        <f>MAX(K77,'All Trades'!R77)</f>
        <v/>
      </c>
      <c r="L78" s="18">
        <f>'All Trades'!R77</f>
        <v/>
      </c>
      <c r="M78" s="18">
        <f>MAX(0,K78-(L78+'All Trades'!P78))</f>
        <v/>
      </c>
    </row>
    <row r="79">
      <c r="A79" s="11">
        <f>'All Trades'!A79</f>
        <v/>
      </c>
      <c r="B79" s="31">
        <f>YEAR('All Trades'!B79)</f>
        <v/>
      </c>
      <c r="C79" s="24">
        <f>DATE(YEAR('All Trades'!B79),MONTH('All Trades'!B79),1)</f>
        <v/>
      </c>
      <c r="D79" s="18">
        <f>'All Trades'!O79</f>
        <v/>
      </c>
      <c r="E79" s="18">
        <f>IF(B79&lt;&gt;B78,D79,E78+D79)</f>
        <v/>
      </c>
      <c r="F79" s="18">
        <f>IF(B79&lt;&gt;B78,MAX(0,E79),MAX(F78,E79))</f>
        <v/>
      </c>
      <c r="G79" s="18">
        <f>F79-E79</f>
        <v/>
      </c>
      <c r="H79" s="18">
        <f>IF(C79&lt;&gt;C78,D79,H78+D79)</f>
        <v/>
      </c>
      <c r="I79" s="18">
        <f>IF(C79&lt;&gt;C78,MAX(0,H79),MAX(I78,H79))</f>
        <v/>
      </c>
      <c r="J79" s="18">
        <f>I79-H79</f>
        <v/>
      </c>
      <c r="K79" s="18">
        <f>MAX(K78,'All Trades'!R78)</f>
        <v/>
      </c>
      <c r="L79" s="18">
        <f>'All Trades'!R78</f>
        <v/>
      </c>
      <c r="M79" s="18">
        <f>MAX(0,K79-(L79+'All Trades'!P79))</f>
        <v/>
      </c>
    </row>
    <row r="80">
      <c r="A80" s="11">
        <f>'All Trades'!A80</f>
        <v/>
      </c>
      <c r="B80" s="31">
        <f>YEAR('All Trades'!B80)</f>
        <v/>
      </c>
      <c r="C80" s="24">
        <f>DATE(YEAR('All Trades'!B80),MONTH('All Trades'!B80),1)</f>
        <v/>
      </c>
      <c r="D80" s="18">
        <f>'All Trades'!O80</f>
        <v/>
      </c>
      <c r="E80" s="18">
        <f>IF(B80&lt;&gt;B79,D80,E79+D80)</f>
        <v/>
      </c>
      <c r="F80" s="18">
        <f>IF(B80&lt;&gt;B79,MAX(0,E80),MAX(F79,E80))</f>
        <v/>
      </c>
      <c r="G80" s="18">
        <f>F80-E80</f>
        <v/>
      </c>
      <c r="H80" s="18">
        <f>IF(C80&lt;&gt;C79,D80,H79+D80)</f>
        <v/>
      </c>
      <c r="I80" s="18">
        <f>IF(C80&lt;&gt;C79,MAX(0,H80),MAX(I79,H80))</f>
        <v/>
      </c>
      <c r="J80" s="18">
        <f>I80-H80</f>
        <v/>
      </c>
      <c r="K80" s="18">
        <f>MAX(K79,'All Trades'!R79)</f>
        <v/>
      </c>
      <c r="L80" s="18">
        <f>'All Trades'!R79</f>
        <v/>
      </c>
      <c r="M80" s="18">
        <f>MAX(0,K80-(L80+'All Trades'!P80))</f>
        <v/>
      </c>
    </row>
    <row r="81">
      <c r="A81" s="11">
        <f>'All Trades'!A81</f>
        <v/>
      </c>
      <c r="B81" s="31">
        <f>YEAR('All Trades'!B81)</f>
        <v/>
      </c>
      <c r="C81" s="24">
        <f>DATE(YEAR('All Trades'!B81),MONTH('All Trades'!B81),1)</f>
        <v/>
      </c>
      <c r="D81" s="18">
        <f>'All Trades'!O81</f>
        <v/>
      </c>
      <c r="E81" s="18">
        <f>IF(B81&lt;&gt;B80,D81,E80+D81)</f>
        <v/>
      </c>
      <c r="F81" s="18">
        <f>IF(B81&lt;&gt;B80,MAX(0,E81),MAX(F80,E81))</f>
        <v/>
      </c>
      <c r="G81" s="18">
        <f>F81-E81</f>
        <v/>
      </c>
      <c r="H81" s="18">
        <f>IF(C81&lt;&gt;C80,D81,H80+D81)</f>
        <v/>
      </c>
      <c r="I81" s="18">
        <f>IF(C81&lt;&gt;C80,MAX(0,H81),MAX(I80,H81))</f>
        <v/>
      </c>
      <c r="J81" s="18">
        <f>I81-H81</f>
        <v/>
      </c>
      <c r="K81" s="18">
        <f>MAX(K80,'All Trades'!R80)</f>
        <v/>
      </c>
      <c r="L81" s="18">
        <f>'All Trades'!R80</f>
        <v/>
      </c>
      <c r="M81" s="18">
        <f>MAX(0,K81-(L81+'All Trades'!P81))</f>
        <v/>
      </c>
    </row>
    <row r="82">
      <c r="A82" s="11">
        <f>'All Trades'!A82</f>
        <v/>
      </c>
      <c r="B82" s="31">
        <f>YEAR('All Trades'!B82)</f>
        <v/>
      </c>
      <c r="C82" s="24">
        <f>DATE(YEAR('All Trades'!B82),MONTH('All Trades'!B82),1)</f>
        <v/>
      </c>
      <c r="D82" s="18">
        <f>'All Trades'!O82</f>
        <v/>
      </c>
      <c r="E82" s="18">
        <f>IF(B82&lt;&gt;B81,D82,E81+D82)</f>
        <v/>
      </c>
      <c r="F82" s="18">
        <f>IF(B82&lt;&gt;B81,MAX(0,E82),MAX(F81,E82))</f>
        <v/>
      </c>
      <c r="G82" s="18">
        <f>F82-E82</f>
        <v/>
      </c>
      <c r="H82" s="18">
        <f>IF(C82&lt;&gt;C81,D82,H81+D82)</f>
        <v/>
      </c>
      <c r="I82" s="18">
        <f>IF(C82&lt;&gt;C81,MAX(0,H82),MAX(I81,H82))</f>
        <v/>
      </c>
      <c r="J82" s="18">
        <f>I82-H82</f>
        <v/>
      </c>
      <c r="K82" s="18">
        <f>MAX(K81,'All Trades'!R81)</f>
        <v/>
      </c>
      <c r="L82" s="18">
        <f>'All Trades'!R81</f>
        <v/>
      </c>
      <c r="M82" s="18">
        <f>MAX(0,K82-(L82+'All Trades'!P82))</f>
        <v/>
      </c>
    </row>
    <row r="83">
      <c r="A83" s="11">
        <f>'All Trades'!A83</f>
        <v/>
      </c>
      <c r="B83" s="31">
        <f>YEAR('All Trades'!B83)</f>
        <v/>
      </c>
      <c r="C83" s="24">
        <f>DATE(YEAR('All Trades'!B83),MONTH('All Trades'!B83),1)</f>
        <v/>
      </c>
      <c r="D83" s="18">
        <f>'All Trades'!O83</f>
        <v/>
      </c>
      <c r="E83" s="18">
        <f>IF(B83&lt;&gt;B82,D83,E82+D83)</f>
        <v/>
      </c>
      <c r="F83" s="18">
        <f>IF(B83&lt;&gt;B82,MAX(0,E83),MAX(F82,E83))</f>
        <v/>
      </c>
      <c r="G83" s="18">
        <f>F83-E83</f>
        <v/>
      </c>
      <c r="H83" s="18">
        <f>IF(C83&lt;&gt;C82,D83,H82+D83)</f>
        <v/>
      </c>
      <c r="I83" s="18">
        <f>IF(C83&lt;&gt;C82,MAX(0,H83),MAX(I82,H83))</f>
        <v/>
      </c>
      <c r="J83" s="18">
        <f>I83-H83</f>
        <v/>
      </c>
      <c r="K83" s="18">
        <f>MAX(K82,'All Trades'!R82)</f>
        <v/>
      </c>
      <c r="L83" s="18">
        <f>'All Trades'!R82</f>
        <v/>
      </c>
      <c r="M83" s="18">
        <f>MAX(0,K83-(L83+'All Trades'!P83))</f>
        <v/>
      </c>
    </row>
    <row r="84">
      <c r="A84" s="11">
        <f>'All Trades'!A84</f>
        <v/>
      </c>
      <c r="B84" s="31">
        <f>YEAR('All Trades'!B84)</f>
        <v/>
      </c>
      <c r="C84" s="24">
        <f>DATE(YEAR('All Trades'!B84),MONTH('All Trades'!B84),1)</f>
        <v/>
      </c>
      <c r="D84" s="18">
        <f>'All Trades'!O84</f>
        <v/>
      </c>
      <c r="E84" s="18">
        <f>IF(B84&lt;&gt;B83,D84,E83+D84)</f>
        <v/>
      </c>
      <c r="F84" s="18">
        <f>IF(B84&lt;&gt;B83,MAX(0,E84),MAX(F83,E84))</f>
        <v/>
      </c>
      <c r="G84" s="18">
        <f>F84-E84</f>
        <v/>
      </c>
      <c r="H84" s="18">
        <f>IF(C84&lt;&gt;C83,D84,H83+D84)</f>
        <v/>
      </c>
      <c r="I84" s="18">
        <f>IF(C84&lt;&gt;C83,MAX(0,H84),MAX(I83,H84))</f>
        <v/>
      </c>
      <c r="J84" s="18">
        <f>I84-H84</f>
        <v/>
      </c>
      <c r="K84" s="18">
        <f>MAX(K83,'All Trades'!R83)</f>
        <v/>
      </c>
      <c r="L84" s="18">
        <f>'All Trades'!R83</f>
        <v/>
      </c>
      <c r="M84" s="18">
        <f>MAX(0,K84-(L84+'All Trades'!P84))</f>
        <v/>
      </c>
    </row>
    <row r="85">
      <c r="A85" s="11">
        <f>'All Trades'!A85</f>
        <v/>
      </c>
      <c r="B85" s="31">
        <f>YEAR('All Trades'!B85)</f>
        <v/>
      </c>
      <c r="C85" s="24">
        <f>DATE(YEAR('All Trades'!B85),MONTH('All Trades'!B85),1)</f>
        <v/>
      </c>
      <c r="D85" s="18">
        <f>'All Trades'!O85</f>
        <v/>
      </c>
      <c r="E85" s="18">
        <f>IF(B85&lt;&gt;B84,D85,E84+D85)</f>
        <v/>
      </c>
      <c r="F85" s="18">
        <f>IF(B85&lt;&gt;B84,MAX(0,E85),MAX(F84,E85))</f>
        <v/>
      </c>
      <c r="G85" s="18">
        <f>F85-E85</f>
        <v/>
      </c>
      <c r="H85" s="18">
        <f>IF(C85&lt;&gt;C84,D85,H84+D85)</f>
        <v/>
      </c>
      <c r="I85" s="18">
        <f>IF(C85&lt;&gt;C84,MAX(0,H85),MAX(I84,H85))</f>
        <v/>
      </c>
      <c r="J85" s="18">
        <f>I85-H85</f>
        <v/>
      </c>
      <c r="K85" s="18">
        <f>MAX(K84,'All Trades'!R84)</f>
        <v/>
      </c>
      <c r="L85" s="18">
        <f>'All Trades'!R84</f>
        <v/>
      </c>
      <c r="M85" s="18">
        <f>MAX(0,K85-(L85+'All Trades'!P85))</f>
        <v/>
      </c>
    </row>
    <row r="86">
      <c r="A86" s="11">
        <f>'All Trades'!A86</f>
        <v/>
      </c>
      <c r="B86" s="31">
        <f>YEAR('All Trades'!B86)</f>
        <v/>
      </c>
      <c r="C86" s="24">
        <f>DATE(YEAR('All Trades'!B86),MONTH('All Trades'!B86),1)</f>
        <v/>
      </c>
      <c r="D86" s="18">
        <f>'All Trades'!O86</f>
        <v/>
      </c>
      <c r="E86" s="18">
        <f>IF(B86&lt;&gt;B85,D86,E85+D86)</f>
        <v/>
      </c>
      <c r="F86" s="18">
        <f>IF(B86&lt;&gt;B85,MAX(0,E86),MAX(F85,E86))</f>
        <v/>
      </c>
      <c r="G86" s="18">
        <f>F86-E86</f>
        <v/>
      </c>
      <c r="H86" s="18">
        <f>IF(C86&lt;&gt;C85,D86,H85+D86)</f>
        <v/>
      </c>
      <c r="I86" s="18">
        <f>IF(C86&lt;&gt;C85,MAX(0,H86),MAX(I85,H86))</f>
        <v/>
      </c>
      <c r="J86" s="18">
        <f>I86-H86</f>
        <v/>
      </c>
      <c r="K86" s="18">
        <f>MAX(K85,'All Trades'!R85)</f>
        <v/>
      </c>
      <c r="L86" s="18">
        <f>'All Trades'!R85</f>
        <v/>
      </c>
      <c r="M86" s="18">
        <f>MAX(0,K86-(L86+'All Trades'!P86))</f>
        <v/>
      </c>
    </row>
    <row r="87">
      <c r="A87" s="11">
        <f>'All Trades'!A87</f>
        <v/>
      </c>
      <c r="B87" s="31">
        <f>YEAR('All Trades'!B87)</f>
        <v/>
      </c>
      <c r="C87" s="24">
        <f>DATE(YEAR('All Trades'!B87),MONTH('All Trades'!B87),1)</f>
        <v/>
      </c>
      <c r="D87" s="18">
        <f>'All Trades'!O87</f>
        <v/>
      </c>
      <c r="E87" s="18">
        <f>IF(B87&lt;&gt;B86,D87,E86+D87)</f>
        <v/>
      </c>
      <c r="F87" s="18">
        <f>IF(B87&lt;&gt;B86,MAX(0,E87),MAX(F86,E87))</f>
        <v/>
      </c>
      <c r="G87" s="18">
        <f>F87-E87</f>
        <v/>
      </c>
      <c r="H87" s="18">
        <f>IF(C87&lt;&gt;C86,D87,H86+D87)</f>
        <v/>
      </c>
      <c r="I87" s="18">
        <f>IF(C87&lt;&gt;C86,MAX(0,H87),MAX(I86,H87))</f>
        <v/>
      </c>
      <c r="J87" s="18">
        <f>I87-H87</f>
        <v/>
      </c>
      <c r="K87" s="18">
        <f>MAX(K86,'All Trades'!R86)</f>
        <v/>
      </c>
      <c r="L87" s="18">
        <f>'All Trades'!R86</f>
        <v/>
      </c>
      <c r="M87" s="18">
        <f>MAX(0,K87-(L87+'All Trades'!P87))</f>
        <v/>
      </c>
    </row>
    <row r="88">
      <c r="A88" s="11">
        <f>'All Trades'!A88</f>
        <v/>
      </c>
      <c r="B88" s="31">
        <f>YEAR('All Trades'!B88)</f>
        <v/>
      </c>
      <c r="C88" s="24">
        <f>DATE(YEAR('All Trades'!B88),MONTH('All Trades'!B88),1)</f>
        <v/>
      </c>
      <c r="D88" s="18">
        <f>'All Trades'!O88</f>
        <v/>
      </c>
      <c r="E88" s="18">
        <f>IF(B88&lt;&gt;B87,D88,E87+D88)</f>
        <v/>
      </c>
      <c r="F88" s="18">
        <f>IF(B88&lt;&gt;B87,MAX(0,E88),MAX(F87,E88))</f>
        <v/>
      </c>
      <c r="G88" s="18">
        <f>F88-E88</f>
        <v/>
      </c>
      <c r="H88" s="18">
        <f>IF(C88&lt;&gt;C87,D88,H87+D88)</f>
        <v/>
      </c>
      <c r="I88" s="18">
        <f>IF(C88&lt;&gt;C87,MAX(0,H88),MAX(I87,H88))</f>
        <v/>
      </c>
      <c r="J88" s="18">
        <f>I88-H88</f>
        <v/>
      </c>
      <c r="K88" s="18">
        <f>MAX(K87,'All Trades'!R87)</f>
        <v/>
      </c>
      <c r="L88" s="18">
        <f>'All Trades'!R87</f>
        <v/>
      </c>
      <c r="M88" s="18">
        <f>MAX(0,K88-(L88+'All Trades'!P88))</f>
        <v/>
      </c>
    </row>
    <row r="89">
      <c r="A89" s="11">
        <f>'All Trades'!A89</f>
        <v/>
      </c>
      <c r="B89" s="31">
        <f>YEAR('All Trades'!B89)</f>
        <v/>
      </c>
      <c r="C89" s="24">
        <f>DATE(YEAR('All Trades'!B89),MONTH('All Trades'!B89),1)</f>
        <v/>
      </c>
      <c r="D89" s="18">
        <f>'All Trades'!O89</f>
        <v/>
      </c>
      <c r="E89" s="18">
        <f>IF(B89&lt;&gt;B88,D89,E88+D89)</f>
        <v/>
      </c>
      <c r="F89" s="18">
        <f>IF(B89&lt;&gt;B88,MAX(0,E89),MAX(F88,E89))</f>
        <v/>
      </c>
      <c r="G89" s="18">
        <f>F89-E89</f>
        <v/>
      </c>
      <c r="H89" s="18">
        <f>IF(C89&lt;&gt;C88,D89,H88+D89)</f>
        <v/>
      </c>
      <c r="I89" s="18">
        <f>IF(C89&lt;&gt;C88,MAX(0,H89),MAX(I88,H89))</f>
        <v/>
      </c>
      <c r="J89" s="18">
        <f>I89-H89</f>
        <v/>
      </c>
      <c r="K89" s="18">
        <f>MAX(K88,'All Trades'!R88)</f>
        <v/>
      </c>
      <c r="L89" s="18">
        <f>'All Trades'!R88</f>
        <v/>
      </c>
      <c r="M89" s="18">
        <f>MAX(0,K89-(L89+'All Trades'!P89))</f>
        <v/>
      </c>
    </row>
    <row r="90">
      <c r="A90" s="11">
        <f>'All Trades'!A90</f>
        <v/>
      </c>
      <c r="B90" s="31">
        <f>YEAR('All Trades'!B90)</f>
        <v/>
      </c>
      <c r="C90" s="24">
        <f>DATE(YEAR('All Trades'!B90),MONTH('All Trades'!B90),1)</f>
        <v/>
      </c>
      <c r="D90" s="18">
        <f>'All Trades'!O90</f>
        <v/>
      </c>
      <c r="E90" s="18">
        <f>IF(B90&lt;&gt;B89,D90,E89+D90)</f>
        <v/>
      </c>
      <c r="F90" s="18">
        <f>IF(B90&lt;&gt;B89,MAX(0,E90),MAX(F89,E90))</f>
        <v/>
      </c>
      <c r="G90" s="18">
        <f>F90-E90</f>
        <v/>
      </c>
      <c r="H90" s="18">
        <f>IF(C90&lt;&gt;C89,D90,H89+D90)</f>
        <v/>
      </c>
      <c r="I90" s="18">
        <f>IF(C90&lt;&gt;C89,MAX(0,H90),MAX(I89,H90))</f>
        <v/>
      </c>
      <c r="J90" s="18">
        <f>I90-H90</f>
        <v/>
      </c>
      <c r="K90" s="18">
        <f>MAX(K89,'All Trades'!R89)</f>
        <v/>
      </c>
      <c r="L90" s="18">
        <f>'All Trades'!R89</f>
        <v/>
      </c>
      <c r="M90" s="18">
        <f>MAX(0,K90-(L90+'All Trades'!P90))</f>
        <v/>
      </c>
    </row>
    <row r="91">
      <c r="A91" s="11">
        <f>'All Trades'!A91</f>
        <v/>
      </c>
      <c r="B91" s="31">
        <f>YEAR('All Trades'!B91)</f>
        <v/>
      </c>
      <c r="C91" s="24">
        <f>DATE(YEAR('All Trades'!B91),MONTH('All Trades'!B91),1)</f>
        <v/>
      </c>
      <c r="D91" s="18">
        <f>'All Trades'!O91</f>
        <v/>
      </c>
      <c r="E91" s="18">
        <f>IF(B91&lt;&gt;B90,D91,E90+D91)</f>
        <v/>
      </c>
      <c r="F91" s="18">
        <f>IF(B91&lt;&gt;B90,MAX(0,E91),MAX(F90,E91))</f>
        <v/>
      </c>
      <c r="G91" s="18">
        <f>F91-E91</f>
        <v/>
      </c>
      <c r="H91" s="18">
        <f>IF(C91&lt;&gt;C90,D91,H90+D91)</f>
        <v/>
      </c>
      <c r="I91" s="18">
        <f>IF(C91&lt;&gt;C90,MAX(0,H91),MAX(I90,H91))</f>
        <v/>
      </c>
      <c r="J91" s="18">
        <f>I91-H91</f>
        <v/>
      </c>
      <c r="K91" s="18">
        <f>MAX(K90,'All Trades'!R90)</f>
        <v/>
      </c>
      <c r="L91" s="18">
        <f>'All Trades'!R90</f>
        <v/>
      </c>
      <c r="M91" s="18">
        <f>MAX(0,K91-(L91+'All Trades'!P91))</f>
        <v/>
      </c>
    </row>
    <row r="92">
      <c r="A92" s="11">
        <f>'All Trades'!A92</f>
        <v/>
      </c>
      <c r="B92" s="31">
        <f>YEAR('All Trades'!B92)</f>
        <v/>
      </c>
      <c r="C92" s="24">
        <f>DATE(YEAR('All Trades'!B92),MONTH('All Trades'!B92),1)</f>
        <v/>
      </c>
      <c r="D92" s="18">
        <f>'All Trades'!O92</f>
        <v/>
      </c>
      <c r="E92" s="18">
        <f>IF(B92&lt;&gt;B91,D92,E91+D92)</f>
        <v/>
      </c>
      <c r="F92" s="18">
        <f>IF(B92&lt;&gt;B91,MAX(0,E92),MAX(F91,E92))</f>
        <v/>
      </c>
      <c r="G92" s="18">
        <f>F92-E92</f>
        <v/>
      </c>
      <c r="H92" s="18">
        <f>IF(C92&lt;&gt;C91,D92,H91+D92)</f>
        <v/>
      </c>
      <c r="I92" s="18">
        <f>IF(C92&lt;&gt;C91,MAX(0,H92),MAX(I91,H92))</f>
        <v/>
      </c>
      <c r="J92" s="18">
        <f>I92-H92</f>
        <v/>
      </c>
      <c r="K92" s="18">
        <f>MAX(K91,'All Trades'!R91)</f>
        <v/>
      </c>
      <c r="L92" s="18">
        <f>'All Trades'!R91</f>
        <v/>
      </c>
      <c r="M92" s="18">
        <f>MAX(0,K92-(L92+'All Trades'!P92))</f>
        <v/>
      </c>
    </row>
    <row r="93">
      <c r="A93" s="11">
        <f>'All Trades'!A93</f>
        <v/>
      </c>
      <c r="B93" s="31">
        <f>YEAR('All Trades'!B93)</f>
        <v/>
      </c>
      <c r="C93" s="24">
        <f>DATE(YEAR('All Trades'!B93),MONTH('All Trades'!B93),1)</f>
        <v/>
      </c>
      <c r="D93" s="18">
        <f>'All Trades'!O93</f>
        <v/>
      </c>
      <c r="E93" s="18">
        <f>IF(B93&lt;&gt;B92,D93,E92+D93)</f>
        <v/>
      </c>
      <c r="F93" s="18">
        <f>IF(B93&lt;&gt;B92,MAX(0,E93),MAX(F92,E93))</f>
        <v/>
      </c>
      <c r="G93" s="18">
        <f>F93-E93</f>
        <v/>
      </c>
      <c r="H93" s="18">
        <f>IF(C93&lt;&gt;C92,D93,H92+D93)</f>
        <v/>
      </c>
      <c r="I93" s="18">
        <f>IF(C93&lt;&gt;C92,MAX(0,H93),MAX(I92,H93))</f>
        <v/>
      </c>
      <c r="J93" s="18">
        <f>I93-H93</f>
        <v/>
      </c>
      <c r="K93" s="18">
        <f>MAX(K92,'All Trades'!R92)</f>
        <v/>
      </c>
      <c r="L93" s="18">
        <f>'All Trades'!R92</f>
        <v/>
      </c>
      <c r="M93" s="18">
        <f>MAX(0,K93-(L93+'All Trades'!P93))</f>
        <v/>
      </c>
    </row>
    <row r="94">
      <c r="A94" s="11">
        <f>'All Trades'!A94</f>
        <v/>
      </c>
      <c r="B94" s="31">
        <f>YEAR('All Trades'!B94)</f>
        <v/>
      </c>
      <c r="C94" s="24">
        <f>DATE(YEAR('All Trades'!B94),MONTH('All Trades'!B94),1)</f>
        <v/>
      </c>
      <c r="D94" s="18">
        <f>'All Trades'!O94</f>
        <v/>
      </c>
      <c r="E94" s="18">
        <f>IF(B94&lt;&gt;B93,D94,E93+D94)</f>
        <v/>
      </c>
      <c r="F94" s="18">
        <f>IF(B94&lt;&gt;B93,MAX(0,E94),MAX(F93,E94))</f>
        <v/>
      </c>
      <c r="G94" s="18">
        <f>F94-E94</f>
        <v/>
      </c>
      <c r="H94" s="18">
        <f>IF(C94&lt;&gt;C93,D94,H93+D94)</f>
        <v/>
      </c>
      <c r="I94" s="18">
        <f>IF(C94&lt;&gt;C93,MAX(0,H94),MAX(I93,H94))</f>
        <v/>
      </c>
      <c r="J94" s="18">
        <f>I94-H94</f>
        <v/>
      </c>
      <c r="K94" s="18">
        <f>MAX(K93,'All Trades'!R93)</f>
        <v/>
      </c>
      <c r="L94" s="18">
        <f>'All Trades'!R93</f>
        <v/>
      </c>
      <c r="M94" s="18">
        <f>MAX(0,K94-(L94+'All Trades'!P94))</f>
        <v/>
      </c>
    </row>
    <row r="95">
      <c r="A95" s="11">
        <f>'All Trades'!A95</f>
        <v/>
      </c>
      <c r="B95" s="31">
        <f>YEAR('All Trades'!B95)</f>
        <v/>
      </c>
      <c r="C95" s="24">
        <f>DATE(YEAR('All Trades'!B95),MONTH('All Trades'!B95),1)</f>
        <v/>
      </c>
      <c r="D95" s="18">
        <f>'All Trades'!O95</f>
        <v/>
      </c>
      <c r="E95" s="18">
        <f>IF(B95&lt;&gt;B94,D95,E94+D95)</f>
        <v/>
      </c>
      <c r="F95" s="18">
        <f>IF(B95&lt;&gt;B94,MAX(0,E95),MAX(F94,E95))</f>
        <v/>
      </c>
      <c r="G95" s="18">
        <f>F95-E95</f>
        <v/>
      </c>
      <c r="H95" s="18">
        <f>IF(C95&lt;&gt;C94,D95,H94+D95)</f>
        <v/>
      </c>
      <c r="I95" s="18">
        <f>IF(C95&lt;&gt;C94,MAX(0,H95),MAX(I94,H95))</f>
        <v/>
      </c>
      <c r="J95" s="18">
        <f>I95-H95</f>
        <v/>
      </c>
      <c r="K95" s="18">
        <f>MAX(K94,'All Trades'!R94)</f>
        <v/>
      </c>
      <c r="L95" s="18">
        <f>'All Trades'!R94</f>
        <v/>
      </c>
      <c r="M95" s="18">
        <f>MAX(0,K95-(L95+'All Trades'!P95))</f>
        <v/>
      </c>
    </row>
    <row r="96">
      <c r="A96" s="11">
        <f>'All Trades'!A96</f>
        <v/>
      </c>
      <c r="B96" s="31">
        <f>YEAR('All Trades'!B96)</f>
        <v/>
      </c>
      <c r="C96" s="24">
        <f>DATE(YEAR('All Trades'!B96),MONTH('All Trades'!B96),1)</f>
        <v/>
      </c>
      <c r="D96" s="18">
        <f>'All Trades'!O96</f>
        <v/>
      </c>
      <c r="E96" s="18">
        <f>IF(B96&lt;&gt;B95,D96,E95+D96)</f>
        <v/>
      </c>
      <c r="F96" s="18">
        <f>IF(B96&lt;&gt;B95,MAX(0,E96),MAX(F95,E96))</f>
        <v/>
      </c>
      <c r="G96" s="18">
        <f>F96-E96</f>
        <v/>
      </c>
      <c r="H96" s="18">
        <f>IF(C96&lt;&gt;C95,D96,H95+D96)</f>
        <v/>
      </c>
      <c r="I96" s="18">
        <f>IF(C96&lt;&gt;C95,MAX(0,H96),MAX(I95,H96))</f>
        <v/>
      </c>
      <c r="J96" s="18">
        <f>I96-H96</f>
        <v/>
      </c>
      <c r="K96" s="18">
        <f>MAX(K95,'All Trades'!R95)</f>
        <v/>
      </c>
      <c r="L96" s="18">
        <f>'All Trades'!R95</f>
        <v/>
      </c>
      <c r="M96" s="18">
        <f>MAX(0,K96-(L96+'All Trades'!P96))</f>
        <v/>
      </c>
    </row>
    <row r="97">
      <c r="A97" s="11">
        <f>'All Trades'!A97</f>
        <v/>
      </c>
      <c r="B97" s="31">
        <f>YEAR('All Trades'!B97)</f>
        <v/>
      </c>
      <c r="C97" s="24">
        <f>DATE(YEAR('All Trades'!B97),MONTH('All Trades'!B97),1)</f>
        <v/>
      </c>
      <c r="D97" s="18">
        <f>'All Trades'!O97</f>
        <v/>
      </c>
      <c r="E97" s="18">
        <f>IF(B97&lt;&gt;B96,D97,E96+D97)</f>
        <v/>
      </c>
      <c r="F97" s="18">
        <f>IF(B97&lt;&gt;B96,MAX(0,E97),MAX(F96,E97))</f>
        <v/>
      </c>
      <c r="G97" s="18">
        <f>F97-E97</f>
        <v/>
      </c>
      <c r="H97" s="18">
        <f>IF(C97&lt;&gt;C96,D97,H96+D97)</f>
        <v/>
      </c>
      <c r="I97" s="18">
        <f>IF(C97&lt;&gt;C96,MAX(0,H97),MAX(I96,H97))</f>
        <v/>
      </c>
      <c r="J97" s="18">
        <f>I97-H97</f>
        <v/>
      </c>
      <c r="K97" s="18">
        <f>MAX(K96,'All Trades'!R96)</f>
        <v/>
      </c>
      <c r="L97" s="18">
        <f>'All Trades'!R96</f>
        <v/>
      </c>
      <c r="M97" s="18">
        <f>MAX(0,K97-(L97+'All Trades'!P97))</f>
        <v/>
      </c>
    </row>
    <row r="98">
      <c r="A98" s="11">
        <f>'All Trades'!A98</f>
        <v/>
      </c>
      <c r="B98" s="31">
        <f>YEAR('All Trades'!B98)</f>
        <v/>
      </c>
      <c r="C98" s="24">
        <f>DATE(YEAR('All Trades'!B98),MONTH('All Trades'!B98),1)</f>
        <v/>
      </c>
      <c r="D98" s="18">
        <f>'All Trades'!O98</f>
        <v/>
      </c>
      <c r="E98" s="18">
        <f>IF(B98&lt;&gt;B97,D98,E97+D98)</f>
        <v/>
      </c>
      <c r="F98" s="18">
        <f>IF(B98&lt;&gt;B97,MAX(0,E98),MAX(F97,E98))</f>
        <v/>
      </c>
      <c r="G98" s="18">
        <f>F98-E98</f>
        <v/>
      </c>
      <c r="H98" s="18">
        <f>IF(C98&lt;&gt;C97,D98,H97+D98)</f>
        <v/>
      </c>
      <c r="I98" s="18">
        <f>IF(C98&lt;&gt;C97,MAX(0,H98),MAX(I97,H98))</f>
        <v/>
      </c>
      <c r="J98" s="18">
        <f>I98-H98</f>
        <v/>
      </c>
      <c r="K98" s="18">
        <f>MAX(K97,'All Trades'!R97)</f>
        <v/>
      </c>
      <c r="L98" s="18">
        <f>'All Trades'!R97</f>
        <v/>
      </c>
      <c r="M98" s="18">
        <f>MAX(0,K98-(L98+'All Trades'!P98))</f>
        <v/>
      </c>
    </row>
    <row r="99">
      <c r="A99" s="11">
        <f>'All Trades'!A99</f>
        <v/>
      </c>
      <c r="B99" s="31">
        <f>YEAR('All Trades'!B99)</f>
        <v/>
      </c>
      <c r="C99" s="24">
        <f>DATE(YEAR('All Trades'!B99),MONTH('All Trades'!B99),1)</f>
        <v/>
      </c>
      <c r="D99" s="18">
        <f>'All Trades'!O99</f>
        <v/>
      </c>
      <c r="E99" s="18">
        <f>IF(B99&lt;&gt;B98,D99,E98+D99)</f>
        <v/>
      </c>
      <c r="F99" s="18">
        <f>IF(B99&lt;&gt;B98,MAX(0,E99),MAX(F98,E99))</f>
        <v/>
      </c>
      <c r="G99" s="18">
        <f>F99-E99</f>
        <v/>
      </c>
      <c r="H99" s="18">
        <f>IF(C99&lt;&gt;C98,D99,H98+D99)</f>
        <v/>
      </c>
      <c r="I99" s="18">
        <f>IF(C99&lt;&gt;C98,MAX(0,H99),MAX(I98,H99))</f>
        <v/>
      </c>
      <c r="J99" s="18">
        <f>I99-H99</f>
        <v/>
      </c>
      <c r="K99" s="18">
        <f>MAX(K98,'All Trades'!R98)</f>
        <v/>
      </c>
      <c r="L99" s="18">
        <f>'All Trades'!R98</f>
        <v/>
      </c>
      <c r="M99" s="18">
        <f>MAX(0,K99-(L99+'All Trades'!P99))</f>
        <v/>
      </c>
    </row>
    <row r="100">
      <c r="A100" s="11">
        <f>'All Trades'!A100</f>
        <v/>
      </c>
      <c r="B100" s="31">
        <f>YEAR('All Trades'!B100)</f>
        <v/>
      </c>
      <c r="C100" s="24">
        <f>DATE(YEAR('All Trades'!B100),MONTH('All Trades'!B100),1)</f>
        <v/>
      </c>
      <c r="D100" s="18">
        <f>'All Trades'!O100</f>
        <v/>
      </c>
      <c r="E100" s="18">
        <f>IF(B100&lt;&gt;B99,D100,E99+D100)</f>
        <v/>
      </c>
      <c r="F100" s="18">
        <f>IF(B100&lt;&gt;B99,MAX(0,E100),MAX(F99,E100))</f>
        <v/>
      </c>
      <c r="G100" s="18">
        <f>F100-E100</f>
        <v/>
      </c>
      <c r="H100" s="18">
        <f>IF(C100&lt;&gt;C99,D100,H99+D100)</f>
        <v/>
      </c>
      <c r="I100" s="18">
        <f>IF(C100&lt;&gt;C99,MAX(0,H100),MAX(I99,H100))</f>
        <v/>
      </c>
      <c r="J100" s="18">
        <f>I100-H100</f>
        <v/>
      </c>
      <c r="K100" s="18">
        <f>MAX(K99,'All Trades'!R99)</f>
        <v/>
      </c>
      <c r="L100" s="18">
        <f>'All Trades'!R99</f>
        <v/>
      </c>
      <c r="M100" s="18">
        <f>MAX(0,K100-(L100+'All Trades'!P100))</f>
        <v/>
      </c>
    </row>
    <row r="101">
      <c r="A101" s="11">
        <f>'All Trades'!A101</f>
        <v/>
      </c>
      <c r="B101" s="31">
        <f>YEAR('All Trades'!B101)</f>
        <v/>
      </c>
      <c r="C101" s="24">
        <f>DATE(YEAR('All Trades'!B101),MONTH('All Trades'!B101),1)</f>
        <v/>
      </c>
      <c r="D101" s="18">
        <f>'All Trades'!O101</f>
        <v/>
      </c>
      <c r="E101" s="18">
        <f>IF(B101&lt;&gt;B100,D101,E100+D101)</f>
        <v/>
      </c>
      <c r="F101" s="18">
        <f>IF(B101&lt;&gt;B100,MAX(0,E101),MAX(F100,E101))</f>
        <v/>
      </c>
      <c r="G101" s="18">
        <f>F101-E101</f>
        <v/>
      </c>
      <c r="H101" s="18">
        <f>IF(C101&lt;&gt;C100,D101,H100+D101)</f>
        <v/>
      </c>
      <c r="I101" s="18">
        <f>IF(C101&lt;&gt;C100,MAX(0,H101),MAX(I100,H101))</f>
        <v/>
      </c>
      <c r="J101" s="18">
        <f>I101-H101</f>
        <v/>
      </c>
      <c r="K101" s="18">
        <f>MAX(K100,'All Trades'!R100)</f>
        <v/>
      </c>
      <c r="L101" s="18">
        <f>'All Trades'!R100</f>
        <v/>
      </c>
      <c r="M101" s="18">
        <f>MAX(0,K101-(L101+'All Trades'!P101))</f>
        <v/>
      </c>
    </row>
    <row r="102">
      <c r="A102" s="11">
        <f>'All Trades'!A102</f>
        <v/>
      </c>
      <c r="B102" s="31">
        <f>YEAR('All Trades'!B102)</f>
        <v/>
      </c>
      <c r="C102" s="24">
        <f>DATE(YEAR('All Trades'!B102),MONTH('All Trades'!B102),1)</f>
        <v/>
      </c>
      <c r="D102" s="18">
        <f>'All Trades'!O102</f>
        <v/>
      </c>
      <c r="E102" s="18">
        <f>IF(B102&lt;&gt;B101,D102,E101+D102)</f>
        <v/>
      </c>
      <c r="F102" s="18">
        <f>IF(B102&lt;&gt;B101,MAX(0,E102),MAX(F101,E102))</f>
        <v/>
      </c>
      <c r="G102" s="18">
        <f>F102-E102</f>
        <v/>
      </c>
      <c r="H102" s="18">
        <f>IF(C102&lt;&gt;C101,D102,H101+D102)</f>
        <v/>
      </c>
      <c r="I102" s="18">
        <f>IF(C102&lt;&gt;C101,MAX(0,H102),MAX(I101,H102))</f>
        <v/>
      </c>
      <c r="J102" s="18">
        <f>I102-H102</f>
        <v/>
      </c>
      <c r="K102" s="18">
        <f>MAX(K101,'All Trades'!R101)</f>
        <v/>
      </c>
      <c r="L102" s="18">
        <f>'All Trades'!R101</f>
        <v/>
      </c>
      <c r="M102" s="18">
        <f>MAX(0,K102-(L102+'All Trades'!P102))</f>
        <v/>
      </c>
    </row>
    <row r="103">
      <c r="A103" s="11">
        <f>'All Trades'!A103</f>
        <v/>
      </c>
      <c r="B103" s="31">
        <f>YEAR('All Trades'!B103)</f>
        <v/>
      </c>
      <c r="C103" s="24">
        <f>DATE(YEAR('All Trades'!B103),MONTH('All Trades'!B103),1)</f>
        <v/>
      </c>
      <c r="D103" s="18">
        <f>'All Trades'!O103</f>
        <v/>
      </c>
      <c r="E103" s="18">
        <f>IF(B103&lt;&gt;B102,D103,E102+D103)</f>
        <v/>
      </c>
      <c r="F103" s="18">
        <f>IF(B103&lt;&gt;B102,MAX(0,E103),MAX(F102,E103))</f>
        <v/>
      </c>
      <c r="G103" s="18">
        <f>F103-E103</f>
        <v/>
      </c>
      <c r="H103" s="18">
        <f>IF(C103&lt;&gt;C102,D103,H102+D103)</f>
        <v/>
      </c>
      <c r="I103" s="18">
        <f>IF(C103&lt;&gt;C102,MAX(0,H103),MAX(I102,H103))</f>
        <v/>
      </c>
      <c r="J103" s="18">
        <f>I103-H103</f>
        <v/>
      </c>
      <c r="K103" s="18">
        <f>MAX(K102,'All Trades'!R102)</f>
        <v/>
      </c>
      <c r="L103" s="18">
        <f>'All Trades'!R102</f>
        <v/>
      </c>
      <c r="M103" s="18">
        <f>MAX(0,K103-(L103+'All Trades'!P103))</f>
        <v/>
      </c>
    </row>
    <row r="104">
      <c r="A104" s="11">
        <f>'All Trades'!A104</f>
        <v/>
      </c>
      <c r="B104" s="31">
        <f>YEAR('All Trades'!B104)</f>
        <v/>
      </c>
      <c r="C104" s="24">
        <f>DATE(YEAR('All Trades'!B104),MONTH('All Trades'!B104),1)</f>
        <v/>
      </c>
      <c r="D104" s="18">
        <f>'All Trades'!O104</f>
        <v/>
      </c>
      <c r="E104" s="18">
        <f>IF(B104&lt;&gt;B103,D104,E103+D104)</f>
        <v/>
      </c>
      <c r="F104" s="18">
        <f>IF(B104&lt;&gt;B103,MAX(0,E104),MAX(F103,E104))</f>
        <v/>
      </c>
      <c r="G104" s="18">
        <f>F104-E104</f>
        <v/>
      </c>
      <c r="H104" s="18">
        <f>IF(C104&lt;&gt;C103,D104,H103+D104)</f>
        <v/>
      </c>
      <c r="I104" s="18">
        <f>IF(C104&lt;&gt;C103,MAX(0,H104),MAX(I103,H104))</f>
        <v/>
      </c>
      <c r="J104" s="18">
        <f>I104-H104</f>
        <v/>
      </c>
      <c r="K104" s="18">
        <f>MAX(K103,'All Trades'!R103)</f>
        <v/>
      </c>
      <c r="L104" s="18">
        <f>'All Trades'!R103</f>
        <v/>
      </c>
      <c r="M104" s="18">
        <f>MAX(0,K104-(L104+'All Trades'!P104))</f>
        <v/>
      </c>
    </row>
    <row r="105">
      <c r="A105" s="11">
        <f>'All Trades'!A105</f>
        <v/>
      </c>
      <c r="B105" s="31">
        <f>YEAR('All Trades'!B105)</f>
        <v/>
      </c>
      <c r="C105" s="24">
        <f>DATE(YEAR('All Trades'!B105),MONTH('All Trades'!B105),1)</f>
        <v/>
      </c>
      <c r="D105" s="18">
        <f>'All Trades'!O105</f>
        <v/>
      </c>
      <c r="E105" s="18">
        <f>IF(B105&lt;&gt;B104,D105,E104+D105)</f>
        <v/>
      </c>
      <c r="F105" s="18">
        <f>IF(B105&lt;&gt;B104,MAX(0,E105),MAX(F104,E105))</f>
        <v/>
      </c>
      <c r="G105" s="18">
        <f>F105-E105</f>
        <v/>
      </c>
      <c r="H105" s="18">
        <f>IF(C105&lt;&gt;C104,D105,H104+D105)</f>
        <v/>
      </c>
      <c r="I105" s="18">
        <f>IF(C105&lt;&gt;C104,MAX(0,H105),MAX(I104,H105))</f>
        <v/>
      </c>
      <c r="J105" s="18">
        <f>I105-H105</f>
        <v/>
      </c>
      <c r="K105" s="18">
        <f>MAX(K104,'All Trades'!R104)</f>
        <v/>
      </c>
      <c r="L105" s="18">
        <f>'All Trades'!R104</f>
        <v/>
      </c>
      <c r="M105" s="18">
        <f>MAX(0,K105-(L105+'All Trades'!P105))</f>
        <v/>
      </c>
    </row>
    <row r="106">
      <c r="A106" s="11">
        <f>'All Trades'!A106</f>
        <v/>
      </c>
      <c r="B106" s="31">
        <f>YEAR('All Trades'!B106)</f>
        <v/>
      </c>
      <c r="C106" s="24">
        <f>DATE(YEAR('All Trades'!B106),MONTH('All Trades'!B106),1)</f>
        <v/>
      </c>
      <c r="D106" s="18">
        <f>'All Trades'!O106</f>
        <v/>
      </c>
      <c r="E106" s="18">
        <f>IF(B106&lt;&gt;B105,D106,E105+D106)</f>
        <v/>
      </c>
      <c r="F106" s="18">
        <f>IF(B106&lt;&gt;B105,MAX(0,E106),MAX(F105,E106))</f>
        <v/>
      </c>
      <c r="G106" s="18">
        <f>F106-E106</f>
        <v/>
      </c>
      <c r="H106" s="18">
        <f>IF(C106&lt;&gt;C105,D106,H105+D106)</f>
        <v/>
      </c>
      <c r="I106" s="18">
        <f>IF(C106&lt;&gt;C105,MAX(0,H106),MAX(I105,H106))</f>
        <v/>
      </c>
      <c r="J106" s="18">
        <f>I106-H106</f>
        <v/>
      </c>
      <c r="K106" s="18">
        <f>MAX(K105,'All Trades'!R105)</f>
        <v/>
      </c>
      <c r="L106" s="18">
        <f>'All Trades'!R105</f>
        <v/>
      </c>
      <c r="M106" s="18">
        <f>MAX(0,K106-(L106+'All Trades'!P106))</f>
        <v/>
      </c>
    </row>
    <row r="107">
      <c r="A107" s="11">
        <f>'All Trades'!A107</f>
        <v/>
      </c>
      <c r="B107" s="31">
        <f>YEAR('All Trades'!B107)</f>
        <v/>
      </c>
      <c r="C107" s="24">
        <f>DATE(YEAR('All Trades'!B107),MONTH('All Trades'!B107),1)</f>
        <v/>
      </c>
      <c r="D107" s="18">
        <f>'All Trades'!O107</f>
        <v/>
      </c>
      <c r="E107" s="18">
        <f>IF(B107&lt;&gt;B106,D107,E106+D107)</f>
        <v/>
      </c>
      <c r="F107" s="18">
        <f>IF(B107&lt;&gt;B106,MAX(0,E107),MAX(F106,E107))</f>
        <v/>
      </c>
      <c r="G107" s="18">
        <f>F107-E107</f>
        <v/>
      </c>
      <c r="H107" s="18">
        <f>IF(C107&lt;&gt;C106,D107,H106+D107)</f>
        <v/>
      </c>
      <c r="I107" s="18">
        <f>IF(C107&lt;&gt;C106,MAX(0,H107),MAX(I106,H107))</f>
        <v/>
      </c>
      <c r="J107" s="18">
        <f>I107-H107</f>
        <v/>
      </c>
      <c r="K107" s="18">
        <f>MAX(K106,'All Trades'!R106)</f>
        <v/>
      </c>
      <c r="L107" s="18">
        <f>'All Trades'!R106</f>
        <v/>
      </c>
      <c r="M107" s="18">
        <f>MAX(0,K107-(L107+'All Trades'!P107))</f>
        <v/>
      </c>
    </row>
    <row r="108">
      <c r="A108" s="11">
        <f>'All Trades'!A108</f>
        <v/>
      </c>
      <c r="B108" s="31">
        <f>YEAR('All Trades'!B108)</f>
        <v/>
      </c>
      <c r="C108" s="24">
        <f>DATE(YEAR('All Trades'!B108),MONTH('All Trades'!B108),1)</f>
        <v/>
      </c>
      <c r="D108" s="18">
        <f>'All Trades'!O108</f>
        <v/>
      </c>
      <c r="E108" s="18">
        <f>IF(B108&lt;&gt;B107,D108,E107+D108)</f>
        <v/>
      </c>
      <c r="F108" s="18">
        <f>IF(B108&lt;&gt;B107,MAX(0,E108),MAX(F107,E108))</f>
        <v/>
      </c>
      <c r="G108" s="18">
        <f>F108-E108</f>
        <v/>
      </c>
      <c r="H108" s="18">
        <f>IF(C108&lt;&gt;C107,D108,H107+D108)</f>
        <v/>
      </c>
      <c r="I108" s="18">
        <f>IF(C108&lt;&gt;C107,MAX(0,H108),MAX(I107,H108))</f>
        <v/>
      </c>
      <c r="J108" s="18">
        <f>I108-H108</f>
        <v/>
      </c>
      <c r="K108" s="18">
        <f>MAX(K107,'All Trades'!R107)</f>
        <v/>
      </c>
      <c r="L108" s="18">
        <f>'All Trades'!R107</f>
        <v/>
      </c>
      <c r="M108" s="18">
        <f>MAX(0,K108-(L108+'All Trades'!P108))</f>
        <v/>
      </c>
    </row>
    <row r="109">
      <c r="A109" s="11">
        <f>'All Trades'!A109</f>
        <v/>
      </c>
      <c r="B109" s="31">
        <f>YEAR('All Trades'!B109)</f>
        <v/>
      </c>
      <c r="C109" s="24">
        <f>DATE(YEAR('All Trades'!B109),MONTH('All Trades'!B109),1)</f>
        <v/>
      </c>
      <c r="D109" s="18">
        <f>'All Trades'!O109</f>
        <v/>
      </c>
      <c r="E109" s="18">
        <f>IF(B109&lt;&gt;B108,D109,E108+D109)</f>
        <v/>
      </c>
      <c r="F109" s="18">
        <f>IF(B109&lt;&gt;B108,MAX(0,E109),MAX(F108,E109))</f>
        <v/>
      </c>
      <c r="G109" s="18">
        <f>F109-E109</f>
        <v/>
      </c>
      <c r="H109" s="18">
        <f>IF(C109&lt;&gt;C108,D109,H108+D109)</f>
        <v/>
      </c>
      <c r="I109" s="18">
        <f>IF(C109&lt;&gt;C108,MAX(0,H109),MAX(I108,H109))</f>
        <v/>
      </c>
      <c r="J109" s="18">
        <f>I109-H109</f>
        <v/>
      </c>
      <c r="K109" s="18">
        <f>MAX(K108,'All Trades'!R108)</f>
        <v/>
      </c>
      <c r="L109" s="18">
        <f>'All Trades'!R108</f>
        <v/>
      </c>
      <c r="M109" s="18">
        <f>MAX(0,K109-(L109+'All Trades'!P109))</f>
        <v/>
      </c>
    </row>
    <row r="110">
      <c r="A110" s="11">
        <f>'All Trades'!A110</f>
        <v/>
      </c>
      <c r="B110" s="31">
        <f>YEAR('All Trades'!B110)</f>
        <v/>
      </c>
      <c r="C110" s="24">
        <f>DATE(YEAR('All Trades'!B110),MONTH('All Trades'!B110),1)</f>
        <v/>
      </c>
      <c r="D110" s="18">
        <f>'All Trades'!O110</f>
        <v/>
      </c>
      <c r="E110" s="18">
        <f>IF(B110&lt;&gt;B109,D110,E109+D110)</f>
        <v/>
      </c>
      <c r="F110" s="18">
        <f>IF(B110&lt;&gt;B109,MAX(0,E110),MAX(F109,E110))</f>
        <v/>
      </c>
      <c r="G110" s="18">
        <f>F110-E110</f>
        <v/>
      </c>
      <c r="H110" s="18">
        <f>IF(C110&lt;&gt;C109,D110,H109+D110)</f>
        <v/>
      </c>
      <c r="I110" s="18">
        <f>IF(C110&lt;&gt;C109,MAX(0,H110),MAX(I109,H110))</f>
        <v/>
      </c>
      <c r="J110" s="18">
        <f>I110-H110</f>
        <v/>
      </c>
      <c r="K110" s="18">
        <f>MAX(K109,'All Trades'!R109)</f>
        <v/>
      </c>
      <c r="L110" s="18">
        <f>'All Trades'!R109</f>
        <v/>
      </c>
      <c r="M110" s="18">
        <f>MAX(0,K110-(L110+'All Trades'!P110))</f>
        <v/>
      </c>
    </row>
    <row r="111">
      <c r="A111" s="11">
        <f>'All Trades'!A111</f>
        <v/>
      </c>
      <c r="B111" s="31">
        <f>YEAR('All Trades'!B111)</f>
        <v/>
      </c>
      <c r="C111" s="24">
        <f>DATE(YEAR('All Trades'!B111),MONTH('All Trades'!B111),1)</f>
        <v/>
      </c>
      <c r="D111" s="18">
        <f>'All Trades'!O111</f>
        <v/>
      </c>
      <c r="E111" s="18">
        <f>IF(B111&lt;&gt;B110,D111,E110+D111)</f>
        <v/>
      </c>
      <c r="F111" s="18">
        <f>IF(B111&lt;&gt;B110,MAX(0,E111),MAX(F110,E111))</f>
        <v/>
      </c>
      <c r="G111" s="18">
        <f>F111-E111</f>
        <v/>
      </c>
      <c r="H111" s="18">
        <f>IF(C111&lt;&gt;C110,D111,H110+D111)</f>
        <v/>
      </c>
      <c r="I111" s="18">
        <f>IF(C111&lt;&gt;C110,MAX(0,H111),MAX(I110,H111))</f>
        <v/>
      </c>
      <c r="J111" s="18">
        <f>I111-H111</f>
        <v/>
      </c>
      <c r="K111" s="18">
        <f>MAX(K110,'All Trades'!R110)</f>
        <v/>
      </c>
      <c r="L111" s="18">
        <f>'All Trades'!R110</f>
        <v/>
      </c>
      <c r="M111" s="18">
        <f>MAX(0,K111-(L111+'All Trades'!P111))</f>
        <v/>
      </c>
    </row>
    <row r="112">
      <c r="A112" s="11">
        <f>'All Trades'!A112</f>
        <v/>
      </c>
      <c r="B112" s="31">
        <f>YEAR('All Trades'!B112)</f>
        <v/>
      </c>
      <c r="C112" s="24">
        <f>DATE(YEAR('All Trades'!B112),MONTH('All Trades'!B112),1)</f>
        <v/>
      </c>
      <c r="D112" s="18">
        <f>'All Trades'!O112</f>
        <v/>
      </c>
      <c r="E112" s="18">
        <f>IF(B112&lt;&gt;B111,D112,E111+D112)</f>
        <v/>
      </c>
      <c r="F112" s="18">
        <f>IF(B112&lt;&gt;B111,MAX(0,E112),MAX(F111,E112))</f>
        <v/>
      </c>
      <c r="G112" s="18">
        <f>F112-E112</f>
        <v/>
      </c>
      <c r="H112" s="18">
        <f>IF(C112&lt;&gt;C111,D112,H111+D112)</f>
        <v/>
      </c>
      <c r="I112" s="18">
        <f>IF(C112&lt;&gt;C111,MAX(0,H112),MAX(I111,H112))</f>
        <v/>
      </c>
      <c r="J112" s="18">
        <f>I112-H112</f>
        <v/>
      </c>
      <c r="K112" s="18">
        <f>MAX(K111,'All Trades'!R111)</f>
        <v/>
      </c>
      <c r="L112" s="18">
        <f>'All Trades'!R111</f>
        <v/>
      </c>
      <c r="M112" s="18">
        <f>MAX(0,K112-(L112+'All Trades'!P112))</f>
        <v/>
      </c>
    </row>
    <row r="113">
      <c r="A113" s="11">
        <f>'All Trades'!A113</f>
        <v/>
      </c>
      <c r="B113" s="31">
        <f>YEAR('All Trades'!B113)</f>
        <v/>
      </c>
      <c r="C113" s="24">
        <f>DATE(YEAR('All Trades'!B113),MONTH('All Trades'!B113),1)</f>
        <v/>
      </c>
      <c r="D113" s="18">
        <f>'All Trades'!O113</f>
        <v/>
      </c>
      <c r="E113" s="18">
        <f>IF(B113&lt;&gt;B112,D113,E112+D113)</f>
        <v/>
      </c>
      <c r="F113" s="18">
        <f>IF(B113&lt;&gt;B112,MAX(0,E113),MAX(F112,E113))</f>
        <v/>
      </c>
      <c r="G113" s="18">
        <f>F113-E113</f>
        <v/>
      </c>
      <c r="H113" s="18">
        <f>IF(C113&lt;&gt;C112,D113,H112+D113)</f>
        <v/>
      </c>
      <c r="I113" s="18">
        <f>IF(C113&lt;&gt;C112,MAX(0,H113),MAX(I112,H113))</f>
        <v/>
      </c>
      <c r="J113" s="18">
        <f>I113-H113</f>
        <v/>
      </c>
      <c r="K113" s="18">
        <f>MAX(K112,'All Trades'!R112)</f>
        <v/>
      </c>
      <c r="L113" s="18">
        <f>'All Trades'!R112</f>
        <v/>
      </c>
      <c r="M113" s="18">
        <f>MAX(0,K113-(L113+'All Trades'!P113))</f>
        <v/>
      </c>
    </row>
    <row r="114">
      <c r="A114" s="11">
        <f>'All Trades'!A114</f>
        <v/>
      </c>
      <c r="B114" s="31">
        <f>YEAR('All Trades'!B114)</f>
        <v/>
      </c>
      <c r="C114" s="24">
        <f>DATE(YEAR('All Trades'!B114),MONTH('All Trades'!B114),1)</f>
        <v/>
      </c>
      <c r="D114" s="18">
        <f>'All Trades'!O114</f>
        <v/>
      </c>
      <c r="E114" s="18">
        <f>IF(B114&lt;&gt;B113,D114,E113+D114)</f>
        <v/>
      </c>
      <c r="F114" s="18">
        <f>IF(B114&lt;&gt;B113,MAX(0,E114),MAX(F113,E114))</f>
        <v/>
      </c>
      <c r="G114" s="18">
        <f>F114-E114</f>
        <v/>
      </c>
      <c r="H114" s="18">
        <f>IF(C114&lt;&gt;C113,D114,H113+D114)</f>
        <v/>
      </c>
      <c r="I114" s="18">
        <f>IF(C114&lt;&gt;C113,MAX(0,H114),MAX(I113,H114))</f>
        <v/>
      </c>
      <c r="J114" s="18">
        <f>I114-H114</f>
        <v/>
      </c>
      <c r="K114" s="18">
        <f>MAX(K113,'All Trades'!R113)</f>
        <v/>
      </c>
      <c r="L114" s="18">
        <f>'All Trades'!R113</f>
        <v/>
      </c>
      <c r="M114" s="18">
        <f>MAX(0,K114-(L114+'All Trades'!P114))</f>
        <v/>
      </c>
    </row>
    <row r="115">
      <c r="A115" s="11">
        <f>'All Trades'!A115</f>
        <v/>
      </c>
      <c r="B115" s="31">
        <f>YEAR('All Trades'!B115)</f>
        <v/>
      </c>
      <c r="C115" s="24">
        <f>DATE(YEAR('All Trades'!B115),MONTH('All Trades'!B115),1)</f>
        <v/>
      </c>
      <c r="D115" s="18">
        <f>'All Trades'!O115</f>
        <v/>
      </c>
      <c r="E115" s="18">
        <f>IF(B115&lt;&gt;B114,D115,E114+D115)</f>
        <v/>
      </c>
      <c r="F115" s="18">
        <f>IF(B115&lt;&gt;B114,MAX(0,E115),MAX(F114,E115))</f>
        <v/>
      </c>
      <c r="G115" s="18">
        <f>F115-E115</f>
        <v/>
      </c>
      <c r="H115" s="18">
        <f>IF(C115&lt;&gt;C114,D115,H114+D115)</f>
        <v/>
      </c>
      <c r="I115" s="18">
        <f>IF(C115&lt;&gt;C114,MAX(0,H115),MAX(I114,H115))</f>
        <v/>
      </c>
      <c r="J115" s="18">
        <f>I115-H115</f>
        <v/>
      </c>
      <c r="K115" s="18">
        <f>MAX(K114,'All Trades'!R114)</f>
        <v/>
      </c>
      <c r="L115" s="18">
        <f>'All Trades'!R114</f>
        <v/>
      </c>
      <c r="M115" s="18">
        <f>MAX(0,K115-(L115+'All Trades'!P115))</f>
        <v/>
      </c>
    </row>
    <row r="116">
      <c r="A116" s="11">
        <f>'All Trades'!A116</f>
        <v/>
      </c>
      <c r="B116" s="31">
        <f>YEAR('All Trades'!B116)</f>
        <v/>
      </c>
      <c r="C116" s="24">
        <f>DATE(YEAR('All Trades'!B116),MONTH('All Trades'!B116),1)</f>
        <v/>
      </c>
      <c r="D116" s="18">
        <f>'All Trades'!O116</f>
        <v/>
      </c>
      <c r="E116" s="18">
        <f>IF(B116&lt;&gt;B115,D116,E115+D116)</f>
        <v/>
      </c>
      <c r="F116" s="18">
        <f>IF(B116&lt;&gt;B115,MAX(0,E116),MAX(F115,E116))</f>
        <v/>
      </c>
      <c r="G116" s="18">
        <f>F116-E116</f>
        <v/>
      </c>
      <c r="H116" s="18">
        <f>IF(C116&lt;&gt;C115,D116,H115+D116)</f>
        <v/>
      </c>
      <c r="I116" s="18">
        <f>IF(C116&lt;&gt;C115,MAX(0,H116),MAX(I115,H116))</f>
        <v/>
      </c>
      <c r="J116" s="18">
        <f>I116-H116</f>
        <v/>
      </c>
      <c r="K116" s="18">
        <f>MAX(K115,'All Trades'!R115)</f>
        <v/>
      </c>
      <c r="L116" s="18">
        <f>'All Trades'!R115</f>
        <v/>
      </c>
      <c r="M116" s="18">
        <f>MAX(0,K116-(L116+'All Trades'!P116))</f>
        <v/>
      </c>
    </row>
    <row r="117">
      <c r="A117" s="11">
        <f>'All Trades'!A117</f>
        <v/>
      </c>
      <c r="B117" s="31">
        <f>YEAR('All Trades'!B117)</f>
        <v/>
      </c>
      <c r="C117" s="24">
        <f>DATE(YEAR('All Trades'!B117),MONTH('All Trades'!B117),1)</f>
        <v/>
      </c>
      <c r="D117" s="18">
        <f>'All Trades'!O117</f>
        <v/>
      </c>
      <c r="E117" s="18">
        <f>IF(B117&lt;&gt;B116,D117,E116+D117)</f>
        <v/>
      </c>
      <c r="F117" s="18">
        <f>IF(B117&lt;&gt;B116,MAX(0,E117),MAX(F116,E117))</f>
        <v/>
      </c>
      <c r="G117" s="18">
        <f>F117-E117</f>
        <v/>
      </c>
      <c r="H117" s="18">
        <f>IF(C117&lt;&gt;C116,D117,H116+D117)</f>
        <v/>
      </c>
      <c r="I117" s="18">
        <f>IF(C117&lt;&gt;C116,MAX(0,H117),MAX(I116,H117))</f>
        <v/>
      </c>
      <c r="J117" s="18">
        <f>I117-H117</f>
        <v/>
      </c>
      <c r="K117" s="18">
        <f>MAX(K116,'All Trades'!R116)</f>
        <v/>
      </c>
      <c r="L117" s="18">
        <f>'All Trades'!R116</f>
        <v/>
      </c>
      <c r="M117" s="18">
        <f>MAX(0,K117-(L117+'All Trades'!P117))</f>
        <v/>
      </c>
    </row>
    <row r="118">
      <c r="A118" s="11">
        <f>'All Trades'!A118</f>
        <v/>
      </c>
      <c r="B118" s="31">
        <f>YEAR('All Trades'!B118)</f>
        <v/>
      </c>
      <c r="C118" s="24">
        <f>DATE(YEAR('All Trades'!B118),MONTH('All Trades'!B118),1)</f>
        <v/>
      </c>
      <c r="D118" s="18">
        <f>'All Trades'!O118</f>
        <v/>
      </c>
      <c r="E118" s="18">
        <f>IF(B118&lt;&gt;B117,D118,E117+D118)</f>
        <v/>
      </c>
      <c r="F118" s="18">
        <f>IF(B118&lt;&gt;B117,MAX(0,E118),MAX(F117,E118))</f>
        <v/>
      </c>
      <c r="G118" s="18">
        <f>F118-E118</f>
        <v/>
      </c>
      <c r="H118" s="18">
        <f>IF(C118&lt;&gt;C117,D118,H117+D118)</f>
        <v/>
      </c>
      <c r="I118" s="18">
        <f>IF(C118&lt;&gt;C117,MAX(0,H118),MAX(I117,H118))</f>
        <v/>
      </c>
      <c r="J118" s="18">
        <f>I118-H118</f>
        <v/>
      </c>
      <c r="K118" s="18">
        <f>MAX(K117,'All Trades'!R117)</f>
        <v/>
      </c>
      <c r="L118" s="18">
        <f>'All Trades'!R117</f>
        <v/>
      </c>
      <c r="M118" s="18">
        <f>MAX(0,K118-(L118+'All Trades'!P118))</f>
        <v/>
      </c>
    </row>
    <row r="119">
      <c r="A119" s="11">
        <f>'All Trades'!A119</f>
        <v/>
      </c>
      <c r="B119" s="31">
        <f>YEAR('All Trades'!B119)</f>
        <v/>
      </c>
      <c r="C119" s="24">
        <f>DATE(YEAR('All Trades'!B119),MONTH('All Trades'!B119),1)</f>
        <v/>
      </c>
      <c r="D119" s="18">
        <f>'All Trades'!O119</f>
        <v/>
      </c>
      <c r="E119" s="18">
        <f>IF(B119&lt;&gt;B118,D119,E118+D119)</f>
        <v/>
      </c>
      <c r="F119" s="18">
        <f>IF(B119&lt;&gt;B118,MAX(0,E119),MAX(F118,E119))</f>
        <v/>
      </c>
      <c r="G119" s="18">
        <f>F119-E119</f>
        <v/>
      </c>
      <c r="H119" s="18">
        <f>IF(C119&lt;&gt;C118,D119,H118+D119)</f>
        <v/>
      </c>
      <c r="I119" s="18">
        <f>IF(C119&lt;&gt;C118,MAX(0,H119),MAX(I118,H119))</f>
        <v/>
      </c>
      <c r="J119" s="18">
        <f>I119-H119</f>
        <v/>
      </c>
      <c r="K119" s="18">
        <f>MAX(K118,'All Trades'!R118)</f>
        <v/>
      </c>
      <c r="L119" s="18">
        <f>'All Trades'!R118</f>
        <v/>
      </c>
      <c r="M119" s="18">
        <f>MAX(0,K119-(L119+'All Trades'!P119))</f>
        <v/>
      </c>
    </row>
    <row r="120">
      <c r="A120" s="11">
        <f>'All Trades'!A120</f>
        <v/>
      </c>
      <c r="B120" s="31">
        <f>YEAR('All Trades'!B120)</f>
        <v/>
      </c>
      <c r="C120" s="24">
        <f>DATE(YEAR('All Trades'!B120),MONTH('All Trades'!B120),1)</f>
        <v/>
      </c>
      <c r="D120" s="18">
        <f>'All Trades'!O120</f>
        <v/>
      </c>
      <c r="E120" s="18">
        <f>IF(B120&lt;&gt;B119,D120,E119+D120)</f>
        <v/>
      </c>
      <c r="F120" s="18">
        <f>IF(B120&lt;&gt;B119,MAX(0,E120),MAX(F119,E120))</f>
        <v/>
      </c>
      <c r="G120" s="18">
        <f>F120-E120</f>
        <v/>
      </c>
      <c r="H120" s="18">
        <f>IF(C120&lt;&gt;C119,D120,H119+D120)</f>
        <v/>
      </c>
      <c r="I120" s="18">
        <f>IF(C120&lt;&gt;C119,MAX(0,H120),MAX(I119,H120))</f>
        <v/>
      </c>
      <c r="J120" s="18">
        <f>I120-H120</f>
        <v/>
      </c>
      <c r="K120" s="18">
        <f>MAX(K119,'All Trades'!R119)</f>
        <v/>
      </c>
      <c r="L120" s="18">
        <f>'All Trades'!R119</f>
        <v/>
      </c>
      <c r="M120" s="18">
        <f>MAX(0,K120-(L120+'All Trades'!P120))</f>
        <v/>
      </c>
    </row>
    <row r="121">
      <c r="A121" s="11">
        <f>'All Trades'!A121</f>
        <v/>
      </c>
      <c r="B121" s="31">
        <f>YEAR('All Trades'!B121)</f>
        <v/>
      </c>
      <c r="C121" s="24">
        <f>DATE(YEAR('All Trades'!B121),MONTH('All Trades'!B121),1)</f>
        <v/>
      </c>
      <c r="D121" s="18">
        <f>'All Trades'!O121</f>
        <v/>
      </c>
      <c r="E121" s="18">
        <f>IF(B121&lt;&gt;B120,D121,E120+D121)</f>
        <v/>
      </c>
      <c r="F121" s="18">
        <f>IF(B121&lt;&gt;B120,MAX(0,E121),MAX(F120,E121))</f>
        <v/>
      </c>
      <c r="G121" s="18">
        <f>F121-E121</f>
        <v/>
      </c>
      <c r="H121" s="18">
        <f>IF(C121&lt;&gt;C120,D121,H120+D121)</f>
        <v/>
      </c>
      <c r="I121" s="18">
        <f>IF(C121&lt;&gt;C120,MAX(0,H121),MAX(I120,H121))</f>
        <v/>
      </c>
      <c r="J121" s="18">
        <f>I121-H121</f>
        <v/>
      </c>
      <c r="K121" s="18">
        <f>MAX(K120,'All Trades'!R120)</f>
        <v/>
      </c>
      <c r="L121" s="18">
        <f>'All Trades'!R120</f>
        <v/>
      </c>
      <c r="M121" s="18">
        <f>MAX(0,K121-(L121+'All Trades'!P121))</f>
        <v/>
      </c>
    </row>
    <row r="122">
      <c r="A122" s="11">
        <f>'All Trades'!A122</f>
        <v/>
      </c>
      <c r="B122" s="31">
        <f>YEAR('All Trades'!B122)</f>
        <v/>
      </c>
      <c r="C122" s="24">
        <f>DATE(YEAR('All Trades'!B122),MONTH('All Trades'!B122),1)</f>
        <v/>
      </c>
      <c r="D122" s="18">
        <f>'All Trades'!O122</f>
        <v/>
      </c>
      <c r="E122" s="18">
        <f>IF(B122&lt;&gt;B121,D122,E121+D122)</f>
        <v/>
      </c>
      <c r="F122" s="18">
        <f>IF(B122&lt;&gt;B121,MAX(0,E122),MAX(F121,E122))</f>
        <v/>
      </c>
      <c r="G122" s="18">
        <f>F122-E122</f>
        <v/>
      </c>
      <c r="H122" s="18">
        <f>IF(C122&lt;&gt;C121,D122,H121+D122)</f>
        <v/>
      </c>
      <c r="I122" s="18">
        <f>IF(C122&lt;&gt;C121,MAX(0,H122),MAX(I121,H122))</f>
        <v/>
      </c>
      <c r="J122" s="18">
        <f>I122-H122</f>
        <v/>
      </c>
      <c r="K122" s="18">
        <f>MAX(K121,'All Trades'!R121)</f>
        <v/>
      </c>
      <c r="L122" s="18">
        <f>'All Trades'!R121</f>
        <v/>
      </c>
      <c r="M122" s="18">
        <f>MAX(0,K122-(L122+'All Trades'!P122))</f>
        <v/>
      </c>
    </row>
    <row r="123">
      <c r="A123" s="11">
        <f>'All Trades'!A123</f>
        <v/>
      </c>
      <c r="B123" s="31">
        <f>YEAR('All Trades'!B123)</f>
        <v/>
      </c>
      <c r="C123" s="24">
        <f>DATE(YEAR('All Trades'!B123),MONTH('All Trades'!B123),1)</f>
        <v/>
      </c>
      <c r="D123" s="18">
        <f>'All Trades'!O123</f>
        <v/>
      </c>
      <c r="E123" s="18">
        <f>IF(B123&lt;&gt;B122,D123,E122+D123)</f>
        <v/>
      </c>
      <c r="F123" s="18">
        <f>IF(B123&lt;&gt;B122,MAX(0,E123),MAX(F122,E123))</f>
        <v/>
      </c>
      <c r="G123" s="18">
        <f>F123-E123</f>
        <v/>
      </c>
      <c r="H123" s="18">
        <f>IF(C123&lt;&gt;C122,D123,H122+D123)</f>
        <v/>
      </c>
      <c r="I123" s="18">
        <f>IF(C123&lt;&gt;C122,MAX(0,H123),MAX(I122,H123))</f>
        <v/>
      </c>
      <c r="J123" s="18">
        <f>I123-H123</f>
        <v/>
      </c>
      <c r="K123" s="18">
        <f>MAX(K122,'All Trades'!R122)</f>
        <v/>
      </c>
      <c r="L123" s="18">
        <f>'All Trades'!R122</f>
        <v/>
      </c>
      <c r="M123" s="18">
        <f>MAX(0,K123-(L123+'All Trades'!P123))</f>
        <v/>
      </c>
    </row>
    <row r="124">
      <c r="A124" s="11">
        <f>'All Trades'!A124</f>
        <v/>
      </c>
      <c r="B124" s="31">
        <f>YEAR('All Trades'!B124)</f>
        <v/>
      </c>
      <c r="C124" s="24">
        <f>DATE(YEAR('All Trades'!B124),MONTH('All Trades'!B124),1)</f>
        <v/>
      </c>
      <c r="D124" s="18">
        <f>'All Trades'!O124</f>
        <v/>
      </c>
      <c r="E124" s="18">
        <f>IF(B124&lt;&gt;B123,D124,E123+D124)</f>
        <v/>
      </c>
      <c r="F124" s="18">
        <f>IF(B124&lt;&gt;B123,MAX(0,E124),MAX(F123,E124))</f>
        <v/>
      </c>
      <c r="G124" s="18">
        <f>F124-E124</f>
        <v/>
      </c>
      <c r="H124" s="18">
        <f>IF(C124&lt;&gt;C123,D124,H123+D124)</f>
        <v/>
      </c>
      <c r="I124" s="18">
        <f>IF(C124&lt;&gt;C123,MAX(0,H124),MAX(I123,H124))</f>
        <v/>
      </c>
      <c r="J124" s="18">
        <f>I124-H124</f>
        <v/>
      </c>
      <c r="K124" s="18">
        <f>MAX(K123,'All Trades'!R123)</f>
        <v/>
      </c>
      <c r="L124" s="18">
        <f>'All Trades'!R123</f>
        <v/>
      </c>
      <c r="M124" s="18">
        <f>MAX(0,K124-(L124+'All Trades'!P124))</f>
        <v/>
      </c>
    </row>
    <row r="125">
      <c r="A125" s="11">
        <f>'All Trades'!A125</f>
        <v/>
      </c>
      <c r="B125" s="31">
        <f>YEAR('All Trades'!B125)</f>
        <v/>
      </c>
      <c r="C125" s="24">
        <f>DATE(YEAR('All Trades'!B125),MONTH('All Trades'!B125),1)</f>
        <v/>
      </c>
      <c r="D125" s="18">
        <f>'All Trades'!O125</f>
        <v/>
      </c>
      <c r="E125" s="18">
        <f>IF(B125&lt;&gt;B124,D125,E124+D125)</f>
        <v/>
      </c>
      <c r="F125" s="18">
        <f>IF(B125&lt;&gt;B124,MAX(0,E125),MAX(F124,E125))</f>
        <v/>
      </c>
      <c r="G125" s="18">
        <f>F125-E125</f>
        <v/>
      </c>
      <c r="H125" s="18">
        <f>IF(C125&lt;&gt;C124,D125,H124+D125)</f>
        <v/>
      </c>
      <c r="I125" s="18">
        <f>IF(C125&lt;&gt;C124,MAX(0,H125),MAX(I124,H125))</f>
        <v/>
      </c>
      <c r="J125" s="18">
        <f>I125-H125</f>
        <v/>
      </c>
      <c r="K125" s="18">
        <f>MAX(K124,'All Trades'!R124)</f>
        <v/>
      </c>
      <c r="L125" s="18">
        <f>'All Trades'!R124</f>
        <v/>
      </c>
      <c r="M125" s="18">
        <f>MAX(0,K125-(L125+'All Trades'!P125))</f>
        <v/>
      </c>
    </row>
    <row r="126">
      <c r="A126" s="11">
        <f>'All Trades'!A126</f>
        <v/>
      </c>
      <c r="B126" s="31">
        <f>YEAR('All Trades'!B126)</f>
        <v/>
      </c>
      <c r="C126" s="24">
        <f>DATE(YEAR('All Trades'!B126),MONTH('All Trades'!B126),1)</f>
        <v/>
      </c>
      <c r="D126" s="18">
        <f>'All Trades'!O126</f>
        <v/>
      </c>
      <c r="E126" s="18">
        <f>IF(B126&lt;&gt;B125,D126,E125+D126)</f>
        <v/>
      </c>
      <c r="F126" s="18">
        <f>IF(B126&lt;&gt;B125,MAX(0,E126),MAX(F125,E126))</f>
        <v/>
      </c>
      <c r="G126" s="18">
        <f>F126-E126</f>
        <v/>
      </c>
      <c r="H126" s="18">
        <f>IF(C126&lt;&gt;C125,D126,H125+D126)</f>
        <v/>
      </c>
      <c r="I126" s="18">
        <f>IF(C126&lt;&gt;C125,MAX(0,H126),MAX(I125,H126))</f>
        <v/>
      </c>
      <c r="J126" s="18">
        <f>I126-H126</f>
        <v/>
      </c>
      <c r="K126" s="18">
        <f>MAX(K125,'All Trades'!R125)</f>
        <v/>
      </c>
      <c r="L126" s="18">
        <f>'All Trades'!R125</f>
        <v/>
      </c>
      <c r="M126" s="18">
        <f>MAX(0,K126-(L126+'All Trades'!P126))</f>
        <v/>
      </c>
    </row>
    <row r="127">
      <c r="A127" s="11">
        <f>'All Trades'!A127</f>
        <v/>
      </c>
      <c r="B127" s="31">
        <f>YEAR('All Trades'!B127)</f>
        <v/>
      </c>
      <c r="C127" s="24">
        <f>DATE(YEAR('All Trades'!B127),MONTH('All Trades'!B127),1)</f>
        <v/>
      </c>
      <c r="D127" s="18">
        <f>'All Trades'!O127</f>
        <v/>
      </c>
      <c r="E127" s="18">
        <f>IF(B127&lt;&gt;B126,D127,E126+D127)</f>
        <v/>
      </c>
      <c r="F127" s="18">
        <f>IF(B127&lt;&gt;B126,MAX(0,E127),MAX(F126,E127))</f>
        <v/>
      </c>
      <c r="G127" s="18">
        <f>F127-E127</f>
        <v/>
      </c>
      <c r="H127" s="18">
        <f>IF(C127&lt;&gt;C126,D127,H126+D127)</f>
        <v/>
      </c>
      <c r="I127" s="18">
        <f>IF(C127&lt;&gt;C126,MAX(0,H127),MAX(I126,H127))</f>
        <v/>
      </c>
      <c r="J127" s="18">
        <f>I127-H127</f>
        <v/>
      </c>
      <c r="K127" s="18">
        <f>MAX(K126,'All Trades'!R126)</f>
        <v/>
      </c>
      <c r="L127" s="18">
        <f>'All Trades'!R126</f>
        <v/>
      </c>
      <c r="M127" s="18">
        <f>MAX(0,K127-(L127+'All Trades'!P127))</f>
        <v/>
      </c>
    </row>
    <row r="128">
      <c r="A128" s="11">
        <f>'All Trades'!A128</f>
        <v/>
      </c>
      <c r="B128" s="31">
        <f>YEAR('All Trades'!B128)</f>
        <v/>
      </c>
      <c r="C128" s="24">
        <f>DATE(YEAR('All Trades'!B128),MONTH('All Trades'!B128),1)</f>
        <v/>
      </c>
      <c r="D128" s="18">
        <f>'All Trades'!O128</f>
        <v/>
      </c>
      <c r="E128" s="18">
        <f>IF(B128&lt;&gt;B127,D128,E127+D128)</f>
        <v/>
      </c>
      <c r="F128" s="18">
        <f>IF(B128&lt;&gt;B127,MAX(0,E128),MAX(F127,E128))</f>
        <v/>
      </c>
      <c r="G128" s="18">
        <f>F128-E128</f>
        <v/>
      </c>
      <c r="H128" s="18">
        <f>IF(C128&lt;&gt;C127,D128,H127+D128)</f>
        <v/>
      </c>
      <c r="I128" s="18">
        <f>IF(C128&lt;&gt;C127,MAX(0,H128),MAX(I127,H128))</f>
        <v/>
      </c>
      <c r="J128" s="18">
        <f>I128-H128</f>
        <v/>
      </c>
      <c r="K128" s="18">
        <f>MAX(K127,'All Trades'!R127)</f>
        <v/>
      </c>
      <c r="L128" s="18">
        <f>'All Trades'!R127</f>
        <v/>
      </c>
      <c r="M128" s="18">
        <f>MAX(0,K128-(L128+'All Trades'!P128))</f>
        <v/>
      </c>
    </row>
    <row r="129">
      <c r="A129" s="11">
        <f>'All Trades'!A129</f>
        <v/>
      </c>
      <c r="B129" s="31">
        <f>YEAR('All Trades'!B129)</f>
        <v/>
      </c>
      <c r="C129" s="24">
        <f>DATE(YEAR('All Trades'!B129),MONTH('All Trades'!B129),1)</f>
        <v/>
      </c>
      <c r="D129" s="18">
        <f>'All Trades'!O129</f>
        <v/>
      </c>
      <c r="E129" s="18">
        <f>IF(B129&lt;&gt;B128,D129,E128+D129)</f>
        <v/>
      </c>
      <c r="F129" s="18">
        <f>IF(B129&lt;&gt;B128,MAX(0,E129),MAX(F128,E129))</f>
        <v/>
      </c>
      <c r="G129" s="18">
        <f>F129-E129</f>
        <v/>
      </c>
      <c r="H129" s="18">
        <f>IF(C129&lt;&gt;C128,D129,H128+D129)</f>
        <v/>
      </c>
      <c r="I129" s="18">
        <f>IF(C129&lt;&gt;C128,MAX(0,H129),MAX(I128,H129))</f>
        <v/>
      </c>
      <c r="J129" s="18">
        <f>I129-H129</f>
        <v/>
      </c>
      <c r="K129" s="18">
        <f>MAX(K128,'All Trades'!R128)</f>
        <v/>
      </c>
      <c r="L129" s="18">
        <f>'All Trades'!R128</f>
        <v/>
      </c>
      <c r="M129" s="18">
        <f>MAX(0,K129-(L129+'All Trades'!P129))</f>
        <v/>
      </c>
    </row>
    <row r="130">
      <c r="A130" s="11">
        <f>'All Trades'!A130</f>
        <v/>
      </c>
      <c r="B130" s="31">
        <f>YEAR('All Trades'!B130)</f>
        <v/>
      </c>
      <c r="C130" s="24">
        <f>DATE(YEAR('All Trades'!B130),MONTH('All Trades'!B130),1)</f>
        <v/>
      </c>
      <c r="D130" s="18">
        <f>'All Trades'!O130</f>
        <v/>
      </c>
      <c r="E130" s="18">
        <f>IF(B130&lt;&gt;B129,D130,E129+D130)</f>
        <v/>
      </c>
      <c r="F130" s="18">
        <f>IF(B130&lt;&gt;B129,MAX(0,E130),MAX(F129,E130))</f>
        <v/>
      </c>
      <c r="G130" s="18">
        <f>F130-E130</f>
        <v/>
      </c>
      <c r="H130" s="18">
        <f>IF(C130&lt;&gt;C129,D130,H129+D130)</f>
        <v/>
      </c>
      <c r="I130" s="18">
        <f>IF(C130&lt;&gt;C129,MAX(0,H130),MAX(I129,H130))</f>
        <v/>
      </c>
      <c r="J130" s="18">
        <f>I130-H130</f>
        <v/>
      </c>
      <c r="K130" s="18">
        <f>MAX(K129,'All Trades'!R129)</f>
        <v/>
      </c>
      <c r="L130" s="18">
        <f>'All Trades'!R129</f>
        <v/>
      </c>
      <c r="M130" s="18">
        <f>MAX(0,K130-(L130+'All Trades'!P130))</f>
        <v/>
      </c>
    </row>
    <row r="131">
      <c r="A131" s="11">
        <f>'All Trades'!A131</f>
        <v/>
      </c>
      <c r="B131" s="31">
        <f>YEAR('All Trades'!B131)</f>
        <v/>
      </c>
      <c r="C131" s="24">
        <f>DATE(YEAR('All Trades'!B131),MONTH('All Trades'!B131),1)</f>
        <v/>
      </c>
      <c r="D131" s="18">
        <f>'All Trades'!O131</f>
        <v/>
      </c>
      <c r="E131" s="18">
        <f>IF(B131&lt;&gt;B130,D131,E130+D131)</f>
        <v/>
      </c>
      <c r="F131" s="18">
        <f>IF(B131&lt;&gt;B130,MAX(0,E131),MAX(F130,E131))</f>
        <v/>
      </c>
      <c r="G131" s="18">
        <f>F131-E131</f>
        <v/>
      </c>
      <c r="H131" s="18">
        <f>IF(C131&lt;&gt;C130,D131,H130+D131)</f>
        <v/>
      </c>
      <c r="I131" s="18">
        <f>IF(C131&lt;&gt;C130,MAX(0,H131),MAX(I130,H131))</f>
        <v/>
      </c>
      <c r="J131" s="18">
        <f>I131-H131</f>
        <v/>
      </c>
      <c r="K131" s="18">
        <f>MAX(K130,'All Trades'!R130)</f>
        <v/>
      </c>
      <c r="L131" s="18">
        <f>'All Trades'!R130</f>
        <v/>
      </c>
      <c r="M131" s="18">
        <f>MAX(0,K131-(L131+'All Trades'!P131))</f>
        <v/>
      </c>
    </row>
    <row r="132">
      <c r="A132" s="11">
        <f>'All Trades'!A132</f>
        <v/>
      </c>
      <c r="B132" s="31">
        <f>YEAR('All Trades'!B132)</f>
        <v/>
      </c>
      <c r="C132" s="24">
        <f>DATE(YEAR('All Trades'!B132),MONTH('All Trades'!B132),1)</f>
        <v/>
      </c>
      <c r="D132" s="18">
        <f>'All Trades'!O132</f>
        <v/>
      </c>
      <c r="E132" s="18">
        <f>IF(B132&lt;&gt;B131,D132,E131+D132)</f>
        <v/>
      </c>
      <c r="F132" s="18">
        <f>IF(B132&lt;&gt;B131,MAX(0,E132),MAX(F131,E132))</f>
        <v/>
      </c>
      <c r="G132" s="18">
        <f>F132-E132</f>
        <v/>
      </c>
      <c r="H132" s="18">
        <f>IF(C132&lt;&gt;C131,D132,H131+D132)</f>
        <v/>
      </c>
      <c r="I132" s="18">
        <f>IF(C132&lt;&gt;C131,MAX(0,H132),MAX(I131,H132))</f>
        <v/>
      </c>
      <c r="J132" s="18">
        <f>I132-H132</f>
        <v/>
      </c>
      <c r="K132" s="18">
        <f>MAX(K131,'All Trades'!R131)</f>
        <v/>
      </c>
      <c r="L132" s="18">
        <f>'All Trades'!R131</f>
        <v/>
      </c>
      <c r="M132" s="18">
        <f>MAX(0,K132-(L132+'All Trades'!P132))</f>
        <v/>
      </c>
    </row>
    <row r="133">
      <c r="A133" s="11">
        <f>'All Trades'!A133</f>
        <v/>
      </c>
      <c r="B133" s="31">
        <f>YEAR('All Trades'!B133)</f>
        <v/>
      </c>
      <c r="C133" s="24">
        <f>DATE(YEAR('All Trades'!B133),MONTH('All Trades'!B133),1)</f>
        <v/>
      </c>
      <c r="D133" s="18">
        <f>'All Trades'!O133</f>
        <v/>
      </c>
      <c r="E133" s="18">
        <f>IF(B133&lt;&gt;B132,D133,E132+D133)</f>
        <v/>
      </c>
      <c r="F133" s="18">
        <f>IF(B133&lt;&gt;B132,MAX(0,E133),MAX(F132,E133))</f>
        <v/>
      </c>
      <c r="G133" s="18">
        <f>F133-E133</f>
        <v/>
      </c>
      <c r="H133" s="18">
        <f>IF(C133&lt;&gt;C132,D133,H132+D133)</f>
        <v/>
      </c>
      <c r="I133" s="18">
        <f>IF(C133&lt;&gt;C132,MAX(0,H133),MAX(I132,H133))</f>
        <v/>
      </c>
      <c r="J133" s="18">
        <f>I133-H133</f>
        <v/>
      </c>
      <c r="K133" s="18">
        <f>MAX(K132,'All Trades'!R132)</f>
        <v/>
      </c>
      <c r="L133" s="18">
        <f>'All Trades'!R132</f>
        <v/>
      </c>
      <c r="M133" s="18">
        <f>MAX(0,K133-(L133+'All Trades'!P133))</f>
        <v/>
      </c>
    </row>
    <row r="134">
      <c r="A134" s="11">
        <f>'All Trades'!A134</f>
        <v/>
      </c>
      <c r="B134" s="31">
        <f>YEAR('All Trades'!B134)</f>
        <v/>
      </c>
      <c r="C134" s="24">
        <f>DATE(YEAR('All Trades'!B134),MONTH('All Trades'!B134),1)</f>
        <v/>
      </c>
      <c r="D134" s="18">
        <f>'All Trades'!O134</f>
        <v/>
      </c>
      <c r="E134" s="18">
        <f>IF(B134&lt;&gt;B133,D134,E133+D134)</f>
        <v/>
      </c>
      <c r="F134" s="18">
        <f>IF(B134&lt;&gt;B133,MAX(0,E134),MAX(F133,E134))</f>
        <v/>
      </c>
      <c r="G134" s="18">
        <f>F134-E134</f>
        <v/>
      </c>
      <c r="H134" s="18">
        <f>IF(C134&lt;&gt;C133,D134,H133+D134)</f>
        <v/>
      </c>
      <c r="I134" s="18">
        <f>IF(C134&lt;&gt;C133,MAX(0,H134),MAX(I133,H134))</f>
        <v/>
      </c>
      <c r="J134" s="18">
        <f>I134-H134</f>
        <v/>
      </c>
      <c r="K134" s="18">
        <f>MAX(K133,'All Trades'!R133)</f>
        <v/>
      </c>
      <c r="L134" s="18">
        <f>'All Trades'!R133</f>
        <v/>
      </c>
      <c r="M134" s="18">
        <f>MAX(0,K134-(L134+'All Trades'!P134))</f>
        <v/>
      </c>
    </row>
    <row r="135">
      <c r="A135" s="11">
        <f>'All Trades'!A135</f>
        <v/>
      </c>
      <c r="B135" s="31">
        <f>YEAR('All Trades'!B135)</f>
        <v/>
      </c>
      <c r="C135" s="24">
        <f>DATE(YEAR('All Trades'!B135),MONTH('All Trades'!B135),1)</f>
        <v/>
      </c>
      <c r="D135" s="18">
        <f>'All Trades'!O135</f>
        <v/>
      </c>
      <c r="E135" s="18">
        <f>IF(B135&lt;&gt;B134,D135,E134+D135)</f>
        <v/>
      </c>
      <c r="F135" s="18">
        <f>IF(B135&lt;&gt;B134,MAX(0,E135),MAX(F134,E135))</f>
        <v/>
      </c>
      <c r="G135" s="18">
        <f>F135-E135</f>
        <v/>
      </c>
      <c r="H135" s="18">
        <f>IF(C135&lt;&gt;C134,D135,H134+D135)</f>
        <v/>
      </c>
      <c r="I135" s="18">
        <f>IF(C135&lt;&gt;C134,MAX(0,H135),MAX(I134,H135))</f>
        <v/>
      </c>
      <c r="J135" s="18">
        <f>I135-H135</f>
        <v/>
      </c>
      <c r="K135" s="18">
        <f>MAX(K134,'All Trades'!R134)</f>
        <v/>
      </c>
      <c r="L135" s="18">
        <f>'All Trades'!R134</f>
        <v/>
      </c>
      <c r="M135" s="18">
        <f>MAX(0,K135-(L135+'All Trades'!P135))</f>
        <v/>
      </c>
    </row>
    <row r="136">
      <c r="A136" s="11">
        <f>'All Trades'!A136</f>
        <v/>
      </c>
      <c r="B136" s="31">
        <f>YEAR('All Trades'!B136)</f>
        <v/>
      </c>
      <c r="C136" s="24">
        <f>DATE(YEAR('All Trades'!B136),MONTH('All Trades'!B136),1)</f>
        <v/>
      </c>
      <c r="D136" s="18">
        <f>'All Trades'!O136</f>
        <v/>
      </c>
      <c r="E136" s="18">
        <f>IF(B136&lt;&gt;B135,D136,E135+D136)</f>
        <v/>
      </c>
      <c r="F136" s="18">
        <f>IF(B136&lt;&gt;B135,MAX(0,E136),MAX(F135,E136))</f>
        <v/>
      </c>
      <c r="G136" s="18">
        <f>F136-E136</f>
        <v/>
      </c>
      <c r="H136" s="18">
        <f>IF(C136&lt;&gt;C135,D136,H135+D136)</f>
        <v/>
      </c>
      <c r="I136" s="18">
        <f>IF(C136&lt;&gt;C135,MAX(0,H136),MAX(I135,H136))</f>
        <v/>
      </c>
      <c r="J136" s="18">
        <f>I136-H136</f>
        <v/>
      </c>
      <c r="K136" s="18">
        <f>MAX(K135,'All Trades'!R135)</f>
        <v/>
      </c>
      <c r="L136" s="18">
        <f>'All Trades'!R135</f>
        <v/>
      </c>
      <c r="M136" s="18">
        <f>MAX(0,K136-(L136+'All Trades'!P136))</f>
        <v/>
      </c>
    </row>
    <row r="137">
      <c r="A137" s="11">
        <f>'All Trades'!A137</f>
        <v/>
      </c>
      <c r="B137" s="31">
        <f>YEAR('All Trades'!B137)</f>
        <v/>
      </c>
      <c r="C137" s="24">
        <f>DATE(YEAR('All Trades'!B137),MONTH('All Trades'!B137),1)</f>
        <v/>
      </c>
      <c r="D137" s="18">
        <f>'All Trades'!O137</f>
        <v/>
      </c>
      <c r="E137" s="18">
        <f>IF(B137&lt;&gt;B136,D137,E136+D137)</f>
        <v/>
      </c>
      <c r="F137" s="18">
        <f>IF(B137&lt;&gt;B136,MAX(0,E137),MAX(F136,E137))</f>
        <v/>
      </c>
      <c r="G137" s="18">
        <f>F137-E137</f>
        <v/>
      </c>
      <c r="H137" s="18">
        <f>IF(C137&lt;&gt;C136,D137,H136+D137)</f>
        <v/>
      </c>
      <c r="I137" s="18">
        <f>IF(C137&lt;&gt;C136,MAX(0,H137),MAX(I136,H137))</f>
        <v/>
      </c>
      <c r="J137" s="18">
        <f>I137-H137</f>
        <v/>
      </c>
      <c r="K137" s="18">
        <f>MAX(K136,'All Trades'!R136)</f>
        <v/>
      </c>
      <c r="L137" s="18">
        <f>'All Trades'!R136</f>
        <v/>
      </c>
      <c r="M137" s="18">
        <f>MAX(0,K137-(L137+'All Trades'!P137))</f>
        <v/>
      </c>
    </row>
    <row r="138">
      <c r="A138" s="11">
        <f>'All Trades'!A138</f>
        <v/>
      </c>
      <c r="B138" s="31">
        <f>YEAR('All Trades'!B138)</f>
        <v/>
      </c>
      <c r="C138" s="24">
        <f>DATE(YEAR('All Trades'!B138),MONTH('All Trades'!B138),1)</f>
        <v/>
      </c>
      <c r="D138" s="18">
        <f>'All Trades'!O138</f>
        <v/>
      </c>
      <c r="E138" s="18">
        <f>IF(B138&lt;&gt;B137,D138,E137+D138)</f>
        <v/>
      </c>
      <c r="F138" s="18">
        <f>IF(B138&lt;&gt;B137,MAX(0,E138),MAX(F137,E138))</f>
        <v/>
      </c>
      <c r="G138" s="18">
        <f>F138-E138</f>
        <v/>
      </c>
      <c r="H138" s="18">
        <f>IF(C138&lt;&gt;C137,D138,H137+D138)</f>
        <v/>
      </c>
      <c r="I138" s="18">
        <f>IF(C138&lt;&gt;C137,MAX(0,H138),MAX(I137,H138))</f>
        <v/>
      </c>
      <c r="J138" s="18">
        <f>I138-H138</f>
        <v/>
      </c>
      <c r="K138" s="18">
        <f>MAX(K137,'All Trades'!R137)</f>
        <v/>
      </c>
      <c r="L138" s="18">
        <f>'All Trades'!R137</f>
        <v/>
      </c>
      <c r="M138" s="18">
        <f>MAX(0,K138-(L138+'All Trades'!P138))</f>
        <v/>
      </c>
    </row>
    <row r="139">
      <c r="A139" s="11">
        <f>'All Trades'!A139</f>
        <v/>
      </c>
      <c r="B139" s="31">
        <f>YEAR('All Trades'!B139)</f>
        <v/>
      </c>
      <c r="C139" s="24">
        <f>DATE(YEAR('All Trades'!B139),MONTH('All Trades'!B139),1)</f>
        <v/>
      </c>
      <c r="D139" s="18">
        <f>'All Trades'!O139</f>
        <v/>
      </c>
      <c r="E139" s="18">
        <f>IF(B139&lt;&gt;B138,D139,E138+D139)</f>
        <v/>
      </c>
      <c r="F139" s="18">
        <f>IF(B139&lt;&gt;B138,MAX(0,E139),MAX(F138,E139))</f>
        <v/>
      </c>
      <c r="G139" s="18">
        <f>F139-E139</f>
        <v/>
      </c>
      <c r="H139" s="18">
        <f>IF(C139&lt;&gt;C138,D139,H138+D139)</f>
        <v/>
      </c>
      <c r="I139" s="18">
        <f>IF(C139&lt;&gt;C138,MAX(0,H139),MAX(I138,H139))</f>
        <v/>
      </c>
      <c r="J139" s="18">
        <f>I139-H139</f>
        <v/>
      </c>
      <c r="K139" s="18">
        <f>MAX(K138,'All Trades'!R138)</f>
        <v/>
      </c>
      <c r="L139" s="18">
        <f>'All Trades'!R138</f>
        <v/>
      </c>
      <c r="M139" s="18">
        <f>MAX(0,K139-(L139+'All Trades'!P139))</f>
        <v/>
      </c>
    </row>
    <row r="140">
      <c r="A140" s="11">
        <f>'All Trades'!A140</f>
        <v/>
      </c>
      <c r="B140" s="31">
        <f>YEAR('All Trades'!B140)</f>
        <v/>
      </c>
      <c r="C140" s="24">
        <f>DATE(YEAR('All Trades'!B140),MONTH('All Trades'!B140),1)</f>
        <v/>
      </c>
      <c r="D140" s="18">
        <f>'All Trades'!O140</f>
        <v/>
      </c>
      <c r="E140" s="18">
        <f>IF(B140&lt;&gt;B139,D140,E139+D140)</f>
        <v/>
      </c>
      <c r="F140" s="18">
        <f>IF(B140&lt;&gt;B139,MAX(0,E140),MAX(F139,E140))</f>
        <v/>
      </c>
      <c r="G140" s="18">
        <f>F140-E140</f>
        <v/>
      </c>
      <c r="H140" s="18">
        <f>IF(C140&lt;&gt;C139,D140,H139+D140)</f>
        <v/>
      </c>
      <c r="I140" s="18">
        <f>IF(C140&lt;&gt;C139,MAX(0,H140),MAX(I139,H140))</f>
        <v/>
      </c>
      <c r="J140" s="18">
        <f>I140-H140</f>
        <v/>
      </c>
      <c r="K140" s="18">
        <f>MAX(K139,'All Trades'!R139)</f>
        <v/>
      </c>
      <c r="L140" s="18">
        <f>'All Trades'!R139</f>
        <v/>
      </c>
      <c r="M140" s="18">
        <f>MAX(0,K140-(L140+'All Trades'!P140))</f>
        <v/>
      </c>
    </row>
    <row r="141">
      <c r="A141" s="11">
        <f>'All Trades'!A141</f>
        <v/>
      </c>
      <c r="B141" s="31">
        <f>YEAR('All Trades'!B141)</f>
        <v/>
      </c>
      <c r="C141" s="24">
        <f>DATE(YEAR('All Trades'!B141),MONTH('All Trades'!B141),1)</f>
        <v/>
      </c>
      <c r="D141" s="18">
        <f>'All Trades'!O141</f>
        <v/>
      </c>
      <c r="E141" s="18">
        <f>IF(B141&lt;&gt;B140,D141,E140+D141)</f>
        <v/>
      </c>
      <c r="F141" s="18">
        <f>IF(B141&lt;&gt;B140,MAX(0,E141),MAX(F140,E141))</f>
        <v/>
      </c>
      <c r="G141" s="18">
        <f>F141-E141</f>
        <v/>
      </c>
      <c r="H141" s="18">
        <f>IF(C141&lt;&gt;C140,D141,H140+D141)</f>
        <v/>
      </c>
      <c r="I141" s="18">
        <f>IF(C141&lt;&gt;C140,MAX(0,H141),MAX(I140,H141))</f>
        <v/>
      </c>
      <c r="J141" s="18">
        <f>I141-H141</f>
        <v/>
      </c>
      <c r="K141" s="18">
        <f>MAX(K140,'All Trades'!R140)</f>
        <v/>
      </c>
      <c r="L141" s="18">
        <f>'All Trades'!R140</f>
        <v/>
      </c>
      <c r="M141" s="18">
        <f>MAX(0,K141-(L141+'All Trades'!P141))</f>
        <v/>
      </c>
    </row>
    <row r="142">
      <c r="A142" s="11">
        <f>'All Trades'!A142</f>
        <v/>
      </c>
      <c r="B142" s="31">
        <f>YEAR('All Trades'!B142)</f>
        <v/>
      </c>
      <c r="C142" s="24">
        <f>DATE(YEAR('All Trades'!B142),MONTH('All Trades'!B142),1)</f>
        <v/>
      </c>
      <c r="D142" s="18">
        <f>'All Trades'!O142</f>
        <v/>
      </c>
      <c r="E142" s="18">
        <f>IF(B142&lt;&gt;B141,D142,E141+D142)</f>
        <v/>
      </c>
      <c r="F142" s="18">
        <f>IF(B142&lt;&gt;B141,MAX(0,E142),MAX(F141,E142))</f>
        <v/>
      </c>
      <c r="G142" s="18">
        <f>F142-E142</f>
        <v/>
      </c>
      <c r="H142" s="18">
        <f>IF(C142&lt;&gt;C141,D142,H141+D142)</f>
        <v/>
      </c>
      <c r="I142" s="18">
        <f>IF(C142&lt;&gt;C141,MAX(0,H142),MAX(I141,H142))</f>
        <v/>
      </c>
      <c r="J142" s="18">
        <f>I142-H142</f>
        <v/>
      </c>
      <c r="K142" s="18">
        <f>MAX(K141,'All Trades'!R141)</f>
        <v/>
      </c>
      <c r="L142" s="18">
        <f>'All Trades'!R141</f>
        <v/>
      </c>
      <c r="M142" s="18">
        <f>MAX(0,K142-(L142+'All Trades'!P142))</f>
        <v/>
      </c>
    </row>
    <row r="143">
      <c r="A143" s="11">
        <f>'All Trades'!A143</f>
        <v/>
      </c>
      <c r="B143" s="31">
        <f>YEAR('All Trades'!B143)</f>
        <v/>
      </c>
      <c r="C143" s="24">
        <f>DATE(YEAR('All Trades'!B143),MONTH('All Trades'!B143),1)</f>
        <v/>
      </c>
      <c r="D143" s="18">
        <f>'All Trades'!O143</f>
        <v/>
      </c>
      <c r="E143" s="18">
        <f>IF(B143&lt;&gt;B142,D143,E142+D143)</f>
        <v/>
      </c>
      <c r="F143" s="18">
        <f>IF(B143&lt;&gt;B142,MAX(0,E143),MAX(F142,E143))</f>
        <v/>
      </c>
      <c r="G143" s="18">
        <f>F143-E143</f>
        <v/>
      </c>
      <c r="H143" s="18">
        <f>IF(C143&lt;&gt;C142,D143,H142+D143)</f>
        <v/>
      </c>
      <c r="I143" s="18">
        <f>IF(C143&lt;&gt;C142,MAX(0,H143),MAX(I142,H143))</f>
        <v/>
      </c>
      <c r="J143" s="18">
        <f>I143-H143</f>
        <v/>
      </c>
      <c r="K143" s="18">
        <f>MAX(K142,'All Trades'!R142)</f>
        <v/>
      </c>
      <c r="L143" s="18">
        <f>'All Trades'!R142</f>
        <v/>
      </c>
      <c r="M143" s="18">
        <f>MAX(0,K143-(L143+'All Trades'!P143))</f>
        <v/>
      </c>
    </row>
    <row r="144">
      <c r="A144" s="11">
        <f>'All Trades'!A144</f>
        <v/>
      </c>
      <c r="B144" s="31">
        <f>YEAR('All Trades'!B144)</f>
        <v/>
      </c>
      <c r="C144" s="24">
        <f>DATE(YEAR('All Trades'!B144),MONTH('All Trades'!B144),1)</f>
        <v/>
      </c>
      <c r="D144" s="18">
        <f>'All Trades'!O144</f>
        <v/>
      </c>
      <c r="E144" s="18">
        <f>IF(B144&lt;&gt;B143,D144,E143+D144)</f>
        <v/>
      </c>
      <c r="F144" s="18">
        <f>IF(B144&lt;&gt;B143,MAX(0,E144),MAX(F143,E144))</f>
        <v/>
      </c>
      <c r="G144" s="18">
        <f>F144-E144</f>
        <v/>
      </c>
      <c r="H144" s="18">
        <f>IF(C144&lt;&gt;C143,D144,H143+D144)</f>
        <v/>
      </c>
      <c r="I144" s="18">
        <f>IF(C144&lt;&gt;C143,MAX(0,H144),MAX(I143,H144))</f>
        <v/>
      </c>
      <c r="J144" s="18">
        <f>I144-H144</f>
        <v/>
      </c>
      <c r="K144" s="18">
        <f>MAX(K143,'All Trades'!R143)</f>
        <v/>
      </c>
      <c r="L144" s="18">
        <f>'All Trades'!R143</f>
        <v/>
      </c>
      <c r="M144" s="18">
        <f>MAX(0,K144-(L144+'All Trades'!P144))</f>
        <v/>
      </c>
    </row>
    <row r="145">
      <c r="A145" s="11">
        <f>'All Trades'!A145</f>
        <v/>
      </c>
      <c r="B145" s="31">
        <f>YEAR('All Trades'!B145)</f>
        <v/>
      </c>
      <c r="C145" s="24">
        <f>DATE(YEAR('All Trades'!B145),MONTH('All Trades'!B145),1)</f>
        <v/>
      </c>
      <c r="D145" s="18">
        <f>'All Trades'!O145</f>
        <v/>
      </c>
      <c r="E145" s="18">
        <f>IF(B145&lt;&gt;B144,D145,E144+D145)</f>
        <v/>
      </c>
      <c r="F145" s="18">
        <f>IF(B145&lt;&gt;B144,MAX(0,E145),MAX(F144,E145))</f>
        <v/>
      </c>
      <c r="G145" s="18">
        <f>F145-E145</f>
        <v/>
      </c>
      <c r="H145" s="18">
        <f>IF(C145&lt;&gt;C144,D145,H144+D145)</f>
        <v/>
      </c>
      <c r="I145" s="18">
        <f>IF(C145&lt;&gt;C144,MAX(0,H145),MAX(I144,H145))</f>
        <v/>
      </c>
      <c r="J145" s="18">
        <f>I145-H145</f>
        <v/>
      </c>
      <c r="K145" s="18">
        <f>MAX(K144,'All Trades'!R144)</f>
        <v/>
      </c>
      <c r="L145" s="18">
        <f>'All Trades'!R144</f>
        <v/>
      </c>
      <c r="M145" s="18">
        <f>MAX(0,K145-(L145+'All Trades'!P145))</f>
        <v/>
      </c>
    </row>
    <row r="146">
      <c r="A146" s="11">
        <f>'All Trades'!A146</f>
        <v/>
      </c>
      <c r="B146" s="31">
        <f>YEAR('All Trades'!B146)</f>
        <v/>
      </c>
      <c r="C146" s="24">
        <f>DATE(YEAR('All Trades'!B146),MONTH('All Trades'!B146),1)</f>
        <v/>
      </c>
      <c r="D146" s="18">
        <f>'All Trades'!O146</f>
        <v/>
      </c>
      <c r="E146" s="18">
        <f>IF(B146&lt;&gt;B145,D146,E145+D146)</f>
        <v/>
      </c>
      <c r="F146" s="18">
        <f>IF(B146&lt;&gt;B145,MAX(0,E146),MAX(F145,E146))</f>
        <v/>
      </c>
      <c r="G146" s="18">
        <f>F146-E146</f>
        <v/>
      </c>
      <c r="H146" s="18">
        <f>IF(C146&lt;&gt;C145,D146,H145+D146)</f>
        <v/>
      </c>
      <c r="I146" s="18">
        <f>IF(C146&lt;&gt;C145,MAX(0,H146),MAX(I145,H146))</f>
        <v/>
      </c>
      <c r="J146" s="18">
        <f>I146-H146</f>
        <v/>
      </c>
      <c r="K146" s="18">
        <f>MAX(K145,'All Trades'!R145)</f>
        <v/>
      </c>
      <c r="L146" s="18">
        <f>'All Trades'!R145</f>
        <v/>
      </c>
      <c r="M146" s="18">
        <f>MAX(0,K146-(L146+'All Trades'!P146))</f>
        <v/>
      </c>
    </row>
    <row r="147">
      <c r="A147" s="11">
        <f>'All Trades'!A147</f>
        <v/>
      </c>
      <c r="B147" s="31">
        <f>YEAR('All Trades'!B147)</f>
        <v/>
      </c>
      <c r="C147" s="24">
        <f>DATE(YEAR('All Trades'!B147),MONTH('All Trades'!B147),1)</f>
        <v/>
      </c>
      <c r="D147" s="18">
        <f>'All Trades'!O147</f>
        <v/>
      </c>
      <c r="E147" s="18">
        <f>IF(B147&lt;&gt;B146,D147,E146+D147)</f>
        <v/>
      </c>
      <c r="F147" s="18">
        <f>IF(B147&lt;&gt;B146,MAX(0,E147),MAX(F146,E147))</f>
        <v/>
      </c>
      <c r="G147" s="18">
        <f>F147-E147</f>
        <v/>
      </c>
      <c r="H147" s="18">
        <f>IF(C147&lt;&gt;C146,D147,H146+D147)</f>
        <v/>
      </c>
      <c r="I147" s="18">
        <f>IF(C147&lt;&gt;C146,MAX(0,H147),MAX(I146,H147))</f>
        <v/>
      </c>
      <c r="J147" s="18">
        <f>I147-H147</f>
        <v/>
      </c>
      <c r="K147" s="18">
        <f>MAX(K146,'All Trades'!R146)</f>
        <v/>
      </c>
      <c r="L147" s="18">
        <f>'All Trades'!R146</f>
        <v/>
      </c>
      <c r="M147" s="18">
        <f>MAX(0,K147-(L147+'All Trades'!P147))</f>
        <v/>
      </c>
    </row>
    <row r="148">
      <c r="A148" s="11">
        <f>'All Trades'!A148</f>
        <v/>
      </c>
      <c r="B148" s="31">
        <f>YEAR('All Trades'!B148)</f>
        <v/>
      </c>
      <c r="C148" s="24">
        <f>DATE(YEAR('All Trades'!B148),MONTH('All Trades'!B148),1)</f>
        <v/>
      </c>
      <c r="D148" s="18">
        <f>'All Trades'!O148</f>
        <v/>
      </c>
      <c r="E148" s="18">
        <f>IF(B148&lt;&gt;B147,D148,E147+D148)</f>
        <v/>
      </c>
      <c r="F148" s="18">
        <f>IF(B148&lt;&gt;B147,MAX(0,E148),MAX(F147,E148))</f>
        <v/>
      </c>
      <c r="G148" s="18">
        <f>F148-E148</f>
        <v/>
      </c>
      <c r="H148" s="18">
        <f>IF(C148&lt;&gt;C147,D148,H147+D148)</f>
        <v/>
      </c>
      <c r="I148" s="18">
        <f>IF(C148&lt;&gt;C147,MAX(0,H148),MAX(I147,H148))</f>
        <v/>
      </c>
      <c r="J148" s="18">
        <f>I148-H148</f>
        <v/>
      </c>
      <c r="K148" s="18">
        <f>MAX(K147,'All Trades'!R147)</f>
        <v/>
      </c>
      <c r="L148" s="18">
        <f>'All Trades'!R147</f>
        <v/>
      </c>
      <c r="M148" s="18">
        <f>MAX(0,K148-(L148+'All Trades'!P148))</f>
        <v/>
      </c>
    </row>
    <row r="149">
      <c r="A149" s="11">
        <f>'All Trades'!A149</f>
        <v/>
      </c>
      <c r="B149" s="31">
        <f>YEAR('All Trades'!B149)</f>
        <v/>
      </c>
      <c r="C149" s="24">
        <f>DATE(YEAR('All Trades'!B149),MONTH('All Trades'!B149),1)</f>
        <v/>
      </c>
      <c r="D149" s="18">
        <f>'All Trades'!O149</f>
        <v/>
      </c>
      <c r="E149" s="18">
        <f>IF(B149&lt;&gt;B148,D149,E148+D149)</f>
        <v/>
      </c>
      <c r="F149" s="18">
        <f>IF(B149&lt;&gt;B148,MAX(0,E149),MAX(F148,E149))</f>
        <v/>
      </c>
      <c r="G149" s="18">
        <f>F149-E149</f>
        <v/>
      </c>
      <c r="H149" s="18">
        <f>IF(C149&lt;&gt;C148,D149,H148+D149)</f>
        <v/>
      </c>
      <c r="I149" s="18">
        <f>IF(C149&lt;&gt;C148,MAX(0,H149),MAX(I148,H149))</f>
        <v/>
      </c>
      <c r="J149" s="18">
        <f>I149-H149</f>
        <v/>
      </c>
      <c r="K149" s="18">
        <f>MAX(K148,'All Trades'!R148)</f>
        <v/>
      </c>
      <c r="L149" s="18">
        <f>'All Trades'!R148</f>
        <v/>
      </c>
      <c r="M149" s="18">
        <f>MAX(0,K149-(L149+'All Trades'!P149))</f>
        <v/>
      </c>
    </row>
    <row r="150">
      <c r="A150" s="11">
        <f>'All Trades'!A150</f>
        <v/>
      </c>
      <c r="B150" s="31">
        <f>YEAR('All Trades'!B150)</f>
        <v/>
      </c>
      <c r="C150" s="24">
        <f>DATE(YEAR('All Trades'!B150),MONTH('All Trades'!B150),1)</f>
        <v/>
      </c>
      <c r="D150" s="18">
        <f>'All Trades'!O150</f>
        <v/>
      </c>
      <c r="E150" s="18">
        <f>IF(B150&lt;&gt;B149,D150,E149+D150)</f>
        <v/>
      </c>
      <c r="F150" s="18">
        <f>IF(B150&lt;&gt;B149,MAX(0,E150),MAX(F149,E150))</f>
        <v/>
      </c>
      <c r="G150" s="18">
        <f>F150-E150</f>
        <v/>
      </c>
      <c r="H150" s="18">
        <f>IF(C150&lt;&gt;C149,D150,H149+D150)</f>
        <v/>
      </c>
      <c r="I150" s="18">
        <f>IF(C150&lt;&gt;C149,MAX(0,H150),MAX(I149,H150))</f>
        <v/>
      </c>
      <c r="J150" s="18">
        <f>I150-H150</f>
        <v/>
      </c>
      <c r="K150" s="18">
        <f>MAX(K149,'All Trades'!R149)</f>
        <v/>
      </c>
      <c r="L150" s="18">
        <f>'All Trades'!R149</f>
        <v/>
      </c>
      <c r="M150" s="18">
        <f>MAX(0,K150-(L150+'All Trades'!P150))</f>
        <v/>
      </c>
    </row>
    <row r="151">
      <c r="A151" s="11">
        <f>'All Trades'!A151</f>
        <v/>
      </c>
      <c r="B151" s="31">
        <f>YEAR('All Trades'!B151)</f>
        <v/>
      </c>
      <c r="C151" s="24">
        <f>DATE(YEAR('All Trades'!B151),MONTH('All Trades'!B151),1)</f>
        <v/>
      </c>
      <c r="D151" s="18">
        <f>'All Trades'!O151</f>
        <v/>
      </c>
      <c r="E151" s="18">
        <f>IF(B151&lt;&gt;B150,D151,E150+D151)</f>
        <v/>
      </c>
      <c r="F151" s="18">
        <f>IF(B151&lt;&gt;B150,MAX(0,E151),MAX(F150,E151))</f>
        <v/>
      </c>
      <c r="G151" s="18">
        <f>F151-E151</f>
        <v/>
      </c>
      <c r="H151" s="18">
        <f>IF(C151&lt;&gt;C150,D151,H150+D151)</f>
        <v/>
      </c>
      <c r="I151" s="18">
        <f>IF(C151&lt;&gt;C150,MAX(0,H151),MAX(I150,H151))</f>
        <v/>
      </c>
      <c r="J151" s="18">
        <f>I151-H151</f>
        <v/>
      </c>
      <c r="K151" s="18">
        <f>MAX(K150,'All Trades'!R150)</f>
        <v/>
      </c>
      <c r="L151" s="18">
        <f>'All Trades'!R150</f>
        <v/>
      </c>
      <c r="M151" s="18">
        <f>MAX(0,K151-(L151+'All Trades'!P151))</f>
        <v/>
      </c>
    </row>
    <row r="152">
      <c r="A152" s="11">
        <f>'All Trades'!A152</f>
        <v/>
      </c>
      <c r="B152" s="31">
        <f>YEAR('All Trades'!B152)</f>
        <v/>
      </c>
      <c r="C152" s="24">
        <f>DATE(YEAR('All Trades'!B152),MONTH('All Trades'!B152),1)</f>
        <v/>
      </c>
      <c r="D152" s="18">
        <f>'All Trades'!O152</f>
        <v/>
      </c>
      <c r="E152" s="18">
        <f>IF(B152&lt;&gt;B151,D152,E151+D152)</f>
        <v/>
      </c>
      <c r="F152" s="18">
        <f>IF(B152&lt;&gt;B151,MAX(0,E152),MAX(F151,E152))</f>
        <v/>
      </c>
      <c r="G152" s="18">
        <f>F152-E152</f>
        <v/>
      </c>
      <c r="H152" s="18">
        <f>IF(C152&lt;&gt;C151,D152,H151+D152)</f>
        <v/>
      </c>
      <c r="I152" s="18">
        <f>IF(C152&lt;&gt;C151,MAX(0,H152),MAX(I151,H152))</f>
        <v/>
      </c>
      <c r="J152" s="18">
        <f>I152-H152</f>
        <v/>
      </c>
      <c r="K152" s="18">
        <f>MAX(K151,'All Trades'!R151)</f>
        <v/>
      </c>
      <c r="L152" s="18">
        <f>'All Trades'!R151</f>
        <v/>
      </c>
      <c r="M152" s="18">
        <f>MAX(0,K152-(L152+'All Trades'!P152))</f>
        <v/>
      </c>
    </row>
    <row r="153">
      <c r="A153" s="11">
        <f>'All Trades'!A153</f>
        <v/>
      </c>
      <c r="B153" s="31">
        <f>YEAR('All Trades'!B153)</f>
        <v/>
      </c>
      <c r="C153" s="24">
        <f>DATE(YEAR('All Trades'!B153),MONTH('All Trades'!B153),1)</f>
        <v/>
      </c>
      <c r="D153" s="18">
        <f>'All Trades'!O153</f>
        <v/>
      </c>
      <c r="E153" s="18">
        <f>IF(B153&lt;&gt;B152,D153,E152+D153)</f>
        <v/>
      </c>
      <c r="F153" s="18">
        <f>IF(B153&lt;&gt;B152,MAX(0,E153),MAX(F152,E153))</f>
        <v/>
      </c>
      <c r="G153" s="18">
        <f>F153-E153</f>
        <v/>
      </c>
      <c r="H153" s="18">
        <f>IF(C153&lt;&gt;C152,D153,H152+D153)</f>
        <v/>
      </c>
      <c r="I153" s="18">
        <f>IF(C153&lt;&gt;C152,MAX(0,H153),MAX(I152,H153))</f>
        <v/>
      </c>
      <c r="J153" s="18">
        <f>I153-H153</f>
        <v/>
      </c>
      <c r="K153" s="18">
        <f>MAX(K152,'All Trades'!R152)</f>
        <v/>
      </c>
      <c r="L153" s="18">
        <f>'All Trades'!R152</f>
        <v/>
      </c>
      <c r="M153" s="18">
        <f>MAX(0,K153-(L153+'All Trades'!P153))</f>
        <v/>
      </c>
    </row>
    <row r="154">
      <c r="A154" s="11">
        <f>'All Trades'!A154</f>
        <v/>
      </c>
      <c r="B154" s="31">
        <f>YEAR('All Trades'!B154)</f>
        <v/>
      </c>
      <c r="C154" s="24">
        <f>DATE(YEAR('All Trades'!B154),MONTH('All Trades'!B154),1)</f>
        <v/>
      </c>
      <c r="D154" s="18">
        <f>'All Trades'!O154</f>
        <v/>
      </c>
      <c r="E154" s="18">
        <f>IF(B154&lt;&gt;B153,D154,E153+D154)</f>
        <v/>
      </c>
      <c r="F154" s="18">
        <f>IF(B154&lt;&gt;B153,MAX(0,E154),MAX(F153,E154))</f>
        <v/>
      </c>
      <c r="G154" s="18">
        <f>F154-E154</f>
        <v/>
      </c>
      <c r="H154" s="18">
        <f>IF(C154&lt;&gt;C153,D154,H153+D154)</f>
        <v/>
      </c>
      <c r="I154" s="18">
        <f>IF(C154&lt;&gt;C153,MAX(0,H154),MAX(I153,H154))</f>
        <v/>
      </c>
      <c r="J154" s="18">
        <f>I154-H154</f>
        <v/>
      </c>
      <c r="K154" s="18">
        <f>MAX(K153,'All Trades'!R153)</f>
        <v/>
      </c>
      <c r="L154" s="18">
        <f>'All Trades'!R153</f>
        <v/>
      </c>
      <c r="M154" s="18">
        <f>MAX(0,K154-(L154+'All Trades'!P154))</f>
        <v/>
      </c>
    </row>
    <row r="155">
      <c r="A155" s="11">
        <f>'All Trades'!A155</f>
        <v/>
      </c>
      <c r="B155" s="31">
        <f>YEAR('All Trades'!B155)</f>
        <v/>
      </c>
      <c r="C155" s="24">
        <f>DATE(YEAR('All Trades'!B155),MONTH('All Trades'!B155),1)</f>
        <v/>
      </c>
      <c r="D155" s="18">
        <f>'All Trades'!O155</f>
        <v/>
      </c>
      <c r="E155" s="18">
        <f>IF(B155&lt;&gt;B154,D155,E154+D155)</f>
        <v/>
      </c>
      <c r="F155" s="18">
        <f>IF(B155&lt;&gt;B154,MAX(0,E155),MAX(F154,E155))</f>
        <v/>
      </c>
      <c r="G155" s="18">
        <f>F155-E155</f>
        <v/>
      </c>
      <c r="H155" s="18">
        <f>IF(C155&lt;&gt;C154,D155,H154+D155)</f>
        <v/>
      </c>
      <c r="I155" s="18">
        <f>IF(C155&lt;&gt;C154,MAX(0,H155),MAX(I154,H155))</f>
        <v/>
      </c>
      <c r="J155" s="18">
        <f>I155-H155</f>
        <v/>
      </c>
      <c r="K155" s="18">
        <f>MAX(K154,'All Trades'!R154)</f>
        <v/>
      </c>
      <c r="L155" s="18">
        <f>'All Trades'!R154</f>
        <v/>
      </c>
      <c r="M155" s="18">
        <f>MAX(0,K155-(L155+'All Trades'!P155))</f>
        <v/>
      </c>
    </row>
    <row r="156">
      <c r="A156" s="11">
        <f>'All Trades'!A156</f>
        <v/>
      </c>
      <c r="B156" s="31">
        <f>YEAR('All Trades'!B156)</f>
        <v/>
      </c>
      <c r="C156" s="24">
        <f>DATE(YEAR('All Trades'!B156),MONTH('All Trades'!B156),1)</f>
        <v/>
      </c>
      <c r="D156" s="18">
        <f>'All Trades'!O156</f>
        <v/>
      </c>
      <c r="E156" s="18">
        <f>IF(B156&lt;&gt;B155,D156,E155+D156)</f>
        <v/>
      </c>
      <c r="F156" s="18">
        <f>IF(B156&lt;&gt;B155,MAX(0,E156),MAX(F155,E156))</f>
        <v/>
      </c>
      <c r="G156" s="18">
        <f>F156-E156</f>
        <v/>
      </c>
      <c r="H156" s="18">
        <f>IF(C156&lt;&gt;C155,D156,H155+D156)</f>
        <v/>
      </c>
      <c r="I156" s="18">
        <f>IF(C156&lt;&gt;C155,MAX(0,H156),MAX(I155,H156))</f>
        <v/>
      </c>
      <c r="J156" s="18">
        <f>I156-H156</f>
        <v/>
      </c>
      <c r="K156" s="18">
        <f>MAX(K155,'All Trades'!R155)</f>
        <v/>
      </c>
      <c r="L156" s="18">
        <f>'All Trades'!R155</f>
        <v/>
      </c>
      <c r="M156" s="18">
        <f>MAX(0,K156-(L156+'All Trades'!P156))</f>
        <v/>
      </c>
    </row>
    <row r="157">
      <c r="A157" s="11">
        <f>'All Trades'!A157</f>
        <v/>
      </c>
      <c r="B157" s="31">
        <f>YEAR('All Trades'!B157)</f>
        <v/>
      </c>
      <c r="C157" s="24">
        <f>DATE(YEAR('All Trades'!B157),MONTH('All Trades'!B157),1)</f>
        <v/>
      </c>
      <c r="D157" s="18">
        <f>'All Trades'!O157</f>
        <v/>
      </c>
      <c r="E157" s="18">
        <f>IF(B157&lt;&gt;B156,D157,E156+D157)</f>
        <v/>
      </c>
      <c r="F157" s="18">
        <f>IF(B157&lt;&gt;B156,MAX(0,E157),MAX(F156,E157))</f>
        <v/>
      </c>
      <c r="G157" s="18">
        <f>F157-E157</f>
        <v/>
      </c>
      <c r="H157" s="18">
        <f>IF(C157&lt;&gt;C156,D157,H156+D157)</f>
        <v/>
      </c>
      <c r="I157" s="18">
        <f>IF(C157&lt;&gt;C156,MAX(0,H157),MAX(I156,H157))</f>
        <v/>
      </c>
      <c r="J157" s="18">
        <f>I157-H157</f>
        <v/>
      </c>
      <c r="K157" s="18">
        <f>MAX(K156,'All Trades'!R156)</f>
        <v/>
      </c>
      <c r="L157" s="18">
        <f>'All Trades'!R156</f>
        <v/>
      </c>
      <c r="M157" s="18">
        <f>MAX(0,K157-(L157+'All Trades'!P157))</f>
        <v/>
      </c>
    </row>
    <row r="158">
      <c r="A158" s="11">
        <f>'All Trades'!A158</f>
        <v/>
      </c>
      <c r="B158" s="31">
        <f>YEAR('All Trades'!B158)</f>
        <v/>
      </c>
      <c r="C158" s="24">
        <f>DATE(YEAR('All Trades'!B158),MONTH('All Trades'!B158),1)</f>
        <v/>
      </c>
      <c r="D158" s="18">
        <f>'All Trades'!O158</f>
        <v/>
      </c>
      <c r="E158" s="18">
        <f>IF(B158&lt;&gt;B157,D158,E157+D158)</f>
        <v/>
      </c>
      <c r="F158" s="18">
        <f>IF(B158&lt;&gt;B157,MAX(0,E158),MAX(F157,E158))</f>
        <v/>
      </c>
      <c r="G158" s="18">
        <f>F158-E158</f>
        <v/>
      </c>
      <c r="H158" s="18">
        <f>IF(C158&lt;&gt;C157,D158,H157+D158)</f>
        <v/>
      </c>
      <c r="I158" s="18">
        <f>IF(C158&lt;&gt;C157,MAX(0,H158),MAX(I157,H158))</f>
        <v/>
      </c>
      <c r="J158" s="18">
        <f>I158-H158</f>
        <v/>
      </c>
      <c r="K158" s="18">
        <f>MAX(K157,'All Trades'!R157)</f>
        <v/>
      </c>
      <c r="L158" s="18">
        <f>'All Trades'!R157</f>
        <v/>
      </c>
      <c r="M158" s="18">
        <f>MAX(0,K158-(L158+'All Trades'!P158))</f>
        <v/>
      </c>
    </row>
    <row r="159">
      <c r="A159" s="11">
        <f>'All Trades'!A159</f>
        <v/>
      </c>
      <c r="B159" s="31">
        <f>YEAR('All Trades'!B159)</f>
        <v/>
      </c>
      <c r="C159" s="24">
        <f>DATE(YEAR('All Trades'!B159),MONTH('All Trades'!B159),1)</f>
        <v/>
      </c>
      <c r="D159" s="18">
        <f>'All Trades'!O159</f>
        <v/>
      </c>
      <c r="E159" s="18">
        <f>IF(B159&lt;&gt;B158,D159,E158+D159)</f>
        <v/>
      </c>
      <c r="F159" s="18">
        <f>IF(B159&lt;&gt;B158,MAX(0,E159),MAX(F158,E159))</f>
        <v/>
      </c>
      <c r="G159" s="18">
        <f>F159-E159</f>
        <v/>
      </c>
      <c r="H159" s="18">
        <f>IF(C159&lt;&gt;C158,D159,H158+D159)</f>
        <v/>
      </c>
      <c r="I159" s="18">
        <f>IF(C159&lt;&gt;C158,MAX(0,H159),MAX(I158,H159))</f>
        <v/>
      </c>
      <c r="J159" s="18">
        <f>I159-H159</f>
        <v/>
      </c>
      <c r="K159" s="18">
        <f>MAX(K158,'All Trades'!R158)</f>
        <v/>
      </c>
      <c r="L159" s="18">
        <f>'All Trades'!R158</f>
        <v/>
      </c>
      <c r="M159" s="18">
        <f>MAX(0,K159-(L159+'All Trades'!P159))</f>
        <v/>
      </c>
    </row>
    <row r="160">
      <c r="A160" s="11">
        <f>'All Trades'!A160</f>
        <v/>
      </c>
      <c r="B160" s="31">
        <f>YEAR('All Trades'!B160)</f>
        <v/>
      </c>
      <c r="C160" s="24">
        <f>DATE(YEAR('All Trades'!B160),MONTH('All Trades'!B160),1)</f>
        <v/>
      </c>
      <c r="D160" s="18">
        <f>'All Trades'!O160</f>
        <v/>
      </c>
      <c r="E160" s="18">
        <f>IF(B160&lt;&gt;B159,D160,E159+D160)</f>
        <v/>
      </c>
      <c r="F160" s="18">
        <f>IF(B160&lt;&gt;B159,MAX(0,E160),MAX(F159,E160))</f>
        <v/>
      </c>
      <c r="G160" s="18">
        <f>F160-E160</f>
        <v/>
      </c>
      <c r="H160" s="18">
        <f>IF(C160&lt;&gt;C159,D160,H159+D160)</f>
        <v/>
      </c>
      <c r="I160" s="18">
        <f>IF(C160&lt;&gt;C159,MAX(0,H160),MAX(I159,H160))</f>
        <v/>
      </c>
      <c r="J160" s="18">
        <f>I160-H160</f>
        <v/>
      </c>
      <c r="K160" s="18">
        <f>MAX(K159,'All Trades'!R159)</f>
        <v/>
      </c>
      <c r="L160" s="18">
        <f>'All Trades'!R159</f>
        <v/>
      </c>
      <c r="M160" s="18">
        <f>MAX(0,K160-(L160+'All Trades'!P160))</f>
        <v/>
      </c>
    </row>
    <row r="161">
      <c r="A161" s="11">
        <f>'All Trades'!A161</f>
        <v/>
      </c>
      <c r="B161" s="31">
        <f>YEAR('All Trades'!B161)</f>
        <v/>
      </c>
      <c r="C161" s="24">
        <f>DATE(YEAR('All Trades'!B161),MONTH('All Trades'!B161),1)</f>
        <v/>
      </c>
      <c r="D161" s="18">
        <f>'All Trades'!O161</f>
        <v/>
      </c>
      <c r="E161" s="18">
        <f>IF(B161&lt;&gt;B160,D161,E160+D161)</f>
        <v/>
      </c>
      <c r="F161" s="18">
        <f>IF(B161&lt;&gt;B160,MAX(0,E161),MAX(F160,E161))</f>
        <v/>
      </c>
      <c r="G161" s="18">
        <f>F161-E161</f>
        <v/>
      </c>
      <c r="H161" s="18">
        <f>IF(C161&lt;&gt;C160,D161,H160+D161)</f>
        <v/>
      </c>
      <c r="I161" s="18">
        <f>IF(C161&lt;&gt;C160,MAX(0,H161),MAX(I160,H161))</f>
        <v/>
      </c>
      <c r="J161" s="18">
        <f>I161-H161</f>
        <v/>
      </c>
      <c r="K161" s="18">
        <f>MAX(K160,'All Trades'!R160)</f>
        <v/>
      </c>
      <c r="L161" s="18">
        <f>'All Trades'!R160</f>
        <v/>
      </c>
      <c r="M161" s="18">
        <f>MAX(0,K161-(L161+'All Trades'!P161))</f>
        <v/>
      </c>
    </row>
    <row r="162">
      <c r="A162" s="11">
        <f>'All Trades'!A162</f>
        <v/>
      </c>
      <c r="B162" s="31">
        <f>YEAR('All Trades'!B162)</f>
        <v/>
      </c>
      <c r="C162" s="24">
        <f>DATE(YEAR('All Trades'!B162),MONTH('All Trades'!B162),1)</f>
        <v/>
      </c>
      <c r="D162" s="18">
        <f>'All Trades'!O162</f>
        <v/>
      </c>
      <c r="E162" s="18">
        <f>IF(B162&lt;&gt;B161,D162,E161+D162)</f>
        <v/>
      </c>
      <c r="F162" s="18">
        <f>IF(B162&lt;&gt;B161,MAX(0,E162),MAX(F161,E162))</f>
        <v/>
      </c>
      <c r="G162" s="18">
        <f>F162-E162</f>
        <v/>
      </c>
      <c r="H162" s="18">
        <f>IF(C162&lt;&gt;C161,D162,H161+D162)</f>
        <v/>
      </c>
      <c r="I162" s="18">
        <f>IF(C162&lt;&gt;C161,MAX(0,H162),MAX(I161,H162))</f>
        <v/>
      </c>
      <c r="J162" s="18">
        <f>I162-H162</f>
        <v/>
      </c>
      <c r="K162" s="18">
        <f>MAX(K161,'All Trades'!R161)</f>
        <v/>
      </c>
      <c r="L162" s="18">
        <f>'All Trades'!R161</f>
        <v/>
      </c>
      <c r="M162" s="18">
        <f>MAX(0,K162-(L162+'All Trades'!P162))</f>
        <v/>
      </c>
    </row>
    <row r="163">
      <c r="A163" s="11">
        <f>'All Trades'!A163</f>
        <v/>
      </c>
      <c r="B163" s="31">
        <f>YEAR('All Trades'!B163)</f>
        <v/>
      </c>
      <c r="C163" s="24">
        <f>DATE(YEAR('All Trades'!B163),MONTH('All Trades'!B163),1)</f>
        <v/>
      </c>
      <c r="D163" s="18">
        <f>'All Trades'!O163</f>
        <v/>
      </c>
      <c r="E163" s="18">
        <f>IF(B163&lt;&gt;B162,D163,E162+D163)</f>
        <v/>
      </c>
      <c r="F163" s="18">
        <f>IF(B163&lt;&gt;B162,MAX(0,E163),MAX(F162,E163))</f>
        <v/>
      </c>
      <c r="G163" s="18">
        <f>F163-E163</f>
        <v/>
      </c>
      <c r="H163" s="18">
        <f>IF(C163&lt;&gt;C162,D163,H162+D163)</f>
        <v/>
      </c>
      <c r="I163" s="18">
        <f>IF(C163&lt;&gt;C162,MAX(0,H163),MAX(I162,H163))</f>
        <v/>
      </c>
      <c r="J163" s="18">
        <f>I163-H163</f>
        <v/>
      </c>
      <c r="K163" s="18">
        <f>MAX(K162,'All Trades'!R162)</f>
        <v/>
      </c>
      <c r="L163" s="18">
        <f>'All Trades'!R162</f>
        <v/>
      </c>
      <c r="M163" s="18">
        <f>MAX(0,K163-(L163+'All Trades'!P163))</f>
        <v/>
      </c>
    </row>
    <row r="164">
      <c r="A164" s="11">
        <f>'All Trades'!A164</f>
        <v/>
      </c>
      <c r="B164" s="31">
        <f>YEAR('All Trades'!B164)</f>
        <v/>
      </c>
      <c r="C164" s="24">
        <f>DATE(YEAR('All Trades'!B164),MONTH('All Trades'!B164),1)</f>
        <v/>
      </c>
      <c r="D164" s="18">
        <f>'All Trades'!O164</f>
        <v/>
      </c>
      <c r="E164" s="18">
        <f>IF(B164&lt;&gt;B163,D164,E163+D164)</f>
        <v/>
      </c>
      <c r="F164" s="18">
        <f>IF(B164&lt;&gt;B163,MAX(0,E164),MAX(F163,E164))</f>
        <v/>
      </c>
      <c r="G164" s="18">
        <f>F164-E164</f>
        <v/>
      </c>
      <c r="H164" s="18">
        <f>IF(C164&lt;&gt;C163,D164,H163+D164)</f>
        <v/>
      </c>
      <c r="I164" s="18">
        <f>IF(C164&lt;&gt;C163,MAX(0,H164),MAX(I163,H164))</f>
        <v/>
      </c>
      <c r="J164" s="18">
        <f>I164-H164</f>
        <v/>
      </c>
      <c r="K164" s="18">
        <f>MAX(K163,'All Trades'!R163)</f>
        <v/>
      </c>
      <c r="L164" s="18">
        <f>'All Trades'!R163</f>
        <v/>
      </c>
      <c r="M164" s="18">
        <f>MAX(0,K164-(L164+'All Trades'!P164))</f>
        <v/>
      </c>
    </row>
    <row r="165">
      <c r="A165" s="11">
        <f>'All Trades'!A165</f>
        <v/>
      </c>
      <c r="B165" s="31">
        <f>YEAR('All Trades'!B165)</f>
        <v/>
      </c>
      <c r="C165" s="24">
        <f>DATE(YEAR('All Trades'!B165),MONTH('All Trades'!B165),1)</f>
        <v/>
      </c>
      <c r="D165" s="18">
        <f>'All Trades'!O165</f>
        <v/>
      </c>
      <c r="E165" s="18">
        <f>IF(B165&lt;&gt;B164,D165,E164+D165)</f>
        <v/>
      </c>
      <c r="F165" s="18">
        <f>IF(B165&lt;&gt;B164,MAX(0,E165),MAX(F164,E165))</f>
        <v/>
      </c>
      <c r="G165" s="18">
        <f>F165-E165</f>
        <v/>
      </c>
      <c r="H165" s="18">
        <f>IF(C165&lt;&gt;C164,D165,H164+D165)</f>
        <v/>
      </c>
      <c r="I165" s="18">
        <f>IF(C165&lt;&gt;C164,MAX(0,H165),MAX(I164,H165))</f>
        <v/>
      </c>
      <c r="J165" s="18">
        <f>I165-H165</f>
        <v/>
      </c>
      <c r="K165" s="18">
        <f>MAX(K164,'All Trades'!R164)</f>
        <v/>
      </c>
      <c r="L165" s="18">
        <f>'All Trades'!R164</f>
        <v/>
      </c>
      <c r="M165" s="18">
        <f>MAX(0,K165-(L165+'All Trades'!P165))</f>
        <v/>
      </c>
    </row>
    <row r="166">
      <c r="A166" s="11">
        <f>'All Trades'!A166</f>
        <v/>
      </c>
      <c r="B166" s="31">
        <f>YEAR('All Trades'!B166)</f>
        <v/>
      </c>
      <c r="C166" s="24">
        <f>DATE(YEAR('All Trades'!B166),MONTH('All Trades'!B166),1)</f>
        <v/>
      </c>
      <c r="D166" s="18">
        <f>'All Trades'!O166</f>
        <v/>
      </c>
      <c r="E166" s="18">
        <f>IF(B166&lt;&gt;B165,D166,E165+D166)</f>
        <v/>
      </c>
      <c r="F166" s="18">
        <f>IF(B166&lt;&gt;B165,MAX(0,E166),MAX(F165,E166))</f>
        <v/>
      </c>
      <c r="G166" s="18">
        <f>F166-E166</f>
        <v/>
      </c>
      <c r="H166" s="18">
        <f>IF(C166&lt;&gt;C165,D166,H165+D166)</f>
        <v/>
      </c>
      <c r="I166" s="18">
        <f>IF(C166&lt;&gt;C165,MAX(0,H166),MAX(I165,H166))</f>
        <v/>
      </c>
      <c r="J166" s="18">
        <f>I166-H166</f>
        <v/>
      </c>
      <c r="K166" s="18">
        <f>MAX(K165,'All Trades'!R165)</f>
        <v/>
      </c>
      <c r="L166" s="18">
        <f>'All Trades'!R165</f>
        <v/>
      </c>
      <c r="M166" s="18">
        <f>MAX(0,K166-(L166+'All Trades'!P166))</f>
        <v/>
      </c>
    </row>
    <row r="167">
      <c r="A167" s="11">
        <f>'All Trades'!A167</f>
        <v/>
      </c>
      <c r="B167" s="31">
        <f>YEAR('All Trades'!B167)</f>
        <v/>
      </c>
      <c r="C167" s="24">
        <f>DATE(YEAR('All Trades'!B167),MONTH('All Trades'!B167),1)</f>
        <v/>
      </c>
      <c r="D167" s="18">
        <f>'All Trades'!O167</f>
        <v/>
      </c>
      <c r="E167" s="18">
        <f>IF(B167&lt;&gt;B166,D167,E166+D167)</f>
        <v/>
      </c>
      <c r="F167" s="18">
        <f>IF(B167&lt;&gt;B166,MAX(0,E167),MAX(F166,E167))</f>
        <v/>
      </c>
      <c r="G167" s="18">
        <f>F167-E167</f>
        <v/>
      </c>
      <c r="H167" s="18">
        <f>IF(C167&lt;&gt;C166,D167,H166+D167)</f>
        <v/>
      </c>
      <c r="I167" s="18">
        <f>IF(C167&lt;&gt;C166,MAX(0,H167),MAX(I166,H167))</f>
        <v/>
      </c>
      <c r="J167" s="18">
        <f>I167-H167</f>
        <v/>
      </c>
      <c r="K167" s="18">
        <f>MAX(K166,'All Trades'!R166)</f>
        <v/>
      </c>
      <c r="L167" s="18">
        <f>'All Trades'!R166</f>
        <v/>
      </c>
      <c r="M167" s="18">
        <f>MAX(0,K167-(L167+'All Trades'!P167))</f>
        <v/>
      </c>
    </row>
    <row r="168">
      <c r="A168" s="11">
        <f>'All Trades'!A168</f>
        <v/>
      </c>
      <c r="B168" s="31">
        <f>YEAR('All Trades'!B168)</f>
        <v/>
      </c>
      <c r="C168" s="24">
        <f>DATE(YEAR('All Trades'!B168),MONTH('All Trades'!B168),1)</f>
        <v/>
      </c>
      <c r="D168" s="18">
        <f>'All Trades'!O168</f>
        <v/>
      </c>
      <c r="E168" s="18">
        <f>IF(B168&lt;&gt;B167,D168,E167+D168)</f>
        <v/>
      </c>
      <c r="F168" s="18">
        <f>IF(B168&lt;&gt;B167,MAX(0,E168),MAX(F167,E168))</f>
        <v/>
      </c>
      <c r="G168" s="18">
        <f>F168-E168</f>
        <v/>
      </c>
      <c r="H168" s="18">
        <f>IF(C168&lt;&gt;C167,D168,H167+D168)</f>
        <v/>
      </c>
      <c r="I168" s="18">
        <f>IF(C168&lt;&gt;C167,MAX(0,H168),MAX(I167,H168))</f>
        <v/>
      </c>
      <c r="J168" s="18">
        <f>I168-H168</f>
        <v/>
      </c>
      <c r="K168" s="18">
        <f>MAX(K167,'All Trades'!R167)</f>
        <v/>
      </c>
      <c r="L168" s="18">
        <f>'All Trades'!R167</f>
        <v/>
      </c>
      <c r="M168" s="18">
        <f>MAX(0,K168-(L168+'All Trades'!P168))</f>
        <v/>
      </c>
    </row>
    <row r="169">
      <c r="A169" s="11">
        <f>'All Trades'!A169</f>
        <v/>
      </c>
      <c r="B169" s="31">
        <f>YEAR('All Trades'!B169)</f>
        <v/>
      </c>
      <c r="C169" s="24">
        <f>DATE(YEAR('All Trades'!B169),MONTH('All Trades'!B169),1)</f>
        <v/>
      </c>
      <c r="D169" s="18">
        <f>'All Trades'!O169</f>
        <v/>
      </c>
      <c r="E169" s="18">
        <f>IF(B169&lt;&gt;B168,D169,E168+D169)</f>
        <v/>
      </c>
      <c r="F169" s="18">
        <f>IF(B169&lt;&gt;B168,MAX(0,E169),MAX(F168,E169))</f>
        <v/>
      </c>
      <c r="G169" s="18">
        <f>F169-E169</f>
        <v/>
      </c>
      <c r="H169" s="18">
        <f>IF(C169&lt;&gt;C168,D169,H168+D169)</f>
        <v/>
      </c>
      <c r="I169" s="18">
        <f>IF(C169&lt;&gt;C168,MAX(0,H169),MAX(I168,H169))</f>
        <v/>
      </c>
      <c r="J169" s="18">
        <f>I169-H169</f>
        <v/>
      </c>
      <c r="K169" s="18">
        <f>MAX(K168,'All Trades'!R168)</f>
        <v/>
      </c>
      <c r="L169" s="18">
        <f>'All Trades'!R168</f>
        <v/>
      </c>
      <c r="M169" s="18">
        <f>MAX(0,K169-(L169+'All Trades'!P169))</f>
        <v/>
      </c>
    </row>
    <row r="170">
      <c r="A170" s="11">
        <f>'All Trades'!A170</f>
        <v/>
      </c>
      <c r="B170" s="31">
        <f>YEAR('All Trades'!B170)</f>
        <v/>
      </c>
      <c r="C170" s="24">
        <f>DATE(YEAR('All Trades'!B170),MONTH('All Trades'!B170),1)</f>
        <v/>
      </c>
      <c r="D170" s="18">
        <f>'All Trades'!O170</f>
        <v/>
      </c>
      <c r="E170" s="18">
        <f>IF(B170&lt;&gt;B169,D170,E169+D170)</f>
        <v/>
      </c>
      <c r="F170" s="18">
        <f>IF(B170&lt;&gt;B169,MAX(0,E170),MAX(F169,E170))</f>
        <v/>
      </c>
      <c r="G170" s="18">
        <f>F170-E170</f>
        <v/>
      </c>
      <c r="H170" s="18">
        <f>IF(C170&lt;&gt;C169,D170,H169+D170)</f>
        <v/>
      </c>
      <c r="I170" s="18">
        <f>IF(C170&lt;&gt;C169,MAX(0,H170),MAX(I169,H170))</f>
        <v/>
      </c>
      <c r="J170" s="18">
        <f>I170-H170</f>
        <v/>
      </c>
      <c r="K170" s="18">
        <f>MAX(K169,'All Trades'!R169)</f>
        <v/>
      </c>
      <c r="L170" s="18">
        <f>'All Trades'!R169</f>
        <v/>
      </c>
      <c r="M170" s="18">
        <f>MAX(0,K170-(L170+'All Trades'!P170))</f>
        <v/>
      </c>
    </row>
    <row r="171">
      <c r="A171" s="11">
        <f>'All Trades'!A171</f>
        <v/>
      </c>
      <c r="B171" s="31">
        <f>YEAR('All Trades'!B171)</f>
        <v/>
      </c>
      <c r="C171" s="24">
        <f>DATE(YEAR('All Trades'!B171),MONTH('All Trades'!B171),1)</f>
        <v/>
      </c>
      <c r="D171" s="18">
        <f>'All Trades'!O171</f>
        <v/>
      </c>
      <c r="E171" s="18">
        <f>IF(B171&lt;&gt;B170,D171,E170+D171)</f>
        <v/>
      </c>
      <c r="F171" s="18">
        <f>IF(B171&lt;&gt;B170,MAX(0,E171),MAX(F170,E171))</f>
        <v/>
      </c>
      <c r="G171" s="18">
        <f>F171-E171</f>
        <v/>
      </c>
      <c r="H171" s="18">
        <f>IF(C171&lt;&gt;C170,D171,H170+D171)</f>
        <v/>
      </c>
      <c r="I171" s="18">
        <f>IF(C171&lt;&gt;C170,MAX(0,H171),MAX(I170,H171))</f>
        <v/>
      </c>
      <c r="J171" s="18">
        <f>I171-H171</f>
        <v/>
      </c>
      <c r="K171" s="18">
        <f>MAX(K170,'All Trades'!R170)</f>
        <v/>
      </c>
      <c r="L171" s="18">
        <f>'All Trades'!R170</f>
        <v/>
      </c>
      <c r="M171" s="18">
        <f>MAX(0,K171-(L171+'All Trades'!P171))</f>
        <v/>
      </c>
    </row>
    <row r="172">
      <c r="A172" s="11">
        <f>'All Trades'!A172</f>
        <v/>
      </c>
      <c r="B172" s="31">
        <f>YEAR('All Trades'!B172)</f>
        <v/>
      </c>
      <c r="C172" s="24">
        <f>DATE(YEAR('All Trades'!B172),MONTH('All Trades'!B172),1)</f>
        <v/>
      </c>
      <c r="D172" s="18">
        <f>'All Trades'!O172</f>
        <v/>
      </c>
      <c r="E172" s="18">
        <f>IF(B172&lt;&gt;B171,D172,E171+D172)</f>
        <v/>
      </c>
      <c r="F172" s="18">
        <f>IF(B172&lt;&gt;B171,MAX(0,E172),MAX(F171,E172))</f>
        <v/>
      </c>
      <c r="G172" s="18">
        <f>F172-E172</f>
        <v/>
      </c>
      <c r="H172" s="18">
        <f>IF(C172&lt;&gt;C171,D172,H171+D172)</f>
        <v/>
      </c>
      <c r="I172" s="18">
        <f>IF(C172&lt;&gt;C171,MAX(0,H172),MAX(I171,H172))</f>
        <v/>
      </c>
      <c r="J172" s="18">
        <f>I172-H172</f>
        <v/>
      </c>
      <c r="K172" s="18">
        <f>MAX(K171,'All Trades'!R171)</f>
        <v/>
      </c>
      <c r="L172" s="18">
        <f>'All Trades'!R171</f>
        <v/>
      </c>
      <c r="M172" s="18">
        <f>MAX(0,K172-(L172+'All Trades'!P172))</f>
        <v/>
      </c>
    </row>
    <row r="173">
      <c r="A173" s="11">
        <f>'All Trades'!A173</f>
        <v/>
      </c>
      <c r="B173" s="31">
        <f>YEAR('All Trades'!B173)</f>
        <v/>
      </c>
      <c r="C173" s="24">
        <f>DATE(YEAR('All Trades'!B173),MONTH('All Trades'!B173),1)</f>
        <v/>
      </c>
      <c r="D173" s="18">
        <f>'All Trades'!O173</f>
        <v/>
      </c>
      <c r="E173" s="18">
        <f>IF(B173&lt;&gt;B172,D173,E172+D173)</f>
        <v/>
      </c>
      <c r="F173" s="18">
        <f>IF(B173&lt;&gt;B172,MAX(0,E173),MAX(F172,E173))</f>
        <v/>
      </c>
      <c r="G173" s="18">
        <f>F173-E173</f>
        <v/>
      </c>
      <c r="H173" s="18">
        <f>IF(C173&lt;&gt;C172,D173,H172+D173)</f>
        <v/>
      </c>
      <c r="I173" s="18">
        <f>IF(C173&lt;&gt;C172,MAX(0,H173),MAX(I172,H173))</f>
        <v/>
      </c>
      <c r="J173" s="18">
        <f>I173-H173</f>
        <v/>
      </c>
      <c r="K173" s="18">
        <f>MAX(K172,'All Trades'!R172)</f>
        <v/>
      </c>
      <c r="L173" s="18">
        <f>'All Trades'!R172</f>
        <v/>
      </c>
      <c r="M173" s="18">
        <f>MAX(0,K173-(L173+'All Trades'!P173))</f>
        <v/>
      </c>
    </row>
    <row r="174">
      <c r="A174" s="11">
        <f>'All Trades'!A174</f>
        <v/>
      </c>
      <c r="B174" s="31">
        <f>YEAR('All Trades'!B174)</f>
        <v/>
      </c>
      <c r="C174" s="24">
        <f>DATE(YEAR('All Trades'!B174),MONTH('All Trades'!B174),1)</f>
        <v/>
      </c>
      <c r="D174" s="18">
        <f>'All Trades'!O174</f>
        <v/>
      </c>
      <c r="E174" s="18">
        <f>IF(B174&lt;&gt;B173,D174,E173+D174)</f>
        <v/>
      </c>
      <c r="F174" s="18">
        <f>IF(B174&lt;&gt;B173,MAX(0,E174),MAX(F173,E174))</f>
        <v/>
      </c>
      <c r="G174" s="18">
        <f>F174-E174</f>
        <v/>
      </c>
      <c r="H174" s="18">
        <f>IF(C174&lt;&gt;C173,D174,H173+D174)</f>
        <v/>
      </c>
      <c r="I174" s="18">
        <f>IF(C174&lt;&gt;C173,MAX(0,H174),MAX(I173,H174))</f>
        <v/>
      </c>
      <c r="J174" s="18">
        <f>I174-H174</f>
        <v/>
      </c>
      <c r="K174" s="18">
        <f>MAX(K173,'All Trades'!R173)</f>
        <v/>
      </c>
      <c r="L174" s="18">
        <f>'All Trades'!R173</f>
        <v/>
      </c>
      <c r="M174" s="18">
        <f>MAX(0,K174-(L174+'All Trades'!P174))</f>
        <v/>
      </c>
    </row>
    <row r="175">
      <c r="A175" s="11">
        <f>'All Trades'!A175</f>
        <v/>
      </c>
      <c r="B175" s="31">
        <f>YEAR('All Trades'!B175)</f>
        <v/>
      </c>
      <c r="C175" s="24">
        <f>DATE(YEAR('All Trades'!B175),MONTH('All Trades'!B175),1)</f>
        <v/>
      </c>
      <c r="D175" s="18">
        <f>'All Trades'!O175</f>
        <v/>
      </c>
      <c r="E175" s="18">
        <f>IF(B175&lt;&gt;B174,D175,E174+D175)</f>
        <v/>
      </c>
      <c r="F175" s="18">
        <f>IF(B175&lt;&gt;B174,MAX(0,E175),MAX(F174,E175))</f>
        <v/>
      </c>
      <c r="G175" s="18">
        <f>F175-E175</f>
        <v/>
      </c>
      <c r="H175" s="18">
        <f>IF(C175&lt;&gt;C174,D175,H174+D175)</f>
        <v/>
      </c>
      <c r="I175" s="18">
        <f>IF(C175&lt;&gt;C174,MAX(0,H175),MAX(I174,H175))</f>
        <v/>
      </c>
      <c r="J175" s="18">
        <f>I175-H175</f>
        <v/>
      </c>
      <c r="K175" s="18">
        <f>MAX(K174,'All Trades'!R174)</f>
        <v/>
      </c>
      <c r="L175" s="18">
        <f>'All Trades'!R174</f>
        <v/>
      </c>
      <c r="M175" s="18">
        <f>MAX(0,K175-(L175+'All Trades'!P175))</f>
        <v/>
      </c>
    </row>
    <row r="176">
      <c r="A176" s="11">
        <f>'All Trades'!A176</f>
        <v/>
      </c>
      <c r="B176" s="31">
        <f>YEAR('All Trades'!B176)</f>
        <v/>
      </c>
      <c r="C176" s="24">
        <f>DATE(YEAR('All Trades'!B176),MONTH('All Trades'!B176),1)</f>
        <v/>
      </c>
      <c r="D176" s="18">
        <f>'All Trades'!O176</f>
        <v/>
      </c>
      <c r="E176" s="18">
        <f>IF(B176&lt;&gt;B175,D176,E175+D176)</f>
        <v/>
      </c>
      <c r="F176" s="18">
        <f>IF(B176&lt;&gt;B175,MAX(0,E176),MAX(F175,E176))</f>
        <v/>
      </c>
      <c r="G176" s="18">
        <f>F176-E176</f>
        <v/>
      </c>
      <c r="H176" s="18">
        <f>IF(C176&lt;&gt;C175,D176,H175+D176)</f>
        <v/>
      </c>
      <c r="I176" s="18">
        <f>IF(C176&lt;&gt;C175,MAX(0,H176),MAX(I175,H176))</f>
        <v/>
      </c>
      <c r="J176" s="18">
        <f>I176-H176</f>
        <v/>
      </c>
      <c r="K176" s="18">
        <f>MAX(K175,'All Trades'!R175)</f>
        <v/>
      </c>
      <c r="L176" s="18">
        <f>'All Trades'!R175</f>
        <v/>
      </c>
      <c r="M176" s="18">
        <f>MAX(0,K176-(L176+'All Trades'!P176))</f>
        <v/>
      </c>
    </row>
    <row r="177">
      <c r="A177" s="11">
        <f>'All Trades'!A177</f>
        <v/>
      </c>
      <c r="B177" s="31">
        <f>YEAR('All Trades'!B177)</f>
        <v/>
      </c>
      <c r="C177" s="24">
        <f>DATE(YEAR('All Trades'!B177),MONTH('All Trades'!B177),1)</f>
        <v/>
      </c>
      <c r="D177" s="18">
        <f>'All Trades'!O177</f>
        <v/>
      </c>
      <c r="E177" s="18">
        <f>IF(B177&lt;&gt;B176,D177,E176+D177)</f>
        <v/>
      </c>
      <c r="F177" s="18">
        <f>IF(B177&lt;&gt;B176,MAX(0,E177),MAX(F176,E177))</f>
        <v/>
      </c>
      <c r="G177" s="18">
        <f>F177-E177</f>
        <v/>
      </c>
      <c r="H177" s="18">
        <f>IF(C177&lt;&gt;C176,D177,H176+D177)</f>
        <v/>
      </c>
      <c r="I177" s="18">
        <f>IF(C177&lt;&gt;C176,MAX(0,H177),MAX(I176,H177))</f>
        <v/>
      </c>
      <c r="J177" s="18">
        <f>I177-H177</f>
        <v/>
      </c>
      <c r="K177" s="18">
        <f>MAX(K176,'All Trades'!R176)</f>
        <v/>
      </c>
      <c r="L177" s="18">
        <f>'All Trades'!R176</f>
        <v/>
      </c>
      <c r="M177" s="18">
        <f>MAX(0,K177-(L177+'All Trades'!P177))</f>
        <v/>
      </c>
    </row>
    <row r="178">
      <c r="A178" s="11">
        <f>'All Trades'!A178</f>
        <v/>
      </c>
      <c r="B178" s="31">
        <f>YEAR('All Trades'!B178)</f>
        <v/>
      </c>
      <c r="C178" s="24">
        <f>DATE(YEAR('All Trades'!B178),MONTH('All Trades'!B178),1)</f>
        <v/>
      </c>
      <c r="D178" s="18">
        <f>'All Trades'!O178</f>
        <v/>
      </c>
      <c r="E178" s="18">
        <f>IF(B178&lt;&gt;B177,D178,E177+D178)</f>
        <v/>
      </c>
      <c r="F178" s="18">
        <f>IF(B178&lt;&gt;B177,MAX(0,E178),MAX(F177,E178))</f>
        <v/>
      </c>
      <c r="G178" s="18">
        <f>F178-E178</f>
        <v/>
      </c>
      <c r="H178" s="18">
        <f>IF(C178&lt;&gt;C177,D178,H177+D178)</f>
        <v/>
      </c>
      <c r="I178" s="18">
        <f>IF(C178&lt;&gt;C177,MAX(0,H178),MAX(I177,H178))</f>
        <v/>
      </c>
      <c r="J178" s="18">
        <f>I178-H178</f>
        <v/>
      </c>
      <c r="K178" s="18">
        <f>MAX(K177,'All Trades'!R177)</f>
        <v/>
      </c>
      <c r="L178" s="18">
        <f>'All Trades'!R177</f>
        <v/>
      </c>
      <c r="M178" s="18">
        <f>MAX(0,K178-(L178+'All Trades'!P178))</f>
        <v/>
      </c>
    </row>
    <row r="179">
      <c r="A179" s="11">
        <f>'All Trades'!A179</f>
        <v/>
      </c>
      <c r="B179" s="31">
        <f>YEAR('All Trades'!B179)</f>
        <v/>
      </c>
      <c r="C179" s="24">
        <f>DATE(YEAR('All Trades'!B179),MONTH('All Trades'!B179),1)</f>
        <v/>
      </c>
      <c r="D179" s="18">
        <f>'All Trades'!O179</f>
        <v/>
      </c>
      <c r="E179" s="18">
        <f>IF(B179&lt;&gt;B178,D179,E178+D179)</f>
        <v/>
      </c>
      <c r="F179" s="18">
        <f>IF(B179&lt;&gt;B178,MAX(0,E179),MAX(F178,E179))</f>
        <v/>
      </c>
      <c r="G179" s="18">
        <f>F179-E179</f>
        <v/>
      </c>
      <c r="H179" s="18">
        <f>IF(C179&lt;&gt;C178,D179,H178+D179)</f>
        <v/>
      </c>
      <c r="I179" s="18">
        <f>IF(C179&lt;&gt;C178,MAX(0,H179),MAX(I178,H179))</f>
        <v/>
      </c>
      <c r="J179" s="18">
        <f>I179-H179</f>
        <v/>
      </c>
      <c r="K179" s="18">
        <f>MAX(K178,'All Trades'!R178)</f>
        <v/>
      </c>
      <c r="L179" s="18">
        <f>'All Trades'!R178</f>
        <v/>
      </c>
      <c r="M179" s="18">
        <f>MAX(0,K179-(L179+'All Trades'!P179))</f>
        <v/>
      </c>
    </row>
    <row r="180">
      <c r="A180" s="11">
        <f>'All Trades'!A180</f>
        <v/>
      </c>
      <c r="B180" s="31">
        <f>YEAR('All Trades'!B180)</f>
        <v/>
      </c>
      <c r="C180" s="24">
        <f>DATE(YEAR('All Trades'!B180),MONTH('All Trades'!B180),1)</f>
        <v/>
      </c>
      <c r="D180" s="18">
        <f>'All Trades'!O180</f>
        <v/>
      </c>
      <c r="E180" s="18">
        <f>IF(B180&lt;&gt;B179,D180,E179+D180)</f>
        <v/>
      </c>
      <c r="F180" s="18">
        <f>IF(B180&lt;&gt;B179,MAX(0,E180),MAX(F179,E180))</f>
        <v/>
      </c>
      <c r="G180" s="18">
        <f>F180-E180</f>
        <v/>
      </c>
      <c r="H180" s="18">
        <f>IF(C180&lt;&gt;C179,D180,H179+D180)</f>
        <v/>
      </c>
      <c r="I180" s="18">
        <f>IF(C180&lt;&gt;C179,MAX(0,H180),MAX(I179,H180))</f>
        <v/>
      </c>
      <c r="J180" s="18">
        <f>I180-H180</f>
        <v/>
      </c>
      <c r="K180" s="18">
        <f>MAX(K179,'All Trades'!R179)</f>
        <v/>
      </c>
      <c r="L180" s="18">
        <f>'All Trades'!R179</f>
        <v/>
      </c>
      <c r="M180" s="18">
        <f>MAX(0,K180-(L180+'All Trades'!P180))</f>
        <v/>
      </c>
    </row>
    <row r="181">
      <c r="A181" s="11">
        <f>'All Trades'!A181</f>
        <v/>
      </c>
      <c r="B181" s="31">
        <f>YEAR('All Trades'!B181)</f>
        <v/>
      </c>
      <c r="C181" s="24">
        <f>DATE(YEAR('All Trades'!B181),MONTH('All Trades'!B181),1)</f>
        <v/>
      </c>
      <c r="D181" s="18">
        <f>'All Trades'!O181</f>
        <v/>
      </c>
      <c r="E181" s="18">
        <f>IF(B181&lt;&gt;B180,D181,E180+D181)</f>
        <v/>
      </c>
      <c r="F181" s="18">
        <f>IF(B181&lt;&gt;B180,MAX(0,E181),MAX(F180,E181))</f>
        <v/>
      </c>
      <c r="G181" s="18">
        <f>F181-E181</f>
        <v/>
      </c>
      <c r="H181" s="18">
        <f>IF(C181&lt;&gt;C180,D181,H180+D181)</f>
        <v/>
      </c>
      <c r="I181" s="18">
        <f>IF(C181&lt;&gt;C180,MAX(0,H181),MAX(I180,H181))</f>
        <v/>
      </c>
      <c r="J181" s="18">
        <f>I181-H181</f>
        <v/>
      </c>
      <c r="K181" s="18">
        <f>MAX(K180,'All Trades'!R180)</f>
        <v/>
      </c>
      <c r="L181" s="18">
        <f>'All Trades'!R180</f>
        <v/>
      </c>
      <c r="M181" s="18">
        <f>MAX(0,K181-(L181+'All Trades'!P181))</f>
        <v/>
      </c>
    </row>
    <row r="182">
      <c r="A182" s="11">
        <f>'All Trades'!A182</f>
        <v/>
      </c>
      <c r="B182" s="31">
        <f>YEAR('All Trades'!B182)</f>
        <v/>
      </c>
      <c r="C182" s="24">
        <f>DATE(YEAR('All Trades'!B182),MONTH('All Trades'!B182),1)</f>
        <v/>
      </c>
      <c r="D182" s="18">
        <f>'All Trades'!O182</f>
        <v/>
      </c>
      <c r="E182" s="18">
        <f>IF(B182&lt;&gt;B181,D182,E181+D182)</f>
        <v/>
      </c>
      <c r="F182" s="18">
        <f>IF(B182&lt;&gt;B181,MAX(0,E182),MAX(F181,E182))</f>
        <v/>
      </c>
      <c r="G182" s="18">
        <f>F182-E182</f>
        <v/>
      </c>
      <c r="H182" s="18">
        <f>IF(C182&lt;&gt;C181,D182,H181+D182)</f>
        <v/>
      </c>
      <c r="I182" s="18">
        <f>IF(C182&lt;&gt;C181,MAX(0,H182),MAX(I181,H182))</f>
        <v/>
      </c>
      <c r="J182" s="18">
        <f>I182-H182</f>
        <v/>
      </c>
      <c r="K182" s="18">
        <f>MAX(K181,'All Trades'!R181)</f>
        <v/>
      </c>
      <c r="L182" s="18">
        <f>'All Trades'!R181</f>
        <v/>
      </c>
      <c r="M182" s="18">
        <f>MAX(0,K182-(L182+'All Trades'!P182))</f>
        <v/>
      </c>
    </row>
    <row r="183">
      <c r="A183" s="11">
        <f>'All Trades'!A183</f>
        <v/>
      </c>
      <c r="B183" s="31">
        <f>YEAR('All Trades'!B183)</f>
        <v/>
      </c>
      <c r="C183" s="24">
        <f>DATE(YEAR('All Trades'!B183),MONTH('All Trades'!B183),1)</f>
        <v/>
      </c>
      <c r="D183" s="18">
        <f>'All Trades'!O183</f>
        <v/>
      </c>
      <c r="E183" s="18">
        <f>IF(B183&lt;&gt;B182,D183,E182+D183)</f>
        <v/>
      </c>
      <c r="F183" s="18">
        <f>IF(B183&lt;&gt;B182,MAX(0,E183),MAX(F182,E183))</f>
        <v/>
      </c>
      <c r="G183" s="18">
        <f>F183-E183</f>
        <v/>
      </c>
      <c r="H183" s="18">
        <f>IF(C183&lt;&gt;C182,D183,H182+D183)</f>
        <v/>
      </c>
      <c r="I183" s="18">
        <f>IF(C183&lt;&gt;C182,MAX(0,H183),MAX(I182,H183))</f>
        <v/>
      </c>
      <c r="J183" s="18">
        <f>I183-H183</f>
        <v/>
      </c>
      <c r="K183" s="18">
        <f>MAX(K182,'All Trades'!R182)</f>
        <v/>
      </c>
      <c r="L183" s="18">
        <f>'All Trades'!R182</f>
        <v/>
      </c>
      <c r="M183" s="18">
        <f>MAX(0,K183-(L183+'All Trades'!P183))</f>
        <v/>
      </c>
    </row>
    <row r="184">
      <c r="A184" s="11">
        <f>'All Trades'!A184</f>
        <v/>
      </c>
      <c r="B184" s="31">
        <f>YEAR('All Trades'!B184)</f>
        <v/>
      </c>
      <c r="C184" s="24">
        <f>DATE(YEAR('All Trades'!B184),MONTH('All Trades'!B184),1)</f>
        <v/>
      </c>
      <c r="D184" s="18">
        <f>'All Trades'!O184</f>
        <v/>
      </c>
      <c r="E184" s="18">
        <f>IF(B184&lt;&gt;B183,D184,E183+D184)</f>
        <v/>
      </c>
      <c r="F184" s="18">
        <f>IF(B184&lt;&gt;B183,MAX(0,E184),MAX(F183,E184))</f>
        <v/>
      </c>
      <c r="G184" s="18">
        <f>F184-E184</f>
        <v/>
      </c>
      <c r="H184" s="18">
        <f>IF(C184&lt;&gt;C183,D184,H183+D184)</f>
        <v/>
      </c>
      <c r="I184" s="18">
        <f>IF(C184&lt;&gt;C183,MAX(0,H184),MAX(I183,H184))</f>
        <v/>
      </c>
      <c r="J184" s="18">
        <f>I184-H184</f>
        <v/>
      </c>
      <c r="K184" s="18">
        <f>MAX(K183,'All Trades'!R183)</f>
        <v/>
      </c>
      <c r="L184" s="18">
        <f>'All Trades'!R183</f>
        <v/>
      </c>
      <c r="M184" s="18">
        <f>MAX(0,K184-(L184+'All Trades'!P184))</f>
        <v/>
      </c>
    </row>
    <row r="185">
      <c r="A185" s="11">
        <f>'All Trades'!A185</f>
        <v/>
      </c>
      <c r="B185" s="31">
        <f>YEAR('All Trades'!B185)</f>
        <v/>
      </c>
      <c r="C185" s="24">
        <f>DATE(YEAR('All Trades'!B185),MONTH('All Trades'!B185),1)</f>
        <v/>
      </c>
      <c r="D185" s="18">
        <f>'All Trades'!O185</f>
        <v/>
      </c>
      <c r="E185" s="18">
        <f>IF(B185&lt;&gt;B184,D185,E184+D185)</f>
        <v/>
      </c>
      <c r="F185" s="18">
        <f>IF(B185&lt;&gt;B184,MAX(0,E185),MAX(F184,E185))</f>
        <v/>
      </c>
      <c r="G185" s="18">
        <f>F185-E185</f>
        <v/>
      </c>
      <c r="H185" s="18">
        <f>IF(C185&lt;&gt;C184,D185,H184+D185)</f>
        <v/>
      </c>
      <c r="I185" s="18">
        <f>IF(C185&lt;&gt;C184,MAX(0,H185),MAX(I184,H185))</f>
        <v/>
      </c>
      <c r="J185" s="18">
        <f>I185-H185</f>
        <v/>
      </c>
      <c r="K185" s="18">
        <f>MAX(K184,'All Trades'!R184)</f>
        <v/>
      </c>
      <c r="L185" s="18">
        <f>'All Trades'!R184</f>
        <v/>
      </c>
      <c r="M185" s="18">
        <f>MAX(0,K185-(L185+'All Trades'!P185))</f>
        <v/>
      </c>
    </row>
    <row r="186">
      <c r="A186" s="11">
        <f>'All Trades'!A186</f>
        <v/>
      </c>
      <c r="B186" s="31">
        <f>YEAR('All Trades'!B186)</f>
        <v/>
      </c>
      <c r="C186" s="24">
        <f>DATE(YEAR('All Trades'!B186),MONTH('All Trades'!B186),1)</f>
        <v/>
      </c>
      <c r="D186" s="18">
        <f>'All Trades'!O186</f>
        <v/>
      </c>
      <c r="E186" s="18">
        <f>IF(B186&lt;&gt;B185,D186,E185+D186)</f>
        <v/>
      </c>
      <c r="F186" s="18">
        <f>IF(B186&lt;&gt;B185,MAX(0,E186),MAX(F185,E186))</f>
        <v/>
      </c>
      <c r="G186" s="18">
        <f>F186-E186</f>
        <v/>
      </c>
      <c r="H186" s="18">
        <f>IF(C186&lt;&gt;C185,D186,H185+D186)</f>
        <v/>
      </c>
      <c r="I186" s="18">
        <f>IF(C186&lt;&gt;C185,MAX(0,H186),MAX(I185,H186))</f>
        <v/>
      </c>
      <c r="J186" s="18">
        <f>I186-H186</f>
        <v/>
      </c>
      <c r="K186" s="18">
        <f>MAX(K185,'All Trades'!R185)</f>
        <v/>
      </c>
      <c r="L186" s="18">
        <f>'All Trades'!R185</f>
        <v/>
      </c>
      <c r="M186" s="18">
        <f>MAX(0,K186-(L186+'All Trades'!P186))</f>
        <v/>
      </c>
    </row>
    <row r="187">
      <c r="A187" s="11">
        <f>'All Trades'!A187</f>
        <v/>
      </c>
      <c r="B187" s="31">
        <f>YEAR('All Trades'!B187)</f>
        <v/>
      </c>
      <c r="C187" s="24">
        <f>DATE(YEAR('All Trades'!B187),MONTH('All Trades'!B187),1)</f>
        <v/>
      </c>
      <c r="D187" s="18">
        <f>'All Trades'!O187</f>
        <v/>
      </c>
      <c r="E187" s="18">
        <f>IF(B187&lt;&gt;B186,D187,E186+D187)</f>
        <v/>
      </c>
      <c r="F187" s="18">
        <f>IF(B187&lt;&gt;B186,MAX(0,E187),MAX(F186,E187))</f>
        <v/>
      </c>
      <c r="G187" s="18">
        <f>F187-E187</f>
        <v/>
      </c>
      <c r="H187" s="18">
        <f>IF(C187&lt;&gt;C186,D187,H186+D187)</f>
        <v/>
      </c>
      <c r="I187" s="18">
        <f>IF(C187&lt;&gt;C186,MAX(0,H187),MAX(I186,H187))</f>
        <v/>
      </c>
      <c r="J187" s="18">
        <f>I187-H187</f>
        <v/>
      </c>
      <c r="K187" s="18">
        <f>MAX(K186,'All Trades'!R186)</f>
        <v/>
      </c>
      <c r="L187" s="18">
        <f>'All Trades'!R186</f>
        <v/>
      </c>
      <c r="M187" s="18">
        <f>MAX(0,K187-(L187+'All Trades'!P187))</f>
        <v/>
      </c>
    </row>
    <row r="188">
      <c r="A188" s="11">
        <f>'All Trades'!A188</f>
        <v/>
      </c>
      <c r="B188" s="31">
        <f>YEAR('All Trades'!B188)</f>
        <v/>
      </c>
      <c r="C188" s="24">
        <f>DATE(YEAR('All Trades'!B188),MONTH('All Trades'!B188),1)</f>
        <v/>
      </c>
      <c r="D188" s="18">
        <f>'All Trades'!O188</f>
        <v/>
      </c>
      <c r="E188" s="18">
        <f>IF(B188&lt;&gt;B187,D188,E187+D188)</f>
        <v/>
      </c>
      <c r="F188" s="18">
        <f>IF(B188&lt;&gt;B187,MAX(0,E188),MAX(F187,E188))</f>
        <v/>
      </c>
      <c r="G188" s="18">
        <f>F188-E188</f>
        <v/>
      </c>
      <c r="H188" s="18">
        <f>IF(C188&lt;&gt;C187,D188,H187+D188)</f>
        <v/>
      </c>
      <c r="I188" s="18">
        <f>IF(C188&lt;&gt;C187,MAX(0,H188),MAX(I187,H188))</f>
        <v/>
      </c>
      <c r="J188" s="18">
        <f>I188-H188</f>
        <v/>
      </c>
      <c r="K188" s="18">
        <f>MAX(K187,'All Trades'!R187)</f>
        <v/>
      </c>
      <c r="L188" s="18">
        <f>'All Trades'!R187</f>
        <v/>
      </c>
      <c r="M188" s="18">
        <f>MAX(0,K188-(L188+'All Trades'!P188))</f>
        <v/>
      </c>
    </row>
    <row r="189">
      <c r="A189" s="11">
        <f>'All Trades'!A189</f>
        <v/>
      </c>
      <c r="B189" s="31">
        <f>YEAR('All Trades'!B189)</f>
        <v/>
      </c>
      <c r="C189" s="24">
        <f>DATE(YEAR('All Trades'!B189),MONTH('All Trades'!B189),1)</f>
        <v/>
      </c>
      <c r="D189" s="18">
        <f>'All Trades'!O189</f>
        <v/>
      </c>
      <c r="E189" s="18">
        <f>IF(B189&lt;&gt;B188,D189,E188+D189)</f>
        <v/>
      </c>
      <c r="F189" s="18">
        <f>IF(B189&lt;&gt;B188,MAX(0,E189),MAX(F188,E189))</f>
        <v/>
      </c>
      <c r="G189" s="18">
        <f>F189-E189</f>
        <v/>
      </c>
      <c r="H189" s="18">
        <f>IF(C189&lt;&gt;C188,D189,H188+D189)</f>
        <v/>
      </c>
      <c r="I189" s="18">
        <f>IF(C189&lt;&gt;C188,MAX(0,H189),MAX(I188,H189))</f>
        <v/>
      </c>
      <c r="J189" s="18">
        <f>I189-H189</f>
        <v/>
      </c>
      <c r="K189" s="18">
        <f>MAX(K188,'All Trades'!R188)</f>
        <v/>
      </c>
      <c r="L189" s="18">
        <f>'All Trades'!R188</f>
        <v/>
      </c>
      <c r="M189" s="18">
        <f>MAX(0,K189-(L189+'All Trades'!P189))</f>
        <v/>
      </c>
    </row>
    <row r="190">
      <c r="A190" s="11">
        <f>'All Trades'!A190</f>
        <v/>
      </c>
      <c r="B190" s="31">
        <f>YEAR('All Trades'!B190)</f>
        <v/>
      </c>
      <c r="C190" s="24">
        <f>DATE(YEAR('All Trades'!B190),MONTH('All Trades'!B190),1)</f>
        <v/>
      </c>
      <c r="D190" s="18">
        <f>'All Trades'!O190</f>
        <v/>
      </c>
      <c r="E190" s="18">
        <f>IF(B190&lt;&gt;B189,D190,E189+D190)</f>
        <v/>
      </c>
      <c r="F190" s="18">
        <f>IF(B190&lt;&gt;B189,MAX(0,E190),MAX(F189,E190))</f>
        <v/>
      </c>
      <c r="G190" s="18">
        <f>F190-E190</f>
        <v/>
      </c>
      <c r="H190" s="18">
        <f>IF(C190&lt;&gt;C189,D190,H189+D190)</f>
        <v/>
      </c>
      <c r="I190" s="18">
        <f>IF(C190&lt;&gt;C189,MAX(0,H190),MAX(I189,H190))</f>
        <v/>
      </c>
      <c r="J190" s="18">
        <f>I190-H190</f>
        <v/>
      </c>
      <c r="K190" s="18">
        <f>MAX(K189,'All Trades'!R189)</f>
        <v/>
      </c>
      <c r="L190" s="18">
        <f>'All Trades'!R189</f>
        <v/>
      </c>
      <c r="M190" s="18">
        <f>MAX(0,K190-(L190+'All Trades'!P190))</f>
        <v/>
      </c>
    </row>
    <row r="191">
      <c r="A191" s="11">
        <f>'All Trades'!A191</f>
        <v/>
      </c>
      <c r="B191" s="31">
        <f>YEAR('All Trades'!B191)</f>
        <v/>
      </c>
      <c r="C191" s="24">
        <f>DATE(YEAR('All Trades'!B191),MONTH('All Trades'!B191),1)</f>
        <v/>
      </c>
      <c r="D191" s="18">
        <f>'All Trades'!O191</f>
        <v/>
      </c>
      <c r="E191" s="18">
        <f>IF(B191&lt;&gt;B190,D191,E190+D191)</f>
        <v/>
      </c>
      <c r="F191" s="18">
        <f>IF(B191&lt;&gt;B190,MAX(0,E191),MAX(F190,E191))</f>
        <v/>
      </c>
      <c r="G191" s="18">
        <f>F191-E191</f>
        <v/>
      </c>
      <c r="H191" s="18">
        <f>IF(C191&lt;&gt;C190,D191,H190+D191)</f>
        <v/>
      </c>
      <c r="I191" s="18">
        <f>IF(C191&lt;&gt;C190,MAX(0,H191),MAX(I190,H191))</f>
        <v/>
      </c>
      <c r="J191" s="18">
        <f>I191-H191</f>
        <v/>
      </c>
      <c r="K191" s="18">
        <f>MAX(K190,'All Trades'!R190)</f>
        <v/>
      </c>
      <c r="L191" s="18">
        <f>'All Trades'!R190</f>
        <v/>
      </c>
      <c r="M191" s="18">
        <f>MAX(0,K191-(L191+'All Trades'!P191))</f>
        <v/>
      </c>
    </row>
    <row r="192">
      <c r="A192" s="11">
        <f>'All Trades'!A192</f>
        <v/>
      </c>
      <c r="B192" s="31">
        <f>YEAR('All Trades'!B192)</f>
        <v/>
      </c>
      <c r="C192" s="24">
        <f>DATE(YEAR('All Trades'!B192),MONTH('All Trades'!B192),1)</f>
        <v/>
      </c>
      <c r="D192" s="18">
        <f>'All Trades'!O192</f>
        <v/>
      </c>
      <c r="E192" s="18">
        <f>IF(B192&lt;&gt;B191,D192,E191+D192)</f>
        <v/>
      </c>
      <c r="F192" s="18">
        <f>IF(B192&lt;&gt;B191,MAX(0,E192),MAX(F191,E192))</f>
        <v/>
      </c>
      <c r="G192" s="18">
        <f>F192-E192</f>
        <v/>
      </c>
      <c r="H192" s="18">
        <f>IF(C192&lt;&gt;C191,D192,H191+D192)</f>
        <v/>
      </c>
      <c r="I192" s="18">
        <f>IF(C192&lt;&gt;C191,MAX(0,H192),MAX(I191,H192))</f>
        <v/>
      </c>
      <c r="J192" s="18">
        <f>I192-H192</f>
        <v/>
      </c>
      <c r="K192" s="18">
        <f>MAX(K191,'All Trades'!R191)</f>
        <v/>
      </c>
      <c r="L192" s="18">
        <f>'All Trades'!R191</f>
        <v/>
      </c>
      <c r="M192" s="18">
        <f>MAX(0,K192-(L192+'All Trades'!P192))</f>
        <v/>
      </c>
    </row>
    <row r="193">
      <c r="A193" s="11">
        <f>'All Trades'!A193</f>
        <v/>
      </c>
      <c r="B193" s="31">
        <f>YEAR('All Trades'!B193)</f>
        <v/>
      </c>
      <c r="C193" s="24">
        <f>DATE(YEAR('All Trades'!B193),MONTH('All Trades'!B193),1)</f>
        <v/>
      </c>
      <c r="D193" s="18">
        <f>'All Trades'!O193</f>
        <v/>
      </c>
      <c r="E193" s="18">
        <f>IF(B193&lt;&gt;B192,D193,E192+D193)</f>
        <v/>
      </c>
      <c r="F193" s="18">
        <f>IF(B193&lt;&gt;B192,MAX(0,E193),MAX(F192,E193))</f>
        <v/>
      </c>
      <c r="G193" s="18">
        <f>F193-E193</f>
        <v/>
      </c>
      <c r="H193" s="18">
        <f>IF(C193&lt;&gt;C192,D193,H192+D193)</f>
        <v/>
      </c>
      <c r="I193" s="18">
        <f>IF(C193&lt;&gt;C192,MAX(0,H193),MAX(I192,H193))</f>
        <v/>
      </c>
      <c r="J193" s="18">
        <f>I193-H193</f>
        <v/>
      </c>
      <c r="K193" s="18">
        <f>MAX(K192,'All Trades'!R192)</f>
        <v/>
      </c>
      <c r="L193" s="18">
        <f>'All Trades'!R192</f>
        <v/>
      </c>
      <c r="M193" s="18">
        <f>MAX(0,K193-(L193+'All Trades'!P193))</f>
        <v/>
      </c>
    </row>
    <row r="194">
      <c r="A194" s="11">
        <f>'All Trades'!A194</f>
        <v/>
      </c>
      <c r="B194" s="31">
        <f>YEAR('All Trades'!B194)</f>
        <v/>
      </c>
      <c r="C194" s="24">
        <f>DATE(YEAR('All Trades'!B194),MONTH('All Trades'!B194),1)</f>
        <v/>
      </c>
      <c r="D194" s="18">
        <f>'All Trades'!O194</f>
        <v/>
      </c>
      <c r="E194" s="18">
        <f>IF(B194&lt;&gt;B193,D194,E193+D194)</f>
        <v/>
      </c>
      <c r="F194" s="18">
        <f>IF(B194&lt;&gt;B193,MAX(0,E194),MAX(F193,E194))</f>
        <v/>
      </c>
      <c r="G194" s="18">
        <f>F194-E194</f>
        <v/>
      </c>
      <c r="H194" s="18">
        <f>IF(C194&lt;&gt;C193,D194,H193+D194)</f>
        <v/>
      </c>
      <c r="I194" s="18">
        <f>IF(C194&lt;&gt;C193,MAX(0,H194),MAX(I193,H194))</f>
        <v/>
      </c>
      <c r="J194" s="18">
        <f>I194-H194</f>
        <v/>
      </c>
      <c r="K194" s="18">
        <f>MAX(K193,'All Trades'!R193)</f>
        <v/>
      </c>
      <c r="L194" s="18">
        <f>'All Trades'!R193</f>
        <v/>
      </c>
      <c r="M194" s="18">
        <f>MAX(0,K194-(L194+'All Trades'!P194))</f>
        <v/>
      </c>
    </row>
    <row r="195">
      <c r="A195" s="11">
        <f>'All Trades'!A195</f>
        <v/>
      </c>
      <c r="B195" s="31">
        <f>YEAR('All Trades'!B195)</f>
        <v/>
      </c>
      <c r="C195" s="24">
        <f>DATE(YEAR('All Trades'!B195),MONTH('All Trades'!B195),1)</f>
        <v/>
      </c>
      <c r="D195" s="18">
        <f>'All Trades'!O195</f>
        <v/>
      </c>
      <c r="E195" s="18">
        <f>IF(B195&lt;&gt;B194,D195,E194+D195)</f>
        <v/>
      </c>
      <c r="F195" s="18">
        <f>IF(B195&lt;&gt;B194,MAX(0,E195),MAX(F194,E195))</f>
        <v/>
      </c>
      <c r="G195" s="18">
        <f>F195-E195</f>
        <v/>
      </c>
      <c r="H195" s="18">
        <f>IF(C195&lt;&gt;C194,D195,H194+D195)</f>
        <v/>
      </c>
      <c r="I195" s="18">
        <f>IF(C195&lt;&gt;C194,MAX(0,H195),MAX(I194,H195))</f>
        <v/>
      </c>
      <c r="J195" s="18">
        <f>I195-H195</f>
        <v/>
      </c>
      <c r="K195" s="18">
        <f>MAX(K194,'All Trades'!R194)</f>
        <v/>
      </c>
      <c r="L195" s="18">
        <f>'All Trades'!R194</f>
        <v/>
      </c>
      <c r="M195" s="18">
        <f>MAX(0,K195-(L195+'All Trades'!P195))</f>
        <v/>
      </c>
    </row>
    <row r="196">
      <c r="A196" s="11">
        <f>'All Trades'!A196</f>
        <v/>
      </c>
      <c r="B196" s="31">
        <f>YEAR('All Trades'!B196)</f>
        <v/>
      </c>
      <c r="C196" s="24">
        <f>DATE(YEAR('All Trades'!B196),MONTH('All Trades'!B196),1)</f>
        <v/>
      </c>
      <c r="D196" s="18">
        <f>'All Trades'!O196</f>
        <v/>
      </c>
      <c r="E196" s="18">
        <f>IF(B196&lt;&gt;B195,D196,E195+D196)</f>
        <v/>
      </c>
      <c r="F196" s="18">
        <f>IF(B196&lt;&gt;B195,MAX(0,E196),MAX(F195,E196))</f>
        <v/>
      </c>
      <c r="G196" s="18">
        <f>F196-E196</f>
        <v/>
      </c>
      <c r="H196" s="18">
        <f>IF(C196&lt;&gt;C195,D196,H195+D196)</f>
        <v/>
      </c>
      <c r="I196" s="18">
        <f>IF(C196&lt;&gt;C195,MAX(0,H196),MAX(I195,H196))</f>
        <v/>
      </c>
      <c r="J196" s="18">
        <f>I196-H196</f>
        <v/>
      </c>
      <c r="K196" s="18">
        <f>MAX(K195,'All Trades'!R195)</f>
        <v/>
      </c>
      <c r="L196" s="18">
        <f>'All Trades'!R195</f>
        <v/>
      </c>
      <c r="M196" s="18">
        <f>MAX(0,K196-(L196+'All Trades'!P196))</f>
        <v/>
      </c>
    </row>
    <row r="197">
      <c r="A197" s="11">
        <f>'All Trades'!A197</f>
        <v/>
      </c>
      <c r="B197" s="31">
        <f>YEAR('All Trades'!B197)</f>
        <v/>
      </c>
      <c r="C197" s="24">
        <f>DATE(YEAR('All Trades'!B197),MONTH('All Trades'!B197),1)</f>
        <v/>
      </c>
      <c r="D197" s="18">
        <f>'All Trades'!O197</f>
        <v/>
      </c>
      <c r="E197" s="18">
        <f>IF(B197&lt;&gt;B196,D197,E196+D197)</f>
        <v/>
      </c>
      <c r="F197" s="18">
        <f>IF(B197&lt;&gt;B196,MAX(0,E197),MAX(F196,E197))</f>
        <v/>
      </c>
      <c r="G197" s="18">
        <f>F197-E197</f>
        <v/>
      </c>
      <c r="H197" s="18">
        <f>IF(C197&lt;&gt;C196,D197,H196+D197)</f>
        <v/>
      </c>
      <c r="I197" s="18">
        <f>IF(C197&lt;&gt;C196,MAX(0,H197),MAX(I196,H197))</f>
        <v/>
      </c>
      <c r="J197" s="18">
        <f>I197-H197</f>
        <v/>
      </c>
      <c r="K197" s="18">
        <f>MAX(K196,'All Trades'!R196)</f>
        <v/>
      </c>
      <c r="L197" s="18">
        <f>'All Trades'!R196</f>
        <v/>
      </c>
      <c r="M197" s="18">
        <f>MAX(0,K197-(L197+'All Trades'!P197))</f>
        <v/>
      </c>
    </row>
    <row r="198">
      <c r="A198" s="11">
        <f>'All Trades'!A198</f>
        <v/>
      </c>
      <c r="B198" s="31">
        <f>YEAR('All Trades'!B198)</f>
        <v/>
      </c>
      <c r="C198" s="24">
        <f>DATE(YEAR('All Trades'!B198),MONTH('All Trades'!B198),1)</f>
        <v/>
      </c>
      <c r="D198" s="18">
        <f>'All Trades'!O198</f>
        <v/>
      </c>
      <c r="E198" s="18">
        <f>IF(B198&lt;&gt;B197,D198,E197+D198)</f>
        <v/>
      </c>
      <c r="F198" s="18">
        <f>IF(B198&lt;&gt;B197,MAX(0,E198),MAX(F197,E198))</f>
        <v/>
      </c>
      <c r="G198" s="18">
        <f>F198-E198</f>
        <v/>
      </c>
      <c r="H198" s="18">
        <f>IF(C198&lt;&gt;C197,D198,H197+D198)</f>
        <v/>
      </c>
      <c r="I198" s="18">
        <f>IF(C198&lt;&gt;C197,MAX(0,H198),MAX(I197,H198))</f>
        <v/>
      </c>
      <c r="J198" s="18">
        <f>I198-H198</f>
        <v/>
      </c>
      <c r="K198" s="18">
        <f>MAX(K197,'All Trades'!R197)</f>
        <v/>
      </c>
      <c r="L198" s="18">
        <f>'All Trades'!R197</f>
        <v/>
      </c>
      <c r="M198" s="18">
        <f>MAX(0,K198-(L198+'All Trades'!P198))</f>
        <v/>
      </c>
    </row>
    <row r="199">
      <c r="A199" s="11">
        <f>'All Trades'!A199</f>
        <v/>
      </c>
      <c r="B199" s="31">
        <f>YEAR('All Trades'!B199)</f>
        <v/>
      </c>
      <c r="C199" s="24">
        <f>DATE(YEAR('All Trades'!B199),MONTH('All Trades'!B199),1)</f>
        <v/>
      </c>
      <c r="D199" s="18">
        <f>'All Trades'!O199</f>
        <v/>
      </c>
      <c r="E199" s="18">
        <f>IF(B199&lt;&gt;B198,D199,E198+D199)</f>
        <v/>
      </c>
      <c r="F199" s="18">
        <f>IF(B199&lt;&gt;B198,MAX(0,E199),MAX(F198,E199))</f>
        <v/>
      </c>
      <c r="G199" s="18">
        <f>F199-E199</f>
        <v/>
      </c>
      <c r="H199" s="18">
        <f>IF(C199&lt;&gt;C198,D199,H198+D199)</f>
        <v/>
      </c>
      <c r="I199" s="18">
        <f>IF(C199&lt;&gt;C198,MAX(0,H199),MAX(I198,H199))</f>
        <v/>
      </c>
      <c r="J199" s="18">
        <f>I199-H199</f>
        <v/>
      </c>
      <c r="K199" s="18">
        <f>MAX(K198,'All Trades'!R198)</f>
        <v/>
      </c>
      <c r="L199" s="18">
        <f>'All Trades'!R198</f>
        <v/>
      </c>
      <c r="M199" s="18">
        <f>MAX(0,K199-(L199+'All Trades'!P199))</f>
        <v/>
      </c>
    </row>
    <row r="200">
      <c r="A200" s="11">
        <f>'All Trades'!A200</f>
        <v/>
      </c>
      <c r="B200" s="31">
        <f>YEAR('All Trades'!B200)</f>
        <v/>
      </c>
      <c r="C200" s="24">
        <f>DATE(YEAR('All Trades'!B200),MONTH('All Trades'!B200),1)</f>
        <v/>
      </c>
      <c r="D200" s="18">
        <f>'All Trades'!O200</f>
        <v/>
      </c>
      <c r="E200" s="18">
        <f>IF(B200&lt;&gt;B199,D200,E199+D200)</f>
        <v/>
      </c>
      <c r="F200" s="18">
        <f>IF(B200&lt;&gt;B199,MAX(0,E200),MAX(F199,E200))</f>
        <v/>
      </c>
      <c r="G200" s="18">
        <f>F200-E200</f>
        <v/>
      </c>
      <c r="H200" s="18">
        <f>IF(C200&lt;&gt;C199,D200,H199+D200)</f>
        <v/>
      </c>
      <c r="I200" s="18">
        <f>IF(C200&lt;&gt;C199,MAX(0,H200),MAX(I199,H200))</f>
        <v/>
      </c>
      <c r="J200" s="18">
        <f>I200-H200</f>
        <v/>
      </c>
      <c r="K200" s="18">
        <f>MAX(K199,'All Trades'!R199)</f>
        <v/>
      </c>
      <c r="L200" s="18">
        <f>'All Trades'!R199</f>
        <v/>
      </c>
      <c r="M200" s="18">
        <f>MAX(0,K200-(L200+'All Trades'!P200))</f>
        <v/>
      </c>
    </row>
    <row r="201">
      <c r="A201" s="11">
        <f>'All Trades'!A201</f>
        <v/>
      </c>
      <c r="B201" s="31">
        <f>YEAR('All Trades'!B201)</f>
        <v/>
      </c>
      <c r="C201" s="24">
        <f>DATE(YEAR('All Trades'!B201),MONTH('All Trades'!B201),1)</f>
        <v/>
      </c>
      <c r="D201" s="18">
        <f>'All Trades'!O201</f>
        <v/>
      </c>
      <c r="E201" s="18">
        <f>IF(B201&lt;&gt;B200,D201,E200+D201)</f>
        <v/>
      </c>
      <c r="F201" s="18">
        <f>IF(B201&lt;&gt;B200,MAX(0,E201),MAX(F200,E201))</f>
        <v/>
      </c>
      <c r="G201" s="18">
        <f>F201-E201</f>
        <v/>
      </c>
      <c r="H201" s="18">
        <f>IF(C201&lt;&gt;C200,D201,H200+D201)</f>
        <v/>
      </c>
      <c r="I201" s="18">
        <f>IF(C201&lt;&gt;C200,MAX(0,H201),MAX(I200,H201))</f>
        <v/>
      </c>
      <c r="J201" s="18">
        <f>I201-H201</f>
        <v/>
      </c>
      <c r="K201" s="18">
        <f>MAX(K200,'All Trades'!R200)</f>
        <v/>
      </c>
      <c r="L201" s="18">
        <f>'All Trades'!R200</f>
        <v/>
      </c>
      <c r="M201" s="18">
        <f>MAX(0,K201-(L201+'All Trades'!P201))</f>
        <v/>
      </c>
    </row>
    <row r="202">
      <c r="A202" s="11">
        <f>'All Trades'!A202</f>
        <v/>
      </c>
      <c r="B202" s="31">
        <f>YEAR('All Trades'!B202)</f>
        <v/>
      </c>
      <c r="C202" s="24">
        <f>DATE(YEAR('All Trades'!B202),MONTH('All Trades'!B202),1)</f>
        <v/>
      </c>
      <c r="D202" s="18">
        <f>'All Trades'!O202</f>
        <v/>
      </c>
      <c r="E202" s="18">
        <f>IF(B202&lt;&gt;B201,D202,E201+D202)</f>
        <v/>
      </c>
      <c r="F202" s="18">
        <f>IF(B202&lt;&gt;B201,MAX(0,E202),MAX(F201,E202))</f>
        <v/>
      </c>
      <c r="G202" s="18">
        <f>F202-E202</f>
        <v/>
      </c>
      <c r="H202" s="18">
        <f>IF(C202&lt;&gt;C201,D202,H201+D202)</f>
        <v/>
      </c>
      <c r="I202" s="18">
        <f>IF(C202&lt;&gt;C201,MAX(0,H202),MAX(I201,H202))</f>
        <v/>
      </c>
      <c r="J202" s="18">
        <f>I202-H202</f>
        <v/>
      </c>
      <c r="K202" s="18">
        <f>MAX(K201,'All Trades'!R201)</f>
        <v/>
      </c>
      <c r="L202" s="18">
        <f>'All Trades'!R201</f>
        <v/>
      </c>
      <c r="M202" s="18">
        <f>MAX(0,K202-(L202+'All Trades'!P202))</f>
        <v/>
      </c>
    </row>
    <row r="203">
      <c r="A203" s="11">
        <f>'All Trades'!A203</f>
        <v/>
      </c>
      <c r="B203" s="31">
        <f>YEAR('All Trades'!B203)</f>
        <v/>
      </c>
      <c r="C203" s="24">
        <f>DATE(YEAR('All Trades'!B203),MONTH('All Trades'!B203),1)</f>
        <v/>
      </c>
      <c r="D203" s="18">
        <f>'All Trades'!O203</f>
        <v/>
      </c>
      <c r="E203" s="18">
        <f>IF(B203&lt;&gt;B202,D203,E202+D203)</f>
        <v/>
      </c>
      <c r="F203" s="18">
        <f>IF(B203&lt;&gt;B202,MAX(0,E203),MAX(F202,E203))</f>
        <v/>
      </c>
      <c r="G203" s="18">
        <f>F203-E203</f>
        <v/>
      </c>
      <c r="H203" s="18">
        <f>IF(C203&lt;&gt;C202,D203,H202+D203)</f>
        <v/>
      </c>
      <c r="I203" s="18">
        <f>IF(C203&lt;&gt;C202,MAX(0,H203),MAX(I202,H203))</f>
        <v/>
      </c>
      <c r="J203" s="18">
        <f>I203-H203</f>
        <v/>
      </c>
      <c r="K203" s="18">
        <f>MAX(K202,'All Trades'!R202)</f>
        <v/>
      </c>
      <c r="L203" s="18">
        <f>'All Trades'!R202</f>
        <v/>
      </c>
      <c r="M203" s="18">
        <f>MAX(0,K203-(L203+'All Trades'!P203))</f>
        <v/>
      </c>
    </row>
    <row r="204">
      <c r="A204" s="11">
        <f>'All Trades'!A204</f>
        <v/>
      </c>
      <c r="B204" s="31">
        <f>YEAR('All Trades'!B204)</f>
        <v/>
      </c>
      <c r="C204" s="24">
        <f>DATE(YEAR('All Trades'!B204),MONTH('All Trades'!B204),1)</f>
        <v/>
      </c>
      <c r="D204" s="18">
        <f>'All Trades'!O204</f>
        <v/>
      </c>
      <c r="E204" s="18">
        <f>IF(B204&lt;&gt;B203,D204,E203+D204)</f>
        <v/>
      </c>
      <c r="F204" s="18">
        <f>IF(B204&lt;&gt;B203,MAX(0,E204),MAX(F203,E204))</f>
        <v/>
      </c>
      <c r="G204" s="18">
        <f>F204-E204</f>
        <v/>
      </c>
      <c r="H204" s="18">
        <f>IF(C204&lt;&gt;C203,D204,H203+D204)</f>
        <v/>
      </c>
      <c r="I204" s="18">
        <f>IF(C204&lt;&gt;C203,MAX(0,H204),MAX(I203,H204))</f>
        <v/>
      </c>
      <c r="J204" s="18">
        <f>I204-H204</f>
        <v/>
      </c>
      <c r="K204" s="18">
        <f>MAX(K203,'All Trades'!R203)</f>
        <v/>
      </c>
      <c r="L204" s="18">
        <f>'All Trades'!R203</f>
        <v/>
      </c>
      <c r="M204" s="18">
        <f>MAX(0,K204-(L204+'All Trades'!P204))</f>
        <v/>
      </c>
    </row>
    <row r="205">
      <c r="A205" s="11">
        <f>'All Trades'!A205</f>
        <v/>
      </c>
      <c r="B205" s="31">
        <f>YEAR('All Trades'!B205)</f>
        <v/>
      </c>
      <c r="C205" s="24">
        <f>DATE(YEAR('All Trades'!B205),MONTH('All Trades'!B205),1)</f>
        <v/>
      </c>
      <c r="D205" s="18">
        <f>'All Trades'!O205</f>
        <v/>
      </c>
      <c r="E205" s="18">
        <f>IF(B205&lt;&gt;B204,D205,E204+D205)</f>
        <v/>
      </c>
      <c r="F205" s="18">
        <f>IF(B205&lt;&gt;B204,MAX(0,E205),MAX(F204,E205))</f>
        <v/>
      </c>
      <c r="G205" s="18">
        <f>F205-E205</f>
        <v/>
      </c>
      <c r="H205" s="18">
        <f>IF(C205&lt;&gt;C204,D205,H204+D205)</f>
        <v/>
      </c>
      <c r="I205" s="18">
        <f>IF(C205&lt;&gt;C204,MAX(0,H205),MAX(I204,H205))</f>
        <v/>
      </c>
      <c r="J205" s="18">
        <f>I205-H205</f>
        <v/>
      </c>
      <c r="K205" s="18">
        <f>MAX(K204,'All Trades'!R204)</f>
        <v/>
      </c>
      <c r="L205" s="18">
        <f>'All Trades'!R204</f>
        <v/>
      </c>
      <c r="M205" s="18">
        <f>MAX(0,K205-(L205+'All Trades'!P205))</f>
        <v/>
      </c>
    </row>
    <row r="206">
      <c r="A206" s="11">
        <f>'All Trades'!A206</f>
        <v/>
      </c>
      <c r="B206" s="31">
        <f>YEAR('All Trades'!B206)</f>
        <v/>
      </c>
      <c r="C206" s="24">
        <f>DATE(YEAR('All Trades'!B206),MONTH('All Trades'!B206),1)</f>
        <v/>
      </c>
      <c r="D206" s="18">
        <f>'All Trades'!O206</f>
        <v/>
      </c>
      <c r="E206" s="18">
        <f>IF(B206&lt;&gt;B205,D206,E205+D206)</f>
        <v/>
      </c>
      <c r="F206" s="18">
        <f>IF(B206&lt;&gt;B205,MAX(0,E206),MAX(F205,E206))</f>
        <v/>
      </c>
      <c r="G206" s="18">
        <f>F206-E206</f>
        <v/>
      </c>
      <c r="H206" s="18">
        <f>IF(C206&lt;&gt;C205,D206,H205+D206)</f>
        <v/>
      </c>
      <c r="I206" s="18">
        <f>IF(C206&lt;&gt;C205,MAX(0,H206),MAX(I205,H206))</f>
        <v/>
      </c>
      <c r="J206" s="18">
        <f>I206-H206</f>
        <v/>
      </c>
      <c r="K206" s="18">
        <f>MAX(K205,'All Trades'!R205)</f>
        <v/>
      </c>
      <c r="L206" s="18">
        <f>'All Trades'!R205</f>
        <v/>
      </c>
      <c r="M206" s="18">
        <f>MAX(0,K206-(L206+'All Trades'!P206))</f>
        <v/>
      </c>
    </row>
    <row r="207">
      <c r="A207" s="11">
        <f>'All Trades'!A207</f>
        <v/>
      </c>
      <c r="B207" s="31">
        <f>YEAR('All Trades'!B207)</f>
        <v/>
      </c>
      <c r="C207" s="24">
        <f>DATE(YEAR('All Trades'!B207),MONTH('All Trades'!B207),1)</f>
        <v/>
      </c>
      <c r="D207" s="18">
        <f>'All Trades'!O207</f>
        <v/>
      </c>
      <c r="E207" s="18">
        <f>IF(B207&lt;&gt;B206,D207,E206+D207)</f>
        <v/>
      </c>
      <c r="F207" s="18">
        <f>IF(B207&lt;&gt;B206,MAX(0,E207),MAX(F206,E207))</f>
        <v/>
      </c>
      <c r="G207" s="18">
        <f>F207-E207</f>
        <v/>
      </c>
      <c r="H207" s="18">
        <f>IF(C207&lt;&gt;C206,D207,H206+D207)</f>
        <v/>
      </c>
      <c r="I207" s="18">
        <f>IF(C207&lt;&gt;C206,MAX(0,H207),MAX(I206,H207))</f>
        <v/>
      </c>
      <c r="J207" s="18">
        <f>I207-H207</f>
        <v/>
      </c>
      <c r="K207" s="18">
        <f>MAX(K206,'All Trades'!R206)</f>
        <v/>
      </c>
      <c r="L207" s="18">
        <f>'All Trades'!R206</f>
        <v/>
      </c>
      <c r="M207" s="18">
        <f>MAX(0,K207-(L207+'All Trades'!P207))</f>
        <v/>
      </c>
    </row>
    <row r="208">
      <c r="A208" s="11">
        <f>'All Trades'!A208</f>
        <v/>
      </c>
      <c r="B208" s="31">
        <f>YEAR('All Trades'!B208)</f>
        <v/>
      </c>
      <c r="C208" s="24">
        <f>DATE(YEAR('All Trades'!B208),MONTH('All Trades'!B208),1)</f>
        <v/>
      </c>
      <c r="D208" s="18">
        <f>'All Trades'!O208</f>
        <v/>
      </c>
      <c r="E208" s="18">
        <f>IF(B208&lt;&gt;B207,D208,E207+D208)</f>
        <v/>
      </c>
      <c r="F208" s="18">
        <f>IF(B208&lt;&gt;B207,MAX(0,E208),MAX(F207,E208))</f>
        <v/>
      </c>
      <c r="G208" s="18">
        <f>F208-E208</f>
        <v/>
      </c>
      <c r="H208" s="18">
        <f>IF(C208&lt;&gt;C207,D208,H207+D208)</f>
        <v/>
      </c>
      <c r="I208" s="18">
        <f>IF(C208&lt;&gt;C207,MAX(0,H208),MAX(I207,H208))</f>
        <v/>
      </c>
      <c r="J208" s="18">
        <f>I208-H208</f>
        <v/>
      </c>
      <c r="K208" s="18">
        <f>MAX(K207,'All Trades'!R207)</f>
        <v/>
      </c>
      <c r="L208" s="18">
        <f>'All Trades'!R207</f>
        <v/>
      </c>
      <c r="M208" s="18">
        <f>MAX(0,K208-(L208+'All Trades'!P208))</f>
        <v/>
      </c>
    </row>
    <row r="209">
      <c r="A209" s="11">
        <f>'All Trades'!A209</f>
        <v/>
      </c>
      <c r="B209" s="31">
        <f>YEAR('All Trades'!B209)</f>
        <v/>
      </c>
      <c r="C209" s="24">
        <f>DATE(YEAR('All Trades'!B209),MONTH('All Trades'!B209),1)</f>
        <v/>
      </c>
      <c r="D209" s="18">
        <f>'All Trades'!O209</f>
        <v/>
      </c>
      <c r="E209" s="18">
        <f>IF(B209&lt;&gt;B208,D209,E208+D209)</f>
        <v/>
      </c>
      <c r="F209" s="18">
        <f>IF(B209&lt;&gt;B208,MAX(0,E209),MAX(F208,E209))</f>
        <v/>
      </c>
      <c r="G209" s="18">
        <f>F209-E209</f>
        <v/>
      </c>
      <c r="H209" s="18">
        <f>IF(C209&lt;&gt;C208,D209,H208+D209)</f>
        <v/>
      </c>
      <c r="I209" s="18">
        <f>IF(C209&lt;&gt;C208,MAX(0,H209),MAX(I208,H209))</f>
        <v/>
      </c>
      <c r="J209" s="18">
        <f>I209-H209</f>
        <v/>
      </c>
      <c r="K209" s="18">
        <f>MAX(K208,'All Trades'!R208)</f>
        <v/>
      </c>
      <c r="L209" s="18">
        <f>'All Trades'!R208</f>
        <v/>
      </c>
      <c r="M209" s="18">
        <f>MAX(0,K209-(L209+'All Trades'!P209))</f>
        <v/>
      </c>
    </row>
    <row r="210">
      <c r="A210" s="11">
        <f>'All Trades'!A210</f>
        <v/>
      </c>
      <c r="B210" s="31">
        <f>YEAR('All Trades'!B210)</f>
        <v/>
      </c>
      <c r="C210" s="24">
        <f>DATE(YEAR('All Trades'!B210),MONTH('All Trades'!B210),1)</f>
        <v/>
      </c>
      <c r="D210" s="18">
        <f>'All Trades'!O210</f>
        <v/>
      </c>
      <c r="E210" s="18">
        <f>IF(B210&lt;&gt;B209,D210,E209+D210)</f>
        <v/>
      </c>
      <c r="F210" s="18">
        <f>IF(B210&lt;&gt;B209,MAX(0,E210),MAX(F209,E210))</f>
        <v/>
      </c>
      <c r="G210" s="18">
        <f>F210-E210</f>
        <v/>
      </c>
      <c r="H210" s="18">
        <f>IF(C210&lt;&gt;C209,D210,H209+D210)</f>
        <v/>
      </c>
      <c r="I210" s="18">
        <f>IF(C210&lt;&gt;C209,MAX(0,H210),MAX(I209,H210))</f>
        <v/>
      </c>
      <c r="J210" s="18">
        <f>I210-H210</f>
        <v/>
      </c>
      <c r="K210" s="18">
        <f>MAX(K209,'All Trades'!R209)</f>
        <v/>
      </c>
      <c r="L210" s="18">
        <f>'All Trades'!R209</f>
        <v/>
      </c>
      <c r="M210" s="18">
        <f>MAX(0,K210-(L210+'All Trades'!P210))</f>
        <v/>
      </c>
    </row>
    <row r="211">
      <c r="A211" s="11">
        <f>'All Trades'!A211</f>
        <v/>
      </c>
      <c r="B211" s="31">
        <f>YEAR('All Trades'!B211)</f>
        <v/>
      </c>
      <c r="C211" s="24">
        <f>DATE(YEAR('All Trades'!B211),MONTH('All Trades'!B211),1)</f>
        <v/>
      </c>
      <c r="D211" s="18">
        <f>'All Trades'!O211</f>
        <v/>
      </c>
      <c r="E211" s="18">
        <f>IF(B211&lt;&gt;B210,D211,E210+D211)</f>
        <v/>
      </c>
      <c r="F211" s="18">
        <f>IF(B211&lt;&gt;B210,MAX(0,E211),MAX(F210,E211))</f>
        <v/>
      </c>
      <c r="G211" s="18">
        <f>F211-E211</f>
        <v/>
      </c>
      <c r="H211" s="18">
        <f>IF(C211&lt;&gt;C210,D211,H210+D211)</f>
        <v/>
      </c>
      <c r="I211" s="18">
        <f>IF(C211&lt;&gt;C210,MAX(0,H211),MAX(I210,H211))</f>
        <v/>
      </c>
      <c r="J211" s="18">
        <f>I211-H211</f>
        <v/>
      </c>
      <c r="K211" s="18">
        <f>MAX(K210,'All Trades'!R210)</f>
        <v/>
      </c>
      <c r="L211" s="18">
        <f>'All Trades'!R210</f>
        <v/>
      </c>
      <c r="M211" s="18">
        <f>MAX(0,K211-(L211+'All Trades'!P211))</f>
        <v/>
      </c>
    </row>
    <row r="212">
      <c r="A212" s="11">
        <f>'All Trades'!A212</f>
        <v/>
      </c>
      <c r="B212" s="31">
        <f>YEAR('All Trades'!B212)</f>
        <v/>
      </c>
      <c r="C212" s="24">
        <f>DATE(YEAR('All Trades'!B212),MONTH('All Trades'!B212),1)</f>
        <v/>
      </c>
      <c r="D212" s="18">
        <f>'All Trades'!O212</f>
        <v/>
      </c>
      <c r="E212" s="18">
        <f>IF(B212&lt;&gt;B211,D212,E211+D212)</f>
        <v/>
      </c>
      <c r="F212" s="18">
        <f>IF(B212&lt;&gt;B211,MAX(0,E212),MAX(F211,E212))</f>
        <v/>
      </c>
      <c r="G212" s="18">
        <f>F212-E212</f>
        <v/>
      </c>
      <c r="H212" s="18">
        <f>IF(C212&lt;&gt;C211,D212,H211+D212)</f>
        <v/>
      </c>
      <c r="I212" s="18">
        <f>IF(C212&lt;&gt;C211,MAX(0,H212),MAX(I211,H212))</f>
        <v/>
      </c>
      <c r="J212" s="18">
        <f>I212-H212</f>
        <v/>
      </c>
      <c r="K212" s="18">
        <f>MAX(K211,'All Trades'!R211)</f>
        <v/>
      </c>
      <c r="L212" s="18">
        <f>'All Trades'!R211</f>
        <v/>
      </c>
      <c r="M212" s="18">
        <f>MAX(0,K212-(L212+'All Trades'!P212))</f>
        <v/>
      </c>
    </row>
    <row r="213">
      <c r="A213" s="11">
        <f>'All Trades'!A213</f>
        <v/>
      </c>
      <c r="B213" s="31">
        <f>YEAR('All Trades'!B213)</f>
        <v/>
      </c>
      <c r="C213" s="24">
        <f>DATE(YEAR('All Trades'!B213),MONTH('All Trades'!B213),1)</f>
        <v/>
      </c>
      <c r="D213" s="18">
        <f>'All Trades'!O213</f>
        <v/>
      </c>
      <c r="E213" s="18">
        <f>IF(B213&lt;&gt;B212,D213,E212+D213)</f>
        <v/>
      </c>
      <c r="F213" s="18">
        <f>IF(B213&lt;&gt;B212,MAX(0,E213),MAX(F212,E213))</f>
        <v/>
      </c>
      <c r="G213" s="18">
        <f>F213-E213</f>
        <v/>
      </c>
      <c r="H213" s="18">
        <f>IF(C213&lt;&gt;C212,D213,H212+D213)</f>
        <v/>
      </c>
      <c r="I213" s="18">
        <f>IF(C213&lt;&gt;C212,MAX(0,H213),MAX(I212,H213))</f>
        <v/>
      </c>
      <c r="J213" s="18">
        <f>I213-H213</f>
        <v/>
      </c>
      <c r="K213" s="18">
        <f>MAX(K212,'All Trades'!R212)</f>
        <v/>
      </c>
      <c r="L213" s="18">
        <f>'All Trades'!R212</f>
        <v/>
      </c>
      <c r="M213" s="18">
        <f>MAX(0,K213-(L213+'All Trades'!P213))</f>
        <v/>
      </c>
    </row>
    <row r="214">
      <c r="A214" s="11">
        <f>'All Trades'!A214</f>
        <v/>
      </c>
      <c r="B214" s="31">
        <f>YEAR('All Trades'!B214)</f>
        <v/>
      </c>
      <c r="C214" s="24">
        <f>DATE(YEAR('All Trades'!B214),MONTH('All Trades'!B214),1)</f>
        <v/>
      </c>
      <c r="D214" s="18">
        <f>'All Trades'!O214</f>
        <v/>
      </c>
      <c r="E214" s="18">
        <f>IF(B214&lt;&gt;B213,D214,E213+D214)</f>
        <v/>
      </c>
      <c r="F214" s="18">
        <f>IF(B214&lt;&gt;B213,MAX(0,E214),MAX(F213,E214))</f>
        <v/>
      </c>
      <c r="G214" s="18">
        <f>F214-E214</f>
        <v/>
      </c>
      <c r="H214" s="18">
        <f>IF(C214&lt;&gt;C213,D214,H213+D214)</f>
        <v/>
      </c>
      <c r="I214" s="18">
        <f>IF(C214&lt;&gt;C213,MAX(0,H214),MAX(I213,H214))</f>
        <v/>
      </c>
      <c r="J214" s="18">
        <f>I214-H214</f>
        <v/>
      </c>
      <c r="K214" s="18">
        <f>MAX(K213,'All Trades'!R213)</f>
        <v/>
      </c>
      <c r="L214" s="18">
        <f>'All Trades'!R213</f>
        <v/>
      </c>
      <c r="M214" s="18">
        <f>MAX(0,K214-(L214+'All Trades'!P214))</f>
        <v/>
      </c>
    </row>
    <row r="215">
      <c r="A215" s="11">
        <f>'All Trades'!A215</f>
        <v/>
      </c>
      <c r="B215" s="31">
        <f>YEAR('All Trades'!B215)</f>
        <v/>
      </c>
      <c r="C215" s="24">
        <f>DATE(YEAR('All Trades'!B215),MONTH('All Trades'!B215),1)</f>
        <v/>
      </c>
      <c r="D215" s="18">
        <f>'All Trades'!O215</f>
        <v/>
      </c>
      <c r="E215" s="18">
        <f>IF(B215&lt;&gt;B214,D215,E214+D215)</f>
        <v/>
      </c>
      <c r="F215" s="18">
        <f>IF(B215&lt;&gt;B214,MAX(0,E215),MAX(F214,E215))</f>
        <v/>
      </c>
      <c r="G215" s="18">
        <f>F215-E215</f>
        <v/>
      </c>
      <c r="H215" s="18">
        <f>IF(C215&lt;&gt;C214,D215,H214+D215)</f>
        <v/>
      </c>
      <c r="I215" s="18">
        <f>IF(C215&lt;&gt;C214,MAX(0,H215),MAX(I214,H215))</f>
        <v/>
      </c>
      <c r="J215" s="18">
        <f>I215-H215</f>
        <v/>
      </c>
      <c r="K215" s="18">
        <f>MAX(K214,'All Trades'!R214)</f>
        <v/>
      </c>
      <c r="L215" s="18">
        <f>'All Trades'!R214</f>
        <v/>
      </c>
      <c r="M215" s="18">
        <f>MAX(0,K215-(L215+'All Trades'!P215))</f>
        <v/>
      </c>
    </row>
    <row r="216">
      <c r="A216" s="11">
        <f>'All Trades'!A216</f>
        <v/>
      </c>
      <c r="B216" s="31">
        <f>YEAR('All Trades'!B216)</f>
        <v/>
      </c>
      <c r="C216" s="24">
        <f>DATE(YEAR('All Trades'!B216),MONTH('All Trades'!B216),1)</f>
        <v/>
      </c>
      <c r="D216" s="18">
        <f>'All Trades'!O216</f>
        <v/>
      </c>
      <c r="E216" s="18">
        <f>IF(B216&lt;&gt;B215,D216,E215+D216)</f>
        <v/>
      </c>
      <c r="F216" s="18">
        <f>IF(B216&lt;&gt;B215,MAX(0,E216),MAX(F215,E216))</f>
        <v/>
      </c>
      <c r="G216" s="18">
        <f>F216-E216</f>
        <v/>
      </c>
      <c r="H216" s="18">
        <f>IF(C216&lt;&gt;C215,D216,H215+D216)</f>
        <v/>
      </c>
      <c r="I216" s="18">
        <f>IF(C216&lt;&gt;C215,MAX(0,H216),MAX(I215,H216))</f>
        <v/>
      </c>
      <c r="J216" s="18">
        <f>I216-H216</f>
        <v/>
      </c>
      <c r="K216" s="18">
        <f>MAX(K215,'All Trades'!R215)</f>
        <v/>
      </c>
      <c r="L216" s="18">
        <f>'All Trades'!R215</f>
        <v/>
      </c>
      <c r="M216" s="18">
        <f>MAX(0,K216-(L216+'All Trades'!P216))</f>
        <v/>
      </c>
    </row>
    <row r="217">
      <c r="A217" s="11">
        <f>'All Trades'!A217</f>
        <v/>
      </c>
      <c r="B217" s="31">
        <f>YEAR('All Trades'!B217)</f>
        <v/>
      </c>
      <c r="C217" s="24">
        <f>DATE(YEAR('All Trades'!B217),MONTH('All Trades'!B217),1)</f>
        <v/>
      </c>
      <c r="D217" s="18">
        <f>'All Trades'!O217</f>
        <v/>
      </c>
      <c r="E217" s="18">
        <f>IF(B217&lt;&gt;B216,D217,E216+D217)</f>
        <v/>
      </c>
      <c r="F217" s="18">
        <f>IF(B217&lt;&gt;B216,MAX(0,E217),MAX(F216,E217))</f>
        <v/>
      </c>
      <c r="G217" s="18">
        <f>F217-E217</f>
        <v/>
      </c>
      <c r="H217" s="18">
        <f>IF(C217&lt;&gt;C216,D217,H216+D217)</f>
        <v/>
      </c>
      <c r="I217" s="18">
        <f>IF(C217&lt;&gt;C216,MAX(0,H217),MAX(I216,H217))</f>
        <v/>
      </c>
      <c r="J217" s="18">
        <f>I217-H217</f>
        <v/>
      </c>
      <c r="K217" s="18">
        <f>MAX(K216,'All Trades'!R216)</f>
        <v/>
      </c>
      <c r="L217" s="18">
        <f>'All Trades'!R216</f>
        <v/>
      </c>
      <c r="M217" s="18">
        <f>MAX(0,K217-(L217+'All Trades'!P217))</f>
        <v/>
      </c>
    </row>
    <row r="218">
      <c r="A218" s="11">
        <f>'All Trades'!A218</f>
        <v/>
      </c>
      <c r="B218" s="31">
        <f>YEAR('All Trades'!B218)</f>
        <v/>
      </c>
      <c r="C218" s="24">
        <f>DATE(YEAR('All Trades'!B218),MONTH('All Trades'!B218),1)</f>
        <v/>
      </c>
      <c r="D218" s="18">
        <f>'All Trades'!O218</f>
        <v/>
      </c>
      <c r="E218" s="18">
        <f>IF(B218&lt;&gt;B217,D218,E217+D218)</f>
        <v/>
      </c>
      <c r="F218" s="18">
        <f>IF(B218&lt;&gt;B217,MAX(0,E218),MAX(F217,E218))</f>
        <v/>
      </c>
      <c r="G218" s="18">
        <f>F218-E218</f>
        <v/>
      </c>
      <c r="H218" s="18">
        <f>IF(C218&lt;&gt;C217,D218,H217+D218)</f>
        <v/>
      </c>
      <c r="I218" s="18">
        <f>IF(C218&lt;&gt;C217,MAX(0,H218),MAX(I217,H218))</f>
        <v/>
      </c>
      <c r="J218" s="18">
        <f>I218-H218</f>
        <v/>
      </c>
      <c r="K218" s="18">
        <f>MAX(K217,'All Trades'!R217)</f>
        <v/>
      </c>
      <c r="L218" s="18">
        <f>'All Trades'!R217</f>
        <v/>
      </c>
      <c r="M218" s="18">
        <f>MAX(0,K218-(L218+'All Trades'!P218))</f>
        <v/>
      </c>
    </row>
    <row r="219">
      <c r="A219" s="11">
        <f>'All Trades'!A219</f>
        <v/>
      </c>
      <c r="B219" s="31">
        <f>YEAR('All Trades'!B219)</f>
        <v/>
      </c>
      <c r="C219" s="24">
        <f>DATE(YEAR('All Trades'!B219),MONTH('All Trades'!B219),1)</f>
        <v/>
      </c>
      <c r="D219" s="18">
        <f>'All Trades'!O219</f>
        <v/>
      </c>
      <c r="E219" s="18">
        <f>IF(B219&lt;&gt;B218,D219,E218+D219)</f>
        <v/>
      </c>
      <c r="F219" s="18">
        <f>IF(B219&lt;&gt;B218,MAX(0,E219),MAX(F218,E219))</f>
        <v/>
      </c>
      <c r="G219" s="18">
        <f>F219-E219</f>
        <v/>
      </c>
      <c r="H219" s="18">
        <f>IF(C219&lt;&gt;C218,D219,H218+D219)</f>
        <v/>
      </c>
      <c r="I219" s="18">
        <f>IF(C219&lt;&gt;C218,MAX(0,H219),MAX(I218,H219))</f>
        <v/>
      </c>
      <c r="J219" s="18">
        <f>I219-H219</f>
        <v/>
      </c>
      <c r="K219" s="18">
        <f>MAX(K218,'All Trades'!R218)</f>
        <v/>
      </c>
      <c r="L219" s="18">
        <f>'All Trades'!R218</f>
        <v/>
      </c>
      <c r="M219" s="18">
        <f>MAX(0,K219-(L219+'All Trades'!P219))</f>
        <v/>
      </c>
    </row>
    <row r="220">
      <c r="A220" s="11">
        <f>'All Trades'!A220</f>
        <v/>
      </c>
      <c r="B220" s="31">
        <f>YEAR('All Trades'!B220)</f>
        <v/>
      </c>
      <c r="C220" s="24">
        <f>DATE(YEAR('All Trades'!B220),MONTH('All Trades'!B220),1)</f>
        <v/>
      </c>
      <c r="D220" s="18">
        <f>'All Trades'!O220</f>
        <v/>
      </c>
      <c r="E220" s="18">
        <f>IF(B220&lt;&gt;B219,D220,E219+D220)</f>
        <v/>
      </c>
      <c r="F220" s="18">
        <f>IF(B220&lt;&gt;B219,MAX(0,E220),MAX(F219,E220))</f>
        <v/>
      </c>
      <c r="G220" s="18">
        <f>F220-E220</f>
        <v/>
      </c>
      <c r="H220" s="18">
        <f>IF(C220&lt;&gt;C219,D220,H219+D220)</f>
        <v/>
      </c>
      <c r="I220" s="18">
        <f>IF(C220&lt;&gt;C219,MAX(0,H220),MAX(I219,H220))</f>
        <v/>
      </c>
      <c r="J220" s="18">
        <f>I220-H220</f>
        <v/>
      </c>
      <c r="K220" s="18">
        <f>MAX(K219,'All Trades'!R219)</f>
        <v/>
      </c>
      <c r="L220" s="18">
        <f>'All Trades'!R219</f>
        <v/>
      </c>
      <c r="M220" s="18">
        <f>MAX(0,K220-(L220+'All Trades'!P220))</f>
        <v/>
      </c>
    </row>
    <row r="221">
      <c r="A221" s="11">
        <f>'All Trades'!A221</f>
        <v/>
      </c>
      <c r="B221" s="31">
        <f>YEAR('All Trades'!B221)</f>
        <v/>
      </c>
      <c r="C221" s="24">
        <f>DATE(YEAR('All Trades'!B221),MONTH('All Trades'!B221),1)</f>
        <v/>
      </c>
      <c r="D221" s="18">
        <f>'All Trades'!O221</f>
        <v/>
      </c>
      <c r="E221" s="18">
        <f>IF(B221&lt;&gt;B220,D221,E220+D221)</f>
        <v/>
      </c>
      <c r="F221" s="18">
        <f>IF(B221&lt;&gt;B220,MAX(0,E221),MAX(F220,E221))</f>
        <v/>
      </c>
      <c r="G221" s="18">
        <f>F221-E221</f>
        <v/>
      </c>
      <c r="H221" s="18">
        <f>IF(C221&lt;&gt;C220,D221,H220+D221)</f>
        <v/>
      </c>
      <c r="I221" s="18">
        <f>IF(C221&lt;&gt;C220,MAX(0,H221),MAX(I220,H221))</f>
        <v/>
      </c>
      <c r="J221" s="18">
        <f>I221-H221</f>
        <v/>
      </c>
      <c r="K221" s="18">
        <f>MAX(K220,'All Trades'!R220)</f>
        <v/>
      </c>
      <c r="L221" s="18">
        <f>'All Trades'!R220</f>
        <v/>
      </c>
      <c r="M221" s="18">
        <f>MAX(0,K221-(L221+'All Trades'!P221))</f>
        <v/>
      </c>
    </row>
    <row r="222">
      <c r="A222" s="11">
        <f>'All Trades'!A222</f>
        <v/>
      </c>
      <c r="B222" s="31">
        <f>YEAR('All Trades'!B222)</f>
        <v/>
      </c>
      <c r="C222" s="24">
        <f>DATE(YEAR('All Trades'!B222),MONTH('All Trades'!B222),1)</f>
        <v/>
      </c>
      <c r="D222" s="18">
        <f>'All Trades'!O222</f>
        <v/>
      </c>
      <c r="E222" s="18">
        <f>IF(B222&lt;&gt;B221,D222,E221+D222)</f>
        <v/>
      </c>
      <c r="F222" s="18">
        <f>IF(B222&lt;&gt;B221,MAX(0,E222),MAX(F221,E222))</f>
        <v/>
      </c>
      <c r="G222" s="18">
        <f>F222-E222</f>
        <v/>
      </c>
      <c r="H222" s="18">
        <f>IF(C222&lt;&gt;C221,D222,H221+D222)</f>
        <v/>
      </c>
      <c r="I222" s="18">
        <f>IF(C222&lt;&gt;C221,MAX(0,H222),MAX(I221,H222))</f>
        <v/>
      </c>
      <c r="J222" s="18">
        <f>I222-H222</f>
        <v/>
      </c>
      <c r="K222" s="18">
        <f>MAX(K221,'All Trades'!R221)</f>
        <v/>
      </c>
      <c r="L222" s="18">
        <f>'All Trades'!R221</f>
        <v/>
      </c>
      <c r="M222" s="18">
        <f>MAX(0,K222-(L222+'All Trades'!P222))</f>
        <v/>
      </c>
    </row>
    <row r="223">
      <c r="A223" s="11">
        <f>'All Trades'!A223</f>
        <v/>
      </c>
      <c r="B223" s="31">
        <f>YEAR('All Trades'!B223)</f>
        <v/>
      </c>
      <c r="C223" s="24">
        <f>DATE(YEAR('All Trades'!B223),MONTH('All Trades'!B223),1)</f>
        <v/>
      </c>
      <c r="D223" s="18">
        <f>'All Trades'!O223</f>
        <v/>
      </c>
      <c r="E223" s="18">
        <f>IF(B223&lt;&gt;B222,D223,E222+D223)</f>
        <v/>
      </c>
      <c r="F223" s="18">
        <f>IF(B223&lt;&gt;B222,MAX(0,E223),MAX(F222,E223))</f>
        <v/>
      </c>
      <c r="G223" s="18">
        <f>F223-E223</f>
        <v/>
      </c>
      <c r="H223" s="18">
        <f>IF(C223&lt;&gt;C222,D223,H222+D223)</f>
        <v/>
      </c>
      <c r="I223" s="18">
        <f>IF(C223&lt;&gt;C222,MAX(0,H223),MAX(I222,H223))</f>
        <v/>
      </c>
      <c r="J223" s="18">
        <f>I223-H223</f>
        <v/>
      </c>
      <c r="K223" s="18">
        <f>MAX(K222,'All Trades'!R222)</f>
        <v/>
      </c>
      <c r="L223" s="18">
        <f>'All Trades'!R222</f>
        <v/>
      </c>
      <c r="M223" s="18">
        <f>MAX(0,K223-(L223+'All Trades'!P223))</f>
        <v/>
      </c>
    </row>
    <row r="224">
      <c r="A224" s="11">
        <f>'All Trades'!A224</f>
        <v/>
      </c>
      <c r="B224" s="31">
        <f>YEAR('All Trades'!B224)</f>
        <v/>
      </c>
      <c r="C224" s="24">
        <f>DATE(YEAR('All Trades'!B224),MONTH('All Trades'!B224),1)</f>
        <v/>
      </c>
      <c r="D224" s="18">
        <f>'All Trades'!O224</f>
        <v/>
      </c>
      <c r="E224" s="18">
        <f>IF(B224&lt;&gt;B223,D224,E223+D224)</f>
        <v/>
      </c>
      <c r="F224" s="18">
        <f>IF(B224&lt;&gt;B223,MAX(0,E224),MAX(F223,E224))</f>
        <v/>
      </c>
      <c r="G224" s="18">
        <f>F224-E224</f>
        <v/>
      </c>
      <c r="H224" s="18">
        <f>IF(C224&lt;&gt;C223,D224,H223+D224)</f>
        <v/>
      </c>
      <c r="I224" s="18">
        <f>IF(C224&lt;&gt;C223,MAX(0,H224),MAX(I223,H224))</f>
        <v/>
      </c>
      <c r="J224" s="18">
        <f>I224-H224</f>
        <v/>
      </c>
      <c r="K224" s="18">
        <f>MAX(K223,'All Trades'!R223)</f>
        <v/>
      </c>
      <c r="L224" s="18">
        <f>'All Trades'!R223</f>
        <v/>
      </c>
      <c r="M224" s="18">
        <f>MAX(0,K224-(L224+'All Trades'!P224))</f>
        <v/>
      </c>
    </row>
    <row r="225">
      <c r="A225" s="11">
        <f>'All Trades'!A225</f>
        <v/>
      </c>
      <c r="B225" s="31">
        <f>YEAR('All Trades'!B225)</f>
        <v/>
      </c>
      <c r="C225" s="24">
        <f>DATE(YEAR('All Trades'!B225),MONTH('All Trades'!B225),1)</f>
        <v/>
      </c>
      <c r="D225" s="18">
        <f>'All Trades'!O225</f>
        <v/>
      </c>
      <c r="E225" s="18">
        <f>IF(B225&lt;&gt;B224,D225,E224+D225)</f>
        <v/>
      </c>
      <c r="F225" s="18">
        <f>IF(B225&lt;&gt;B224,MAX(0,E225),MAX(F224,E225))</f>
        <v/>
      </c>
      <c r="G225" s="18">
        <f>F225-E225</f>
        <v/>
      </c>
      <c r="H225" s="18">
        <f>IF(C225&lt;&gt;C224,D225,H224+D225)</f>
        <v/>
      </c>
      <c r="I225" s="18">
        <f>IF(C225&lt;&gt;C224,MAX(0,H225),MAX(I224,H225))</f>
        <v/>
      </c>
      <c r="J225" s="18">
        <f>I225-H225</f>
        <v/>
      </c>
      <c r="K225" s="18">
        <f>MAX(K224,'All Trades'!R224)</f>
        <v/>
      </c>
      <c r="L225" s="18">
        <f>'All Trades'!R224</f>
        <v/>
      </c>
      <c r="M225" s="18">
        <f>MAX(0,K225-(L225+'All Trades'!P225))</f>
        <v/>
      </c>
    </row>
    <row r="226">
      <c r="A226" s="11">
        <f>'All Trades'!A226</f>
        <v/>
      </c>
      <c r="B226" s="31">
        <f>YEAR('All Trades'!B226)</f>
        <v/>
      </c>
      <c r="C226" s="24">
        <f>DATE(YEAR('All Trades'!B226),MONTH('All Trades'!B226),1)</f>
        <v/>
      </c>
      <c r="D226" s="18">
        <f>'All Trades'!O226</f>
        <v/>
      </c>
      <c r="E226" s="18">
        <f>IF(B226&lt;&gt;B225,D226,E225+D226)</f>
        <v/>
      </c>
      <c r="F226" s="18">
        <f>IF(B226&lt;&gt;B225,MAX(0,E226),MAX(F225,E226))</f>
        <v/>
      </c>
      <c r="G226" s="18">
        <f>F226-E226</f>
        <v/>
      </c>
      <c r="H226" s="18">
        <f>IF(C226&lt;&gt;C225,D226,H225+D226)</f>
        <v/>
      </c>
      <c r="I226" s="18">
        <f>IF(C226&lt;&gt;C225,MAX(0,H226),MAX(I225,H226))</f>
        <v/>
      </c>
      <c r="J226" s="18">
        <f>I226-H226</f>
        <v/>
      </c>
      <c r="K226" s="18">
        <f>MAX(K225,'All Trades'!R225)</f>
        <v/>
      </c>
      <c r="L226" s="18">
        <f>'All Trades'!R225</f>
        <v/>
      </c>
      <c r="M226" s="18">
        <f>MAX(0,K226-(L226+'All Trades'!P226))</f>
        <v/>
      </c>
    </row>
    <row r="227">
      <c r="A227" s="11">
        <f>'All Trades'!A227</f>
        <v/>
      </c>
      <c r="B227" s="31">
        <f>YEAR('All Trades'!B227)</f>
        <v/>
      </c>
      <c r="C227" s="24">
        <f>DATE(YEAR('All Trades'!B227),MONTH('All Trades'!B227),1)</f>
        <v/>
      </c>
      <c r="D227" s="18">
        <f>'All Trades'!O227</f>
        <v/>
      </c>
      <c r="E227" s="18">
        <f>IF(B227&lt;&gt;B226,D227,E226+D227)</f>
        <v/>
      </c>
      <c r="F227" s="18">
        <f>IF(B227&lt;&gt;B226,MAX(0,E227),MAX(F226,E227))</f>
        <v/>
      </c>
      <c r="G227" s="18">
        <f>F227-E227</f>
        <v/>
      </c>
      <c r="H227" s="18">
        <f>IF(C227&lt;&gt;C226,D227,H226+D227)</f>
        <v/>
      </c>
      <c r="I227" s="18">
        <f>IF(C227&lt;&gt;C226,MAX(0,H227),MAX(I226,H227))</f>
        <v/>
      </c>
      <c r="J227" s="18">
        <f>I227-H227</f>
        <v/>
      </c>
      <c r="K227" s="18">
        <f>MAX(K226,'All Trades'!R226)</f>
        <v/>
      </c>
      <c r="L227" s="18">
        <f>'All Trades'!R226</f>
        <v/>
      </c>
      <c r="M227" s="18">
        <f>MAX(0,K227-(L227+'All Trades'!P227))</f>
        <v/>
      </c>
    </row>
    <row r="228">
      <c r="A228" s="11">
        <f>'All Trades'!A228</f>
        <v/>
      </c>
      <c r="B228" s="31">
        <f>YEAR('All Trades'!B228)</f>
        <v/>
      </c>
      <c r="C228" s="24">
        <f>DATE(YEAR('All Trades'!B228),MONTH('All Trades'!B228),1)</f>
        <v/>
      </c>
      <c r="D228" s="18">
        <f>'All Trades'!O228</f>
        <v/>
      </c>
      <c r="E228" s="18">
        <f>IF(B228&lt;&gt;B227,D228,E227+D228)</f>
        <v/>
      </c>
      <c r="F228" s="18">
        <f>IF(B228&lt;&gt;B227,MAX(0,E228),MAX(F227,E228))</f>
        <v/>
      </c>
      <c r="G228" s="18">
        <f>F228-E228</f>
        <v/>
      </c>
      <c r="H228" s="18">
        <f>IF(C228&lt;&gt;C227,D228,H227+D228)</f>
        <v/>
      </c>
      <c r="I228" s="18">
        <f>IF(C228&lt;&gt;C227,MAX(0,H228),MAX(I227,H228))</f>
        <v/>
      </c>
      <c r="J228" s="18">
        <f>I228-H228</f>
        <v/>
      </c>
      <c r="K228" s="18">
        <f>MAX(K227,'All Trades'!R227)</f>
        <v/>
      </c>
      <c r="L228" s="18">
        <f>'All Trades'!R227</f>
        <v/>
      </c>
      <c r="M228" s="18">
        <f>MAX(0,K228-(L228+'All Trades'!P228))</f>
        <v/>
      </c>
    </row>
    <row r="229">
      <c r="A229" s="11">
        <f>'All Trades'!A229</f>
        <v/>
      </c>
      <c r="B229" s="31">
        <f>YEAR('All Trades'!B229)</f>
        <v/>
      </c>
      <c r="C229" s="24">
        <f>DATE(YEAR('All Trades'!B229),MONTH('All Trades'!B229),1)</f>
        <v/>
      </c>
      <c r="D229" s="18">
        <f>'All Trades'!O229</f>
        <v/>
      </c>
      <c r="E229" s="18">
        <f>IF(B229&lt;&gt;B228,D229,E228+D229)</f>
        <v/>
      </c>
      <c r="F229" s="18">
        <f>IF(B229&lt;&gt;B228,MAX(0,E229),MAX(F228,E229))</f>
        <v/>
      </c>
      <c r="G229" s="18">
        <f>F229-E229</f>
        <v/>
      </c>
      <c r="H229" s="18">
        <f>IF(C229&lt;&gt;C228,D229,H228+D229)</f>
        <v/>
      </c>
      <c r="I229" s="18">
        <f>IF(C229&lt;&gt;C228,MAX(0,H229),MAX(I228,H229))</f>
        <v/>
      </c>
      <c r="J229" s="18">
        <f>I229-H229</f>
        <v/>
      </c>
      <c r="K229" s="18">
        <f>MAX(K228,'All Trades'!R228)</f>
        <v/>
      </c>
      <c r="L229" s="18">
        <f>'All Trades'!R228</f>
        <v/>
      </c>
      <c r="M229" s="18">
        <f>MAX(0,K229-(L229+'All Trades'!P229))</f>
        <v/>
      </c>
    </row>
    <row r="230">
      <c r="A230" s="11">
        <f>'All Trades'!A230</f>
        <v/>
      </c>
      <c r="B230" s="31">
        <f>YEAR('All Trades'!B230)</f>
        <v/>
      </c>
      <c r="C230" s="24">
        <f>DATE(YEAR('All Trades'!B230),MONTH('All Trades'!B230),1)</f>
        <v/>
      </c>
      <c r="D230" s="18">
        <f>'All Trades'!O230</f>
        <v/>
      </c>
      <c r="E230" s="18">
        <f>IF(B230&lt;&gt;B229,D230,E229+D230)</f>
        <v/>
      </c>
      <c r="F230" s="18">
        <f>IF(B230&lt;&gt;B229,MAX(0,E230),MAX(F229,E230))</f>
        <v/>
      </c>
      <c r="G230" s="18">
        <f>F230-E230</f>
        <v/>
      </c>
      <c r="H230" s="18">
        <f>IF(C230&lt;&gt;C229,D230,H229+D230)</f>
        <v/>
      </c>
      <c r="I230" s="18">
        <f>IF(C230&lt;&gt;C229,MAX(0,H230),MAX(I229,H230))</f>
        <v/>
      </c>
      <c r="J230" s="18">
        <f>I230-H230</f>
        <v/>
      </c>
      <c r="K230" s="18">
        <f>MAX(K229,'All Trades'!R229)</f>
        <v/>
      </c>
      <c r="L230" s="18">
        <f>'All Trades'!R229</f>
        <v/>
      </c>
      <c r="M230" s="18">
        <f>MAX(0,K230-(L230+'All Trades'!P230))</f>
        <v/>
      </c>
    </row>
    <row r="231">
      <c r="A231" s="11">
        <f>'All Trades'!A231</f>
        <v/>
      </c>
      <c r="B231" s="31">
        <f>YEAR('All Trades'!B231)</f>
        <v/>
      </c>
      <c r="C231" s="24">
        <f>DATE(YEAR('All Trades'!B231),MONTH('All Trades'!B231),1)</f>
        <v/>
      </c>
      <c r="D231" s="18">
        <f>'All Trades'!O231</f>
        <v/>
      </c>
      <c r="E231" s="18">
        <f>IF(B231&lt;&gt;B230,D231,E230+D231)</f>
        <v/>
      </c>
      <c r="F231" s="18">
        <f>IF(B231&lt;&gt;B230,MAX(0,E231),MAX(F230,E231))</f>
        <v/>
      </c>
      <c r="G231" s="18">
        <f>F231-E231</f>
        <v/>
      </c>
      <c r="H231" s="18">
        <f>IF(C231&lt;&gt;C230,D231,H230+D231)</f>
        <v/>
      </c>
      <c r="I231" s="18">
        <f>IF(C231&lt;&gt;C230,MAX(0,H231),MAX(I230,H231))</f>
        <v/>
      </c>
      <c r="J231" s="18">
        <f>I231-H231</f>
        <v/>
      </c>
      <c r="K231" s="18">
        <f>MAX(K230,'All Trades'!R230)</f>
        <v/>
      </c>
      <c r="L231" s="18">
        <f>'All Trades'!R230</f>
        <v/>
      </c>
      <c r="M231" s="18">
        <f>MAX(0,K231-(L231+'All Trades'!P231))</f>
        <v/>
      </c>
    </row>
    <row r="232">
      <c r="A232" s="11">
        <f>'All Trades'!A232</f>
        <v/>
      </c>
      <c r="B232" s="31">
        <f>YEAR('All Trades'!B232)</f>
        <v/>
      </c>
      <c r="C232" s="24">
        <f>DATE(YEAR('All Trades'!B232),MONTH('All Trades'!B232),1)</f>
        <v/>
      </c>
      <c r="D232" s="18">
        <f>'All Trades'!O232</f>
        <v/>
      </c>
      <c r="E232" s="18">
        <f>IF(B232&lt;&gt;B231,D232,E231+D232)</f>
        <v/>
      </c>
      <c r="F232" s="18">
        <f>IF(B232&lt;&gt;B231,MAX(0,E232),MAX(F231,E232))</f>
        <v/>
      </c>
      <c r="G232" s="18">
        <f>F232-E232</f>
        <v/>
      </c>
      <c r="H232" s="18">
        <f>IF(C232&lt;&gt;C231,D232,H231+D232)</f>
        <v/>
      </c>
      <c r="I232" s="18">
        <f>IF(C232&lt;&gt;C231,MAX(0,H232),MAX(I231,H232))</f>
        <v/>
      </c>
      <c r="J232" s="18">
        <f>I232-H232</f>
        <v/>
      </c>
      <c r="K232" s="18">
        <f>MAX(K231,'All Trades'!R231)</f>
        <v/>
      </c>
      <c r="L232" s="18">
        <f>'All Trades'!R231</f>
        <v/>
      </c>
      <c r="M232" s="18">
        <f>MAX(0,K232-(L232+'All Trades'!P232))</f>
        <v/>
      </c>
    </row>
    <row r="233">
      <c r="A233" s="11">
        <f>'All Trades'!A233</f>
        <v/>
      </c>
      <c r="B233" s="31">
        <f>YEAR('All Trades'!B233)</f>
        <v/>
      </c>
      <c r="C233" s="24">
        <f>DATE(YEAR('All Trades'!B233),MONTH('All Trades'!B233),1)</f>
        <v/>
      </c>
      <c r="D233" s="18">
        <f>'All Trades'!O233</f>
        <v/>
      </c>
      <c r="E233" s="18">
        <f>IF(B233&lt;&gt;B232,D233,E232+D233)</f>
        <v/>
      </c>
      <c r="F233" s="18">
        <f>IF(B233&lt;&gt;B232,MAX(0,E233),MAX(F232,E233))</f>
        <v/>
      </c>
      <c r="G233" s="18">
        <f>F233-E233</f>
        <v/>
      </c>
      <c r="H233" s="18">
        <f>IF(C233&lt;&gt;C232,D233,H232+D233)</f>
        <v/>
      </c>
      <c r="I233" s="18">
        <f>IF(C233&lt;&gt;C232,MAX(0,H233),MAX(I232,H233))</f>
        <v/>
      </c>
      <c r="J233" s="18">
        <f>I233-H233</f>
        <v/>
      </c>
      <c r="K233" s="18">
        <f>MAX(K232,'All Trades'!R232)</f>
        <v/>
      </c>
      <c r="L233" s="18">
        <f>'All Trades'!R232</f>
        <v/>
      </c>
      <c r="M233" s="18">
        <f>MAX(0,K233-(L233+'All Trades'!P233))</f>
        <v/>
      </c>
    </row>
    <row r="234">
      <c r="A234" s="11">
        <f>'All Trades'!A234</f>
        <v/>
      </c>
      <c r="B234" s="31">
        <f>YEAR('All Trades'!B234)</f>
        <v/>
      </c>
      <c r="C234" s="24">
        <f>DATE(YEAR('All Trades'!B234),MONTH('All Trades'!B234),1)</f>
        <v/>
      </c>
      <c r="D234" s="18">
        <f>'All Trades'!O234</f>
        <v/>
      </c>
      <c r="E234" s="18">
        <f>IF(B234&lt;&gt;B233,D234,E233+D234)</f>
        <v/>
      </c>
      <c r="F234" s="18">
        <f>IF(B234&lt;&gt;B233,MAX(0,E234),MAX(F233,E234))</f>
        <v/>
      </c>
      <c r="G234" s="18">
        <f>F234-E234</f>
        <v/>
      </c>
      <c r="H234" s="18">
        <f>IF(C234&lt;&gt;C233,D234,H233+D234)</f>
        <v/>
      </c>
      <c r="I234" s="18">
        <f>IF(C234&lt;&gt;C233,MAX(0,H234),MAX(I233,H234))</f>
        <v/>
      </c>
      <c r="J234" s="18">
        <f>I234-H234</f>
        <v/>
      </c>
      <c r="K234" s="18">
        <f>MAX(K233,'All Trades'!R233)</f>
        <v/>
      </c>
      <c r="L234" s="18">
        <f>'All Trades'!R233</f>
        <v/>
      </c>
      <c r="M234" s="18">
        <f>MAX(0,K234-(L234+'All Trades'!P234))</f>
        <v/>
      </c>
    </row>
    <row r="235">
      <c r="A235" s="11">
        <f>'All Trades'!A235</f>
        <v/>
      </c>
      <c r="B235" s="31">
        <f>YEAR('All Trades'!B235)</f>
        <v/>
      </c>
      <c r="C235" s="24">
        <f>DATE(YEAR('All Trades'!B235),MONTH('All Trades'!B235),1)</f>
        <v/>
      </c>
      <c r="D235" s="18">
        <f>'All Trades'!O235</f>
        <v/>
      </c>
      <c r="E235" s="18">
        <f>IF(B235&lt;&gt;B234,D235,E234+D235)</f>
        <v/>
      </c>
      <c r="F235" s="18">
        <f>IF(B235&lt;&gt;B234,MAX(0,E235),MAX(F234,E235))</f>
        <v/>
      </c>
      <c r="G235" s="18">
        <f>F235-E235</f>
        <v/>
      </c>
      <c r="H235" s="18">
        <f>IF(C235&lt;&gt;C234,D235,H234+D235)</f>
        <v/>
      </c>
      <c r="I235" s="18">
        <f>IF(C235&lt;&gt;C234,MAX(0,H235),MAX(I234,H235))</f>
        <v/>
      </c>
      <c r="J235" s="18">
        <f>I235-H235</f>
        <v/>
      </c>
      <c r="K235" s="18">
        <f>MAX(K234,'All Trades'!R234)</f>
        <v/>
      </c>
      <c r="L235" s="18">
        <f>'All Trades'!R234</f>
        <v/>
      </c>
      <c r="M235" s="18">
        <f>MAX(0,K235-(L235+'All Trades'!P235))</f>
        <v/>
      </c>
    </row>
    <row r="236">
      <c r="A236" s="11">
        <f>'All Trades'!A236</f>
        <v/>
      </c>
      <c r="B236" s="31">
        <f>YEAR('All Trades'!B236)</f>
        <v/>
      </c>
      <c r="C236" s="24">
        <f>DATE(YEAR('All Trades'!B236),MONTH('All Trades'!B236),1)</f>
        <v/>
      </c>
      <c r="D236" s="18">
        <f>'All Trades'!O236</f>
        <v/>
      </c>
      <c r="E236" s="18">
        <f>IF(B236&lt;&gt;B235,D236,E235+D236)</f>
        <v/>
      </c>
      <c r="F236" s="18">
        <f>IF(B236&lt;&gt;B235,MAX(0,E236),MAX(F235,E236))</f>
        <v/>
      </c>
      <c r="G236" s="18">
        <f>F236-E236</f>
        <v/>
      </c>
      <c r="H236" s="18">
        <f>IF(C236&lt;&gt;C235,D236,H235+D236)</f>
        <v/>
      </c>
      <c r="I236" s="18">
        <f>IF(C236&lt;&gt;C235,MAX(0,H236),MAX(I235,H236))</f>
        <v/>
      </c>
      <c r="J236" s="18">
        <f>I236-H236</f>
        <v/>
      </c>
      <c r="K236" s="18">
        <f>MAX(K235,'All Trades'!R235)</f>
        <v/>
      </c>
      <c r="L236" s="18">
        <f>'All Trades'!R235</f>
        <v/>
      </c>
      <c r="M236" s="18">
        <f>MAX(0,K236-(L236+'All Trades'!P236))</f>
        <v/>
      </c>
    </row>
    <row r="237">
      <c r="A237" s="11">
        <f>'All Trades'!A237</f>
        <v/>
      </c>
      <c r="B237" s="31">
        <f>YEAR('All Trades'!B237)</f>
        <v/>
      </c>
      <c r="C237" s="24">
        <f>DATE(YEAR('All Trades'!B237),MONTH('All Trades'!B237),1)</f>
        <v/>
      </c>
      <c r="D237" s="18">
        <f>'All Trades'!O237</f>
        <v/>
      </c>
      <c r="E237" s="18">
        <f>IF(B237&lt;&gt;B236,D237,E236+D237)</f>
        <v/>
      </c>
      <c r="F237" s="18">
        <f>IF(B237&lt;&gt;B236,MAX(0,E237),MAX(F236,E237))</f>
        <v/>
      </c>
      <c r="G237" s="18">
        <f>F237-E237</f>
        <v/>
      </c>
      <c r="H237" s="18">
        <f>IF(C237&lt;&gt;C236,D237,H236+D237)</f>
        <v/>
      </c>
      <c r="I237" s="18">
        <f>IF(C237&lt;&gt;C236,MAX(0,H237),MAX(I236,H237))</f>
        <v/>
      </c>
      <c r="J237" s="18">
        <f>I237-H237</f>
        <v/>
      </c>
      <c r="K237" s="18">
        <f>MAX(K236,'All Trades'!R236)</f>
        <v/>
      </c>
      <c r="L237" s="18">
        <f>'All Trades'!R236</f>
        <v/>
      </c>
      <c r="M237" s="18">
        <f>MAX(0,K237-(L237+'All Trades'!P237))</f>
        <v/>
      </c>
    </row>
    <row r="238">
      <c r="A238" s="11">
        <f>'All Trades'!A238</f>
        <v/>
      </c>
      <c r="B238" s="31">
        <f>YEAR('All Trades'!B238)</f>
        <v/>
      </c>
      <c r="C238" s="24">
        <f>DATE(YEAR('All Trades'!B238),MONTH('All Trades'!B238),1)</f>
        <v/>
      </c>
      <c r="D238" s="18">
        <f>'All Trades'!O238</f>
        <v/>
      </c>
      <c r="E238" s="18">
        <f>IF(B238&lt;&gt;B237,D238,E237+D238)</f>
        <v/>
      </c>
      <c r="F238" s="18">
        <f>IF(B238&lt;&gt;B237,MAX(0,E238),MAX(F237,E238))</f>
        <v/>
      </c>
      <c r="G238" s="18">
        <f>F238-E238</f>
        <v/>
      </c>
      <c r="H238" s="18">
        <f>IF(C238&lt;&gt;C237,D238,H237+D238)</f>
        <v/>
      </c>
      <c r="I238" s="18">
        <f>IF(C238&lt;&gt;C237,MAX(0,H238),MAX(I237,H238))</f>
        <v/>
      </c>
      <c r="J238" s="18">
        <f>I238-H238</f>
        <v/>
      </c>
      <c r="K238" s="18">
        <f>MAX(K237,'All Trades'!R237)</f>
        <v/>
      </c>
      <c r="L238" s="18">
        <f>'All Trades'!R237</f>
        <v/>
      </c>
      <c r="M238" s="18">
        <f>MAX(0,K238-(L238+'All Trades'!P238))</f>
        <v/>
      </c>
    </row>
    <row r="239">
      <c r="A239" s="11">
        <f>'All Trades'!A239</f>
        <v/>
      </c>
      <c r="B239" s="31">
        <f>YEAR('All Trades'!B239)</f>
        <v/>
      </c>
      <c r="C239" s="24">
        <f>DATE(YEAR('All Trades'!B239),MONTH('All Trades'!B239),1)</f>
        <v/>
      </c>
      <c r="D239" s="18">
        <f>'All Trades'!O239</f>
        <v/>
      </c>
      <c r="E239" s="18">
        <f>IF(B239&lt;&gt;B238,D239,E238+D239)</f>
        <v/>
      </c>
      <c r="F239" s="18">
        <f>IF(B239&lt;&gt;B238,MAX(0,E239),MAX(F238,E239))</f>
        <v/>
      </c>
      <c r="G239" s="18">
        <f>F239-E239</f>
        <v/>
      </c>
      <c r="H239" s="18">
        <f>IF(C239&lt;&gt;C238,D239,H238+D239)</f>
        <v/>
      </c>
      <c r="I239" s="18">
        <f>IF(C239&lt;&gt;C238,MAX(0,H239),MAX(I238,H239))</f>
        <v/>
      </c>
      <c r="J239" s="18">
        <f>I239-H239</f>
        <v/>
      </c>
      <c r="K239" s="18">
        <f>MAX(K238,'All Trades'!R238)</f>
        <v/>
      </c>
      <c r="L239" s="18">
        <f>'All Trades'!R238</f>
        <v/>
      </c>
      <c r="M239" s="18">
        <f>MAX(0,K239-(L239+'All Trades'!P239))</f>
        <v/>
      </c>
    </row>
    <row r="240">
      <c r="A240" s="11">
        <f>'All Trades'!A240</f>
        <v/>
      </c>
      <c r="B240" s="31">
        <f>YEAR('All Trades'!B240)</f>
        <v/>
      </c>
      <c r="C240" s="24">
        <f>DATE(YEAR('All Trades'!B240),MONTH('All Trades'!B240),1)</f>
        <v/>
      </c>
      <c r="D240" s="18">
        <f>'All Trades'!O240</f>
        <v/>
      </c>
      <c r="E240" s="18">
        <f>IF(B240&lt;&gt;B239,D240,E239+D240)</f>
        <v/>
      </c>
      <c r="F240" s="18">
        <f>IF(B240&lt;&gt;B239,MAX(0,E240),MAX(F239,E240))</f>
        <v/>
      </c>
      <c r="G240" s="18">
        <f>F240-E240</f>
        <v/>
      </c>
      <c r="H240" s="18">
        <f>IF(C240&lt;&gt;C239,D240,H239+D240)</f>
        <v/>
      </c>
      <c r="I240" s="18">
        <f>IF(C240&lt;&gt;C239,MAX(0,H240),MAX(I239,H240))</f>
        <v/>
      </c>
      <c r="J240" s="18">
        <f>I240-H240</f>
        <v/>
      </c>
      <c r="K240" s="18">
        <f>MAX(K239,'All Trades'!R239)</f>
        <v/>
      </c>
      <c r="L240" s="18">
        <f>'All Trades'!R239</f>
        <v/>
      </c>
      <c r="M240" s="18">
        <f>MAX(0,K240-(L240+'All Trades'!P240))</f>
        <v/>
      </c>
    </row>
    <row r="241">
      <c r="A241" s="11">
        <f>'All Trades'!A241</f>
        <v/>
      </c>
      <c r="B241" s="31">
        <f>YEAR('All Trades'!B241)</f>
        <v/>
      </c>
      <c r="C241" s="24">
        <f>DATE(YEAR('All Trades'!B241),MONTH('All Trades'!B241),1)</f>
        <v/>
      </c>
      <c r="D241" s="18">
        <f>'All Trades'!O241</f>
        <v/>
      </c>
      <c r="E241" s="18">
        <f>IF(B241&lt;&gt;B240,D241,E240+D241)</f>
        <v/>
      </c>
      <c r="F241" s="18">
        <f>IF(B241&lt;&gt;B240,MAX(0,E241),MAX(F240,E241))</f>
        <v/>
      </c>
      <c r="G241" s="18">
        <f>F241-E241</f>
        <v/>
      </c>
      <c r="H241" s="18">
        <f>IF(C241&lt;&gt;C240,D241,H240+D241)</f>
        <v/>
      </c>
      <c r="I241" s="18">
        <f>IF(C241&lt;&gt;C240,MAX(0,H241),MAX(I240,H241))</f>
        <v/>
      </c>
      <c r="J241" s="18">
        <f>I241-H241</f>
        <v/>
      </c>
      <c r="K241" s="18">
        <f>MAX(K240,'All Trades'!R240)</f>
        <v/>
      </c>
      <c r="L241" s="18">
        <f>'All Trades'!R240</f>
        <v/>
      </c>
      <c r="M241" s="18">
        <f>MAX(0,K241-(L241+'All Trades'!P241))</f>
        <v/>
      </c>
    </row>
    <row r="242">
      <c r="A242" s="11">
        <f>'All Trades'!A242</f>
        <v/>
      </c>
      <c r="B242" s="31">
        <f>YEAR('All Trades'!B242)</f>
        <v/>
      </c>
      <c r="C242" s="24">
        <f>DATE(YEAR('All Trades'!B242),MONTH('All Trades'!B242),1)</f>
        <v/>
      </c>
      <c r="D242" s="18">
        <f>'All Trades'!O242</f>
        <v/>
      </c>
      <c r="E242" s="18">
        <f>IF(B242&lt;&gt;B241,D242,E241+D242)</f>
        <v/>
      </c>
      <c r="F242" s="18">
        <f>IF(B242&lt;&gt;B241,MAX(0,E242),MAX(F241,E242))</f>
        <v/>
      </c>
      <c r="G242" s="18">
        <f>F242-E242</f>
        <v/>
      </c>
      <c r="H242" s="18">
        <f>IF(C242&lt;&gt;C241,D242,H241+D242)</f>
        <v/>
      </c>
      <c r="I242" s="18">
        <f>IF(C242&lt;&gt;C241,MAX(0,H242),MAX(I241,H242))</f>
        <v/>
      </c>
      <c r="J242" s="18">
        <f>I242-H242</f>
        <v/>
      </c>
      <c r="K242" s="18">
        <f>MAX(K241,'All Trades'!R241)</f>
        <v/>
      </c>
      <c r="L242" s="18">
        <f>'All Trades'!R241</f>
        <v/>
      </c>
      <c r="M242" s="18">
        <f>MAX(0,K242-(L242+'All Trades'!P242))</f>
        <v/>
      </c>
    </row>
    <row r="243">
      <c r="A243" s="11">
        <f>'All Trades'!A243</f>
        <v/>
      </c>
      <c r="B243" s="31">
        <f>YEAR('All Trades'!B243)</f>
        <v/>
      </c>
      <c r="C243" s="24">
        <f>DATE(YEAR('All Trades'!B243),MONTH('All Trades'!B243),1)</f>
        <v/>
      </c>
      <c r="D243" s="18">
        <f>'All Trades'!O243</f>
        <v/>
      </c>
      <c r="E243" s="18">
        <f>IF(B243&lt;&gt;B242,D243,E242+D243)</f>
        <v/>
      </c>
      <c r="F243" s="18">
        <f>IF(B243&lt;&gt;B242,MAX(0,E243),MAX(F242,E243))</f>
        <v/>
      </c>
      <c r="G243" s="18">
        <f>F243-E243</f>
        <v/>
      </c>
      <c r="H243" s="18">
        <f>IF(C243&lt;&gt;C242,D243,H242+D243)</f>
        <v/>
      </c>
      <c r="I243" s="18">
        <f>IF(C243&lt;&gt;C242,MAX(0,H243),MAX(I242,H243))</f>
        <v/>
      </c>
      <c r="J243" s="18">
        <f>I243-H243</f>
        <v/>
      </c>
      <c r="K243" s="18">
        <f>MAX(K242,'All Trades'!R242)</f>
        <v/>
      </c>
      <c r="L243" s="18">
        <f>'All Trades'!R242</f>
        <v/>
      </c>
      <c r="M243" s="18">
        <f>MAX(0,K243-(L243+'All Trades'!P243))</f>
        <v/>
      </c>
    </row>
    <row r="244">
      <c r="A244" s="11">
        <f>'All Trades'!A244</f>
        <v/>
      </c>
      <c r="B244" s="31">
        <f>YEAR('All Trades'!B244)</f>
        <v/>
      </c>
      <c r="C244" s="24">
        <f>DATE(YEAR('All Trades'!B244),MONTH('All Trades'!B244),1)</f>
        <v/>
      </c>
      <c r="D244" s="18">
        <f>'All Trades'!O244</f>
        <v/>
      </c>
      <c r="E244" s="18">
        <f>IF(B244&lt;&gt;B243,D244,E243+D244)</f>
        <v/>
      </c>
      <c r="F244" s="18">
        <f>IF(B244&lt;&gt;B243,MAX(0,E244),MAX(F243,E244))</f>
        <v/>
      </c>
      <c r="G244" s="18">
        <f>F244-E244</f>
        <v/>
      </c>
      <c r="H244" s="18">
        <f>IF(C244&lt;&gt;C243,D244,H243+D244)</f>
        <v/>
      </c>
      <c r="I244" s="18">
        <f>IF(C244&lt;&gt;C243,MAX(0,H244),MAX(I243,H244))</f>
        <v/>
      </c>
      <c r="J244" s="18">
        <f>I244-H244</f>
        <v/>
      </c>
      <c r="K244" s="18">
        <f>MAX(K243,'All Trades'!R243)</f>
        <v/>
      </c>
      <c r="L244" s="18">
        <f>'All Trades'!R243</f>
        <v/>
      </c>
      <c r="M244" s="18">
        <f>MAX(0,K244-(L244+'All Trades'!P244))</f>
        <v/>
      </c>
    </row>
    <row r="245">
      <c r="A245" s="11">
        <f>'All Trades'!A245</f>
        <v/>
      </c>
      <c r="B245" s="31">
        <f>YEAR('All Trades'!B245)</f>
        <v/>
      </c>
      <c r="C245" s="24">
        <f>DATE(YEAR('All Trades'!B245),MONTH('All Trades'!B245),1)</f>
        <v/>
      </c>
      <c r="D245" s="18">
        <f>'All Trades'!O245</f>
        <v/>
      </c>
      <c r="E245" s="18">
        <f>IF(B245&lt;&gt;B244,D245,E244+D245)</f>
        <v/>
      </c>
      <c r="F245" s="18">
        <f>IF(B245&lt;&gt;B244,MAX(0,E245),MAX(F244,E245))</f>
        <v/>
      </c>
      <c r="G245" s="18">
        <f>F245-E245</f>
        <v/>
      </c>
      <c r="H245" s="18">
        <f>IF(C245&lt;&gt;C244,D245,H244+D245)</f>
        <v/>
      </c>
      <c r="I245" s="18">
        <f>IF(C245&lt;&gt;C244,MAX(0,H245),MAX(I244,H245))</f>
        <v/>
      </c>
      <c r="J245" s="18">
        <f>I245-H245</f>
        <v/>
      </c>
      <c r="K245" s="18">
        <f>MAX(K244,'All Trades'!R244)</f>
        <v/>
      </c>
      <c r="L245" s="18">
        <f>'All Trades'!R244</f>
        <v/>
      </c>
      <c r="M245" s="18">
        <f>MAX(0,K245-(L245+'All Trades'!P245))</f>
        <v/>
      </c>
    </row>
    <row r="246">
      <c r="A246" s="11">
        <f>'All Trades'!A246</f>
        <v/>
      </c>
      <c r="B246" s="31">
        <f>YEAR('All Trades'!B246)</f>
        <v/>
      </c>
      <c r="C246" s="24">
        <f>DATE(YEAR('All Trades'!B246),MONTH('All Trades'!B246),1)</f>
        <v/>
      </c>
      <c r="D246" s="18">
        <f>'All Trades'!O246</f>
        <v/>
      </c>
      <c r="E246" s="18">
        <f>IF(B246&lt;&gt;B245,D246,E245+D246)</f>
        <v/>
      </c>
      <c r="F246" s="18">
        <f>IF(B246&lt;&gt;B245,MAX(0,E246),MAX(F245,E246))</f>
        <v/>
      </c>
      <c r="G246" s="18">
        <f>F246-E246</f>
        <v/>
      </c>
      <c r="H246" s="18">
        <f>IF(C246&lt;&gt;C245,D246,H245+D246)</f>
        <v/>
      </c>
      <c r="I246" s="18">
        <f>IF(C246&lt;&gt;C245,MAX(0,H246),MAX(I245,H246))</f>
        <v/>
      </c>
      <c r="J246" s="18">
        <f>I246-H246</f>
        <v/>
      </c>
      <c r="K246" s="18">
        <f>MAX(K245,'All Trades'!R245)</f>
        <v/>
      </c>
      <c r="L246" s="18">
        <f>'All Trades'!R245</f>
        <v/>
      </c>
      <c r="M246" s="18">
        <f>MAX(0,K246-(L246+'All Trades'!P246))</f>
        <v/>
      </c>
    </row>
    <row r="247">
      <c r="A247" s="11">
        <f>'All Trades'!A247</f>
        <v/>
      </c>
      <c r="B247" s="31">
        <f>YEAR('All Trades'!B247)</f>
        <v/>
      </c>
      <c r="C247" s="24">
        <f>DATE(YEAR('All Trades'!B247),MONTH('All Trades'!B247),1)</f>
        <v/>
      </c>
      <c r="D247" s="18">
        <f>'All Trades'!O247</f>
        <v/>
      </c>
      <c r="E247" s="18">
        <f>IF(B247&lt;&gt;B246,D247,E246+D247)</f>
        <v/>
      </c>
      <c r="F247" s="18">
        <f>IF(B247&lt;&gt;B246,MAX(0,E247),MAX(F246,E247))</f>
        <v/>
      </c>
      <c r="G247" s="18">
        <f>F247-E247</f>
        <v/>
      </c>
      <c r="H247" s="18">
        <f>IF(C247&lt;&gt;C246,D247,H246+D247)</f>
        <v/>
      </c>
      <c r="I247" s="18">
        <f>IF(C247&lt;&gt;C246,MAX(0,H247),MAX(I246,H247))</f>
        <v/>
      </c>
      <c r="J247" s="18">
        <f>I247-H247</f>
        <v/>
      </c>
      <c r="K247" s="18">
        <f>MAX(K246,'All Trades'!R246)</f>
        <v/>
      </c>
      <c r="L247" s="18">
        <f>'All Trades'!R246</f>
        <v/>
      </c>
      <c r="M247" s="18">
        <f>MAX(0,K247-(L247+'All Trades'!P247))</f>
        <v/>
      </c>
    </row>
    <row r="248">
      <c r="A248" s="11">
        <f>'All Trades'!A248</f>
        <v/>
      </c>
      <c r="B248" s="31">
        <f>YEAR('All Trades'!B248)</f>
        <v/>
      </c>
      <c r="C248" s="24">
        <f>DATE(YEAR('All Trades'!B248),MONTH('All Trades'!B248),1)</f>
        <v/>
      </c>
      <c r="D248" s="18">
        <f>'All Trades'!O248</f>
        <v/>
      </c>
      <c r="E248" s="18">
        <f>IF(B248&lt;&gt;B247,D248,E247+D248)</f>
        <v/>
      </c>
      <c r="F248" s="18">
        <f>IF(B248&lt;&gt;B247,MAX(0,E248),MAX(F247,E248))</f>
        <v/>
      </c>
      <c r="G248" s="18">
        <f>F248-E248</f>
        <v/>
      </c>
      <c r="H248" s="18">
        <f>IF(C248&lt;&gt;C247,D248,H247+D248)</f>
        <v/>
      </c>
      <c r="I248" s="18">
        <f>IF(C248&lt;&gt;C247,MAX(0,H248),MAX(I247,H248))</f>
        <v/>
      </c>
      <c r="J248" s="18">
        <f>I248-H248</f>
        <v/>
      </c>
      <c r="K248" s="18">
        <f>MAX(K247,'All Trades'!R247)</f>
        <v/>
      </c>
      <c r="L248" s="18">
        <f>'All Trades'!R247</f>
        <v/>
      </c>
      <c r="M248" s="18">
        <f>MAX(0,K248-(L248+'All Trades'!P248))</f>
        <v/>
      </c>
    </row>
    <row r="249">
      <c r="A249" s="11">
        <f>'All Trades'!A249</f>
        <v/>
      </c>
      <c r="B249" s="31">
        <f>YEAR('All Trades'!B249)</f>
        <v/>
      </c>
      <c r="C249" s="24">
        <f>DATE(YEAR('All Trades'!B249),MONTH('All Trades'!B249),1)</f>
        <v/>
      </c>
      <c r="D249" s="18">
        <f>'All Trades'!O249</f>
        <v/>
      </c>
      <c r="E249" s="18">
        <f>IF(B249&lt;&gt;B248,D249,E248+D249)</f>
        <v/>
      </c>
      <c r="F249" s="18">
        <f>IF(B249&lt;&gt;B248,MAX(0,E249),MAX(F248,E249))</f>
        <v/>
      </c>
      <c r="G249" s="18">
        <f>F249-E249</f>
        <v/>
      </c>
      <c r="H249" s="18">
        <f>IF(C249&lt;&gt;C248,D249,H248+D249)</f>
        <v/>
      </c>
      <c r="I249" s="18">
        <f>IF(C249&lt;&gt;C248,MAX(0,H249),MAX(I248,H249))</f>
        <v/>
      </c>
      <c r="J249" s="18">
        <f>I249-H249</f>
        <v/>
      </c>
      <c r="K249" s="18">
        <f>MAX(K248,'All Trades'!R248)</f>
        <v/>
      </c>
      <c r="L249" s="18">
        <f>'All Trades'!R248</f>
        <v/>
      </c>
      <c r="M249" s="18">
        <f>MAX(0,K249-(L249+'All Trades'!P249))</f>
        <v/>
      </c>
    </row>
    <row r="250">
      <c r="A250" s="11">
        <f>'All Trades'!A250</f>
        <v/>
      </c>
      <c r="B250" s="31">
        <f>YEAR('All Trades'!B250)</f>
        <v/>
      </c>
      <c r="C250" s="24">
        <f>DATE(YEAR('All Trades'!B250),MONTH('All Trades'!B250),1)</f>
        <v/>
      </c>
      <c r="D250" s="18">
        <f>'All Trades'!O250</f>
        <v/>
      </c>
      <c r="E250" s="18">
        <f>IF(B250&lt;&gt;B249,D250,E249+D250)</f>
        <v/>
      </c>
      <c r="F250" s="18">
        <f>IF(B250&lt;&gt;B249,MAX(0,E250),MAX(F249,E250))</f>
        <v/>
      </c>
      <c r="G250" s="18">
        <f>F250-E250</f>
        <v/>
      </c>
      <c r="H250" s="18">
        <f>IF(C250&lt;&gt;C249,D250,H249+D250)</f>
        <v/>
      </c>
      <c r="I250" s="18">
        <f>IF(C250&lt;&gt;C249,MAX(0,H250),MAX(I249,H250))</f>
        <v/>
      </c>
      <c r="J250" s="18">
        <f>I250-H250</f>
        <v/>
      </c>
      <c r="K250" s="18">
        <f>MAX(K249,'All Trades'!R249)</f>
        <v/>
      </c>
      <c r="L250" s="18">
        <f>'All Trades'!R249</f>
        <v/>
      </c>
      <c r="M250" s="18">
        <f>MAX(0,K250-(L250+'All Trades'!P250))</f>
        <v/>
      </c>
    </row>
    <row r="251">
      <c r="A251" s="11">
        <f>'All Trades'!A251</f>
        <v/>
      </c>
      <c r="B251" s="31">
        <f>YEAR('All Trades'!B251)</f>
        <v/>
      </c>
      <c r="C251" s="24">
        <f>DATE(YEAR('All Trades'!B251),MONTH('All Trades'!B251),1)</f>
        <v/>
      </c>
      <c r="D251" s="18">
        <f>'All Trades'!O251</f>
        <v/>
      </c>
      <c r="E251" s="18">
        <f>IF(B251&lt;&gt;B250,D251,E250+D251)</f>
        <v/>
      </c>
      <c r="F251" s="18">
        <f>IF(B251&lt;&gt;B250,MAX(0,E251),MAX(F250,E251))</f>
        <v/>
      </c>
      <c r="G251" s="18">
        <f>F251-E251</f>
        <v/>
      </c>
      <c r="H251" s="18">
        <f>IF(C251&lt;&gt;C250,D251,H250+D251)</f>
        <v/>
      </c>
      <c r="I251" s="18">
        <f>IF(C251&lt;&gt;C250,MAX(0,H251),MAX(I250,H251))</f>
        <v/>
      </c>
      <c r="J251" s="18">
        <f>I251-H251</f>
        <v/>
      </c>
      <c r="K251" s="18">
        <f>MAX(K250,'All Trades'!R250)</f>
        <v/>
      </c>
      <c r="L251" s="18">
        <f>'All Trades'!R250</f>
        <v/>
      </c>
      <c r="M251" s="18">
        <f>MAX(0,K251-(L251+'All Trades'!P251))</f>
        <v/>
      </c>
    </row>
    <row r="252">
      <c r="A252" s="11">
        <f>'All Trades'!A252</f>
        <v/>
      </c>
      <c r="B252" s="31">
        <f>YEAR('All Trades'!B252)</f>
        <v/>
      </c>
      <c r="C252" s="24">
        <f>DATE(YEAR('All Trades'!B252),MONTH('All Trades'!B252),1)</f>
        <v/>
      </c>
      <c r="D252" s="18">
        <f>'All Trades'!O252</f>
        <v/>
      </c>
      <c r="E252" s="18">
        <f>IF(B252&lt;&gt;B251,D252,E251+D252)</f>
        <v/>
      </c>
      <c r="F252" s="18">
        <f>IF(B252&lt;&gt;B251,MAX(0,E252),MAX(F251,E252))</f>
        <v/>
      </c>
      <c r="G252" s="18">
        <f>F252-E252</f>
        <v/>
      </c>
      <c r="H252" s="18">
        <f>IF(C252&lt;&gt;C251,D252,H251+D252)</f>
        <v/>
      </c>
      <c r="I252" s="18">
        <f>IF(C252&lt;&gt;C251,MAX(0,H252),MAX(I251,H252))</f>
        <v/>
      </c>
      <c r="J252" s="18">
        <f>I252-H252</f>
        <v/>
      </c>
      <c r="K252" s="18">
        <f>MAX(K251,'All Trades'!R251)</f>
        <v/>
      </c>
      <c r="L252" s="18">
        <f>'All Trades'!R251</f>
        <v/>
      </c>
      <c r="M252" s="18">
        <f>MAX(0,K252-(L252+'All Trades'!P252))</f>
        <v/>
      </c>
    </row>
    <row r="253">
      <c r="A253" s="11">
        <f>'All Trades'!A253</f>
        <v/>
      </c>
      <c r="B253" s="31">
        <f>YEAR('All Trades'!B253)</f>
        <v/>
      </c>
      <c r="C253" s="24">
        <f>DATE(YEAR('All Trades'!B253),MONTH('All Trades'!B253),1)</f>
        <v/>
      </c>
      <c r="D253" s="18">
        <f>'All Trades'!O253</f>
        <v/>
      </c>
      <c r="E253" s="18">
        <f>IF(B253&lt;&gt;B252,D253,E252+D253)</f>
        <v/>
      </c>
      <c r="F253" s="18">
        <f>IF(B253&lt;&gt;B252,MAX(0,E253),MAX(F252,E253))</f>
        <v/>
      </c>
      <c r="G253" s="18">
        <f>F253-E253</f>
        <v/>
      </c>
      <c r="H253" s="18">
        <f>IF(C253&lt;&gt;C252,D253,H252+D253)</f>
        <v/>
      </c>
      <c r="I253" s="18">
        <f>IF(C253&lt;&gt;C252,MAX(0,H253),MAX(I252,H253))</f>
        <v/>
      </c>
      <c r="J253" s="18">
        <f>I253-H253</f>
        <v/>
      </c>
      <c r="K253" s="18">
        <f>MAX(K252,'All Trades'!R252)</f>
        <v/>
      </c>
      <c r="L253" s="18">
        <f>'All Trades'!R252</f>
        <v/>
      </c>
      <c r="M253" s="18">
        <f>MAX(0,K253-(L253+'All Trades'!P253))</f>
        <v/>
      </c>
    </row>
    <row r="254">
      <c r="A254" s="11">
        <f>'All Trades'!A254</f>
        <v/>
      </c>
      <c r="B254" s="31">
        <f>YEAR('All Trades'!B254)</f>
        <v/>
      </c>
      <c r="C254" s="24">
        <f>DATE(YEAR('All Trades'!B254),MONTH('All Trades'!B254),1)</f>
        <v/>
      </c>
      <c r="D254" s="18">
        <f>'All Trades'!O254</f>
        <v/>
      </c>
      <c r="E254" s="18">
        <f>IF(B254&lt;&gt;B253,D254,E253+D254)</f>
        <v/>
      </c>
      <c r="F254" s="18">
        <f>IF(B254&lt;&gt;B253,MAX(0,E254),MAX(F253,E254))</f>
        <v/>
      </c>
      <c r="G254" s="18">
        <f>F254-E254</f>
        <v/>
      </c>
      <c r="H254" s="18">
        <f>IF(C254&lt;&gt;C253,D254,H253+D254)</f>
        <v/>
      </c>
      <c r="I254" s="18">
        <f>IF(C254&lt;&gt;C253,MAX(0,H254),MAX(I253,H254))</f>
        <v/>
      </c>
      <c r="J254" s="18">
        <f>I254-H254</f>
        <v/>
      </c>
      <c r="K254" s="18">
        <f>MAX(K253,'All Trades'!R253)</f>
        <v/>
      </c>
      <c r="L254" s="18">
        <f>'All Trades'!R253</f>
        <v/>
      </c>
      <c r="M254" s="18">
        <f>MAX(0,K254-(L254+'All Trades'!P254))</f>
        <v/>
      </c>
    </row>
    <row r="255">
      <c r="A255" s="11">
        <f>'All Trades'!A255</f>
        <v/>
      </c>
      <c r="B255" s="31">
        <f>YEAR('All Trades'!B255)</f>
        <v/>
      </c>
      <c r="C255" s="24">
        <f>DATE(YEAR('All Trades'!B255),MONTH('All Trades'!B255),1)</f>
        <v/>
      </c>
      <c r="D255" s="18">
        <f>'All Trades'!O255</f>
        <v/>
      </c>
      <c r="E255" s="18">
        <f>IF(B255&lt;&gt;B254,D255,E254+D255)</f>
        <v/>
      </c>
      <c r="F255" s="18">
        <f>IF(B255&lt;&gt;B254,MAX(0,E255),MAX(F254,E255))</f>
        <v/>
      </c>
      <c r="G255" s="18">
        <f>F255-E255</f>
        <v/>
      </c>
      <c r="H255" s="18">
        <f>IF(C255&lt;&gt;C254,D255,H254+D255)</f>
        <v/>
      </c>
      <c r="I255" s="18">
        <f>IF(C255&lt;&gt;C254,MAX(0,H255),MAX(I254,H255))</f>
        <v/>
      </c>
      <c r="J255" s="18">
        <f>I255-H255</f>
        <v/>
      </c>
      <c r="K255" s="18">
        <f>MAX(K254,'All Trades'!R254)</f>
        <v/>
      </c>
      <c r="L255" s="18">
        <f>'All Trades'!R254</f>
        <v/>
      </c>
      <c r="M255" s="18">
        <f>MAX(0,K255-(L255+'All Trades'!P255))</f>
        <v/>
      </c>
    </row>
    <row r="256">
      <c r="A256" s="11">
        <f>'All Trades'!A256</f>
        <v/>
      </c>
      <c r="B256" s="31">
        <f>YEAR('All Trades'!B256)</f>
        <v/>
      </c>
      <c r="C256" s="24">
        <f>DATE(YEAR('All Trades'!B256),MONTH('All Trades'!B256),1)</f>
        <v/>
      </c>
      <c r="D256" s="18">
        <f>'All Trades'!O256</f>
        <v/>
      </c>
      <c r="E256" s="18">
        <f>IF(B256&lt;&gt;B255,D256,E255+D256)</f>
        <v/>
      </c>
      <c r="F256" s="18">
        <f>IF(B256&lt;&gt;B255,MAX(0,E256),MAX(F255,E256))</f>
        <v/>
      </c>
      <c r="G256" s="18">
        <f>F256-E256</f>
        <v/>
      </c>
      <c r="H256" s="18">
        <f>IF(C256&lt;&gt;C255,D256,H255+D256)</f>
        <v/>
      </c>
      <c r="I256" s="18">
        <f>IF(C256&lt;&gt;C255,MAX(0,H256),MAX(I255,H256))</f>
        <v/>
      </c>
      <c r="J256" s="18">
        <f>I256-H256</f>
        <v/>
      </c>
      <c r="K256" s="18">
        <f>MAX(K255,'All Trades'!R255)</f>
        <v/>
      </c>
      <c r="L256" s="18">
        <f>'All Trades'!R255</f>
        <v/>
      </c>
      <c r="M256" s="18">
        <f>MAX(0,K256-(L256+'All Trades'!P256))</f>
        <v/>
      </c>
    </row>
    <row r="257">
      <c r="A257" s="11">
        <f>'All Trades'!A257</f>
        <v/>
      </c>
      <c r="B257" s="31">
        <f>YEAR('All Trades'!B257)</f>
        <v/>
      </c>
      <c r="C257" s="24">
        <f>DATE(YEAR('All Trades'!B257),MONTH('All Trades'!B257),1)</f>
        <v/>
      </c>
      <c r="D257" s="18">
        <f>'All Trades'!O257</f>
        <v/>
      </c>
      <c r="E257" s="18">
        <f>IF(B257&lt;&gt;B256,D257,E256+D257)</f>
        <v/>
      </c>
      <c r="F257" s="18">
        <f>IF(B257&lt;&gt;B256,MAX(0,E257),MAX(F256,E257))</f>
        <v/>
      </c>
      <c r="G257" s="18">
        <f>F257-E257</f>
        <v/>
      </c>
      <c r="H257" s="18">
        <f>IF(C257&lt;&gt;C256,D257,H256+D257)</f>
        <v/>
      </c>
      <c r="I257" s="18">
        <f>IF(C257&lt;&gt;C256,MAX(0,H257),MAX(I256,H257))</f>
        <v/>
      </c>
      <c r="J257" s="18">
        <f>I257-H257</f>
        <v/>
      </c>
      <c r="K257" s="18">
        <f>MAX(K256,'All Trades'!R256)</f>
        <v/>
      </c>
      <c r="L257" s="18">
        <f>'All Trades'!R256</f>
        <v/>
      </c>
      <c r="M257" s="18">
        <f>MAX(0,K257-(L257+'All Trades'!P257))</f>
        <v/>
      </c>
    </row>
    <row r="258">
      <c r="A258" s="11">
        <f>'All Trades'!A258</f>
        <v/>
      </c>
      <c r="B258" s="31">
        <f>YEAR('All Trades'!B258)</f>
        <v/>
      </c>
      <c r="C258" s="24">
        <f>DATE(YEAR('All Trades'!B258),MONTH('All Trades'!B258),1)</f>
        <v/>
      </c>
      <c r="D258" s="18">
        <f>'All Trades'!O258</f>
        <v/>
      </c>
      <c r="E258" s="18">
        <f>IF(B258&lt;&gt;B257,D258,E257+D258)</f>
        <v/>
      </c>
      <c r="F258" s="18">
        <f>IF(B258&lt;&gt;B257,MAX(0,E258),MAX(F257,E258))</f>
        <v/>
      </c>
      <c r="G258" s="18">
        <f>F258-E258</f>
        <v/>
      </c>
      <c r="H258" s="18">
        <f>IF(C258&lt;&gt;C257,D258,H257+D258)</f>
        <v/>
      </c>
      <c r="I258" s="18">
        <f>IF(C258&lt;&gt;C257,MAX(0,H258),MAX(I257,H258))</f>
        <v/>
      </c>
      <c r="J258" s="18">
        <f>I258-H258</f>
        <v/>
      </c>
      <c r="K258" s="18">
        <f>MAX(K257,'All Trades'!R257)</f>
        <v/>
      </c>
      <c r="L258" s="18">
        <f>'All Trades'!R257</f>
        <v/>
      </c>
      <c r="M258" s="18">
        <f>MAX(0,K258-(L258+'All Trades'!P258))</f>
        <v/>
      </c>
    </row>
    <row r="259">
      <c r="A259" s="11">
        <f>'All Trades'!A259</f>
        <v/>
      </c>
      <c r="B259" s="31">
        <f>YEAR('All Trades'!B259)</f>
        <v/>
      </c>
      <c r="C259" s="24">
        <f>DATE(YEAR('All Trades'!B259),MONTH('All Trades'!B259),1)</f>
        <v/>
      </c>
      <c r="D259" s="18">
        <f>'All Trades'!O259</f>
        <v/>
      </c>
      <c r="E259" s="18">
        <f>IF(B259&lt;&gt;B258,D259,E258+D259)</f>
        <v/>
      </c>
      <c r="F259" s="18">
        <f>IF(B259&lt;&gt;B258,MAX(0,E259),MAX(F258,E259))</f>
        <v/>
      </c>
      <c r="G259" s="18">
        <f>F259-E259</f>
        <v/>
      </c>
      <c r="H259" s="18">
        <f>IF(C259&lt;&gt;C258,D259,H258+D259)</f>
        <v/>
      </c>
      <c r="I259" s="18">
        <f>IF(C259&lt;&gt;C258,MAX(0,H259),MAX(I258,H259))</f>
        <v/>
      </c>
      <c r="J259" s="18">
        <f>I259-H259</f>
        <v/>
      </c>
      <c r="K259" s="18">
        <f>MAX(K258,'All Trades'!R258)</f>
        <v/>
      </c>
      <c r="L259" s="18">
        <f>'All Trades'!R258</f>
        <v/>
      </c>
      <c r="M259" s="18">
        <f>MAX(0,K259-(L259+'All Trades'!P259))</f>
        <v/>
      </c>
    </row>
    <row r="260">
      <c r="A260" s="11">
        <f>'All Trades'!A260</f>
        <v/>
      </c>
      <c r="B260" s="31">
        <f>YEAR('All Trades'!B260)</f>
        <v/>
      </c>
      <c r="C260" s="24">
        <f>DATE(YEAR('All Trades'!B260),MONTH('All Trades'!B260),1)</f>
        <v/>
      </c>
      <c r="D260" s="18">
        <f>'All Trades'!O260</f>
        <v/>
      </c>
      <c r="E260" s="18">
        <f>IF(B260&lt;&gt;B259,D260,E259+D260)</f>
        <v/>
      </c>
      <c r="F260" s="18">
        <f>IF(B260&lt;&gt;B259,MAX(0,E260),MAX(F259,E260))</f>
        <v/>
      </c>
      <c r="G260" s="18">
        <f>F260-E260</f>
        <v/>
      </c>
      <c r="H260" s="18">
        <f>IF(C260&lt;&gt;C259,D260,H259+D260)</f>
        <v/>
      </c>
      <c r="I260" s="18">
        <f>IF(C260&lt;&gt;C259,MAX(0,H260),MAX(I259,H260))</f>
        <v/>
      </c>
      <c r="J260" s="18">
        <f>I260-H260</f>
        <v/>
      </c>
      <c r="K260" s="18">
        <f>MAX(K259,'All Trades'!R259)</f>
        <v/>
      </c>
      <c r="L260" s="18">
        <f>'All Trades'!R259</f>
        <v/>
      </c>
      <c r="M260" s="18">
        <f>MAX(0,K260-(L260+'All Trades'!P260))</f>
        <v/>
      </c>
    </row>
    <row r="261">
      <c r="A261" s="11">
        <f>'All Trades'!A261</f>
        <v/>
      </c>
      <c r="B261" s="31">
        <f>YEAR('All Trades'!B261)</f>
        <v/>
      </c>
      <c r="C261" s="24">
        <f>DATE(YEAR('All Trades'!B261),MONTH('All Trades'!B261),1)</f>
        <v/>
      </c>
      <c r="D261" s="18">
        <f>'All Trades'!O261</f>
        <v/>
      </c>
      <c r="E261" s="18">
        <f>IF(B261&lt;&gt;B260,D261,E260+D261)</f>
        <v/>
      </c>
      <c r="F261" s="18">
        <f>IF(B261&lt;&gt;B260,MAX(0,E261),MAX(F260,E261))</f>
        <v/>
      </c>
      <c r="G261" s="18">
        <f>F261-E261</f>
        <v/>
      </c>
      <c r="H261" s="18">
        <f>IF(C261&lt;&gt;C260,D261,H260+D261)</f>
        <v/>
      </c>
      <c r="I261" s="18">
        <f>IF(C261&lt;&gt;C260,MAX(0,H261),MAX(I260,H261))</f>
        <v/>
      </c>
      <c r="J261" s="18">
        <f>I261-H261</f>
        <v/>
      </c>
      <c r="K261" s="18">
        <f>MAX(K260,'All Trades'!R260)</f>
        <v/>
      </c>
      <c r="L261" s="18">
        <f>'All Trades'!R260</f>
        <v/>
      </c>
      <c r="M261" s="18">
        <f>MAX(0,K261-(L261+'All Trades'!P261))</f>
        <v/>
      </c>
    </row>
    <row r="262">
      <c r="A262" s="11">
        <f>'All Trades'!A262</f>
        <v/>
      </c>
      <c r="B262" s="31">
        <f>YEAR('All Trades'!B262)</f>
        <v/>
      </c>
      <c r="C262" s="24">
        <f>DATE(YEAR('All Trades'!B262),MONTH('All Trades'!B262),1)</f>
        <v/>
      </c>
      <c r="D262" s="18">
        <f>'All Trades'!O262</f>
        <v/>
      </c>
      <c r="E262" s="18">
        <f>IF(B262&lt;&gt;B261,D262,E261+D262)</f>
        <v/>
      </c>
      <c r="F262" s="18">
        <f>IF(B262&lt;&gt;B261,MAX(0,E262),MAX(F261,E262))</f>
        <v/>
      </c>
      <c r="G262" s="18">
        <f>F262-E262</f>
        <v/>
      </c>
      <c r="H262" s="18">
        <f>IF(C262&lt;&gt;C261,D262,H261+D262)</f>
        <v/>
      </c>
      <c r="I262" s="18">
        <f>IF(C262&lt;&gt;C261,MAX(0,H262),MAX(I261,H262))</f>
        <v/>
      </c>
      <c r="J262" s="18">
        <f>I262-H262</f>
        <v/>
      </c>
      <c r="K262" s="18">
        <f>MAX(K261,'All Trades'!R261)</f>
        <v/>
      </c>
      <c r="L262" s="18">
        <f>'All Trades'!R261</f>
        <v/>
      </c>
      <c r="M262" s="18">
        <f>MAX(0,K262-(L262+'All Trades'!P262))</f>
        <v/>
      </c>
    </row>
    <row r="263">
      <c r="A263" s="11">
        <f>'All Trades'!A263</f>
        <v/>
      </c>
      <c r="B263" s="31">
        <f>YEAR('All Trades'!B263)</f>
        <v/>
      </c>
      <c r="C263" s="24">
        <f>DATE(YEAR('All Trades'!B263),MONTH('All Trades'!B263),1)</f>
        <v/>
      </c>
      <c r="D263" s="18">
        <f>'All Trades'!O263</f>
        <v/>
      </c>
      <c r="E263" s="18">
        <f>IF(B263&lt;&gt;B262,D263,E262+D263)</f>
        <v/>
      </c>
      <c r="F263" s="18">
        <f>IF(B263&lt;&gt;B262,MAX(0,E263),MAX(F262,E263))</f>
        <v/>
      </c>
      <c r="G263" s="18">
        <f>F263-E263</f>
        <v/>
      </c>
      <c r="H263" s="18">
        <f>IF(C263&lt;&gt;C262,D263,H262+D263)</f>
        <v/>
      </c>
      <c r="I263" s="18">
        <f>IF(C263&lt;&gt;C262,MAX(0,H263),MAX(I262,H263))</f>
        <v/>
      </c>
      <c r="J263" s="18">
        <f>I263-H263</f>
        <v/>
      </c>
      <c r="K263" s="18">
        <f>MAX(K262,'All Trades'!R262)</f>
        <v/>
      </c>
      <c r="L263" s="18">
        <f>'All Trades'!R262</f>
        <v/>
      </c>
      <c r="M263" s="18">
        <f>MAX(0,K263-(L263+'All Trades'!P263))</f>
        <v/>
      </c>
    </row>
    <row r="264">
      <c r="A264" s="11">
        <f>'All Trades'!A264</f>
        <v/>
      </c>
      <c r="B264" s="31">
        <f>YEAR('All Trades'!B264)</f>
        <v/>
      </c>
      <c r="C264" s="24">
        <f>DATE(YEAR('All Trades'!B264),MONTH('All Trades'!B264),1)</f>
        <v/>
      </c>
      <c r="D264" s="18">
        <f>'All Trades'!O264</f>
        <v/>
      </c>
      <c r="E264" s="18">
        <f>IF(B264&lt;&gt;B263,D264,E263+D264)</f>
        <v/>
      </c>
      <c r="F264" s="18">
        <f>IF(B264&lt;&gt;B263,MAX(0,E264),MAX(F263,E264))</f>
        <v/>
      </c>
      <c r="G264" s="18">
        <f>F264-E264</f>
        <v/>
      </c>
      <c r="H264" s="18">
        <f>IF(C264&lt;&gt;C263,D264,H263+D264)</f>
        <v/>
      </c>
      <c r="I264" s="18">
        <f>IF(C264&lt;&gt;C263,MAX(0,H264),MAX(I263,H264))</f>
        <v/>
      </c>
      <c r="J264" s="18">
        <f>I264-H264</f>
        <v/>
      </c>
      <c r="K264" s="18">
        <f>MAX(K263,'All Trades'!R263)</f>
        <v/>
      </c>
      <c r="L264" s="18">
        <f>'All Trades'!R263</f>
        <v/>
      </c>
      <c r="M264" s="18">
        <f>MAX(0,K264-(L264+'All Trades'!P264))</f>
        <v/>
      </c>
    </row>
    <row r="265">
      <c r="A265" s="11">
        <f>'All Trades'!A265</f>
        <v/>
      </c>
      <c r="B265" s="31">
        <f>YEAR('All Trades'!B265)</f>
        <v/>
      </c>
      <c r="C265" s="24">
        <f>DATE(YEAR('All Trades'!B265),MONTH('All Trades'!B265),1)</f>
        <v/>
      </c>
      <c r="D265" s="18">
        <f>'All Trades'!O265</f>
        <v/>
      </c>
      <c r="E265" s="18">
        <f>IF(B265&lt;&gt;B264,D265,E264+D265)</f>
        <v/>
      </c>
      <c r="F265" s="18">
        <f>IF(B265&lt;&gt;B264,MAX(0,E265),MAX(F264,E265))</f>
        <v/>
      </c>
      <c r="G265" s="18">
        <f>F265-E265</f>
        <v/>
      </c>
      <c r="H265" s="18">
        <f>IF(C265&lt;&gt;C264,D265,H264+D265)</f>
        <v/>
      </c>
      <c r="I265" s="18">
        <f>IF(C265&lt;&gt;C264,MAX(0,H265),MAX(I264,H265))</f>
        <v/>
      </c>
      <c r="J265" s="18">
        <f>I265-H265</f>
        <v/>
      </c>
      <c r="K265" s="18">
        <f>MAX(K264,'All Trades'!R264)</f>
        <v/>
      </c>
      <c r="L265" s="18">
        <f>'All Trades'!R264</f>
        <v/>
      </c>
      <c r="M265" s="18">
        <f>MAX(0,K265-(L265+'All Trades'!P265))</f>
        <v/>
      </c>
    </row>
    <row r="266">
      <c r="A266" s="11">
        <f>'All Trades'!A266</f>
        <v/>
      </c>
      <c r="B266" s="31">
        <f>YEAR('All Trades'!B266)</f>
        <v/>
      </c>
      <c r="C266" s="24">
        <f>DATE(YEAR('All Trades'!B266),MONTH('All Trades'!B266),1)</f>
        <v/>
      </c>
      <c r="D266" s="18">
        <f>'All Trades'!O266</f>
        <v/>
      </c>
      <c r="E266" s="18">
        <f>IF(B266&lt;&gt;B265,D266,E265+D266)</f>
        <v/>
      </c>
      <c r="F266" s="18">
        <f>IF(B266&lt;&gt;B265,MAX(0,E266),MAX(F265,E266))</f>
        <v/>
      </c>
      <c r="G266" s="18">
        <f>F266-E266</f>
        <v/>
      </c>
      <c r="H266" s="18">
        <f>IF(C266&lt;&gt;C265,D266,H265+D266)</f>
        <v/>
      </c>
      <c r="I266" s="18">
        <f>IF(C266&lt;&gt;C265,MAX(0,H266),MAX(I265,H266))</f>
        <v/>
      </c>
      <c r="J266" s="18">
        <f>I266-H266</f>
        <v/>
      </c>
      <c r="K266" s="18">
        <f>MAX(K265,'All Trades'!R265)</f>
        <v/>
      </c>
      <c r="L266" s="18">
        <f>'All Trades'!R265</f>
        <v/>
      </c>
      <c r="M266" s="18">
        <f>MAX(0,K266-(L266+'All Trades'!P266))</f>
        <v/>
      </c>
    </row>
    <row r="267">
      <c r="A267" s="11">
        <f>'All Trades'!A267</f>
        <v/>
      </c>
      <c r="B267" s="31">
        <f>YEAR('All Trades'!B267)</f>
        <v/>
      </c>
      <c r="C267" s="24">
        <f>DATE(YEAR('All Trades'!B267),MONTH('All Trades'!B267),1)</f>
        <v/>
      </c>
      <c r="D267" s="18">
        <f>'All Trades'!O267</f>
        <v/>
      </c>
      <c r="E267" s="18">
        <f>IF(B267&lt;&gt;B266,D267,E266+D267)</f>
        <v/>
      </c>
      <c r="F267" s="18">
        <f>IF(B267&lt;&gt;B266,MAX(0,E267),MAX(F266,E267))</f>
        <v/>
      </c>
      <c r="G267" s="18">
        <f>F267-E267</f>
        <v/>
      </c>
      <c r="H267" s="18">
        <f>IF(C267&lt;&gt;C266,D267,H266+D267)</f>
        <v/>
      </c>
      <c r="I267" s="18">
        <f>IF(C267&lt;&gt;C266,MAX(0,H267),MAX(I266,H267))</f>
        <v/>
      </c>
      <c r="J267" s="18">
        <f>I267-H267</f>
        <v/>
      </c>
      <c r="K267" s="18">
        <f>MAX(K266,'All Trades'!R266)</f>
        <v/>
      </c>
      <c r="L267" s="18">
        <f>'All Trades'!R266</f>
        <v/>
      </c>
      <c r="M267" s="18">
        <f>MAX(0,K267-(L267+'All Trades'!P267))</f>
        <v/>
      </c>
    </row>
    <row r="268">
      <c r="A268" s="11">
        <f>'All Trades'!A268</f>
        <v/>
      </c>
      <c r="B268" s="31">
        <f>YEAR('All Trades'!B268)</f>
        <v/>
      </c>
      <c r="C268" s="24">
        <f>DATE(YEAR('All Trades'!B268),MONTH('All Trades'!B268),1)</f>
        <v/>
      </c>
      <c r="D268" s="18">
        <f>'All Trades'!O268</f>
        <v/>
      </c>
      <c r="E268" s="18">
        <f>IF(B268&lt;&gt;B267,D268,E267+D268)</f>
        <v/>
      </c>
      <c r="F268" s="18">
        <f>IF(B268&lt;&gt;B267,MAX(0,E268),MAX(F267,E268))</f>
        <v/>
      </c>
      <c r="G268" s="18">
        <f>F268-E268</f>
        <v/>
      </c>
      <c r="H268" s="18">
        <f>IF(C268&lt;&gt;C267,D268,H267+D268)</f>
        <v/>
      </c>
      <c r="I268" s="18">
        <f>IF(C268&lt;&gt;C267,MAX(0,H268),MAX(I267,H268))</f>
        <v/>
      </c>
      <c r="J268" s="18">
        <f>I268-H268</f>
        <v/>
      </c>
      <c r="K268" s="18">
        <f>MAX(K267,'All Trades'!R267)</f>
        <v/>
      </c>
      <c r="L268" s="18">
        <f>'All Trades'!R267</f>
        <v/>
      </c>
      <c r="M268" s="18">
        <f>MAX(0,K268-(L268+'All Trades'!P268))</f>
        <v/>
      </c>
    </row>
    <row r="269">
      <c r="A269" s="11">
        <f>'All Trades'!A269</f>
        <v/>
      </c>
      <c r="B269" s="31">
        <f>YEAR('All Trades'!B269)</f>
        <v/>
      </c>
      <c r="C269" s="24">
        <f>DATE(YEAR('All Trades'!B269),MONTH('All Trades'!B269),1)</f>
        <v/>
      </c>
      <c r="D269" s="18">
        <f>'All Trades'!O269</f>
        <v/>
      </c>
      <c r="E269" s="18">
        <f>IF(B269&lt;&gt;B268,D269,E268+D269)</f>
        <v/>
      </c>
      <c r="F269" s="18">
        <f>IF(B269&lt;&gt;B268,MAX(0,E269),MAX(F268,E269))</f>
        <v/>
      </c>
      <c r="G269" s="18">
        <f>F269-E269</f>
        <v/>
      </c>
      <c r="H269" s="18">
        <f>IF(C269&lt;&gt;C268,D269,H268+D269)</f>
        <v/>
      </c>
      <c r="I269" s="18">
        <f>IF(C269&lt;&gt;C268,MAX(0,H269),MAX(I268,H269))</f>
        <v/>
      </c>
      <c r="J269" s="18">
        <f>I269-H269</f>
        <v/>
      </c>
      <c r="K269" s="18">
        <f>MAX(K268,'All Trades'!R268)</f>
        <v/>
      </c>
      <c r="L269" s="18">
        <f>'All Trades'!R268</f>
        <v/>
      </c>
      <c r="M269" s="18">
        <f>MAX(0,K269-(L269+'All Trades'!P269))</f>
        <v/>
      </c>
    </row>
    <row r="270">
      <c r="A270" s="11">
        <f>'All Trades'!A270</f>
        <v/>
      </c>
      <c r="B270" s="31">
        <f>YEAR('All Trades'!B270)</f>
        <v/>
      </c>
      <c r="C270" s="24">
        <f>DATE(YEAR('All Trades'!B270),MONTH('All Trades'!B270),1)</f>
        <v/>
      </c>
      <c r="D270" s="18">
        <f>'All Trades'!O270</f>
        <v/>
      </c>
      <c r="E270" s="18">
        <f>IF(B270&lt;&gt;B269,D270,E269+D270)</f>
        <v/>
      </c>
      <c r="F270" s="18">
        <f>IF(B270&lt;&gt;B269,MAX(0,E270),MAX(F269,E270))</f>
        <v/>
      </c>
      <c r="G270" s="18">
        <f>F270-E270</f>
        <v/>
      </c>
      <c r="H270" s="18">
        <f>IF(C270&lt;&gt;C269,D270,H269+D270)</f>
        <v/>
      </c>
      <c r="I270" s="18">
        <f>IF(C270&lt;&gt;C269,MAX(0,H270),MAX(I269,H270))</f>
        <v/>
      </c>
      <c r="J270" s="18">
        <f>I270-H270</f>
        <v/>
      </c>
      <c r="K270" s="18">
        <f>MAX(K269,'All Trades'!R269)</f>
        <v/>
      </c>
      <c r="L270" s="18">
        <f>'All Trades'!R269</f>
        <v/>
      </c>
      <c r="M270" s="18">
        <f>MAX(0,K270-(L270+'All Trades'!P270))</f>
        <v/>
      </c>
    </row>
    <row r="271">
      <c r="A271" s="11">
        <f>'All Trades'!A271</f>
        <v/>
      </c>
      <c r="B271" s="31">
        <f>YEAR('All Trades'!B271)</f>
        <v/>
      </c>
      <c r="C271" s="24">
        <f>DATE(YEAR('All Trades'!B271),MONTH('All Trades'!B271),1)</f>
        <v/>
      </c>
      <c r="D271" s="18">
        <f>'All Trades'!O271</f>
        <v/>
      </c>
      <c r="E271" s="18">
        <f>IF(B271&lt;&gt;B270,D271,E270+D271)</f>
        <v/>
      </c>
      <c r="F271" s="18">
        <f>IF(B271&lt;&gt;B270,MAX(0,E271),MAX(F270,E271))</f>
        <v/>
      </c>
      <c r="G271" s="18">
        <f>F271-E271</f>
        <v/>
      </c>
      <c r="H271" s="18">
        <f>IF(C271&lt;&gt;C270,D271,H270+D271)</f>
        <v/>
      </c>
      <c r="I271" s="18">
        <f>IF(C271&lt;&gt;C270,MAX(0,H271),MAX(I270,H271))</f>
        <v/>
      </c>
      <c r="J271" s="18">
        <f>I271-H271</f>
        <v/>
      </c>
      <c r="K271" s="18">
        <f>MAX(K270,'All Trades'!R270)</f>
        <v/>
      </c>
      <c r="L271" s="18">
        <f>'All Trades'!R270</f>
        <v/>
      </c>
      <c r="M271" s="18">
        <f>MAX(0,K271-(L271+'All Trades'!P271))</f>
        <v/>
      </c>
    </row>
    <row r="272">
      <c r="A272" s="11">
        <f>'All Trades'!A272</f>
        <v/>
      </c>
      <c r="B272" s="31">
        <f>YEAR('All Trades'!B272)</f>
        <v/>
      </c>
      <c r="C272" s="24">
        <f>DATE(YEAR('All Trades'!B272),MONTH('All Trades'!B272),1)</f>
        <v/>
      </c>
      <c r="D272" s="18">
        <f>'All Trades'!O272</f>
        <v/>
      </c>
      <c r="E272" s="18">
        <f>IF(B272&lt;&gt;B271,D272,E271+D272)</f>
        <v/>
      </c>
      <c r="F272" s="18">
        <f>IF(B272&lt;&gt;B271,MAX(0,E272),MAX(F271,E272))</f>
        <v/>
      </c>
      <c r="G272" s="18">
        <f>F272-E272</f>
        <v/>
      </c>
      <c r="H272" s="18">
        <f>IF(C272&lt;&gt;C271,D272,H271+D272)</f>
        <v/>
      </c>
      <c r="I272" s="18">
        <f>IF(C272&lt;&gt;C271,MAX(0,H272),MAX(I271,H272))</f>
        <v/>
      </c>
      <c r="J272" s="18">
        <f>I272-H272</f>
        <v/>
      </c>
      <c r="K272" s="18">
        <f>MAX(K271,'All Trades'!R271)</f>
        <v/>
      </c>
      <c r="L272" s="18">
        <f>'All Trades'!R271</f>
        <v/>
      </c>
      <c r="M272" s="18">
        <f>MAX(0,K272-(L272+'All Trades'!P272))</f>
        <v/>
      </c>
    </row>
    <row r="273">
      <c r="A273" s="11">
        <f>'All Trades'!A273</f>
        <v/>
      </c>
      <c r="B273" s="31">
        <f>YEAR('All Trades'!B273)</f>
        <v/>
      </c>
      <c r="C273" s="24">
        <f>DATE(YEAR('All Trades'!B273),MONTH('All Trades'!B273),1)</f>
        <v/>
      </c>
      <c r="D273" s="18">
        <f>'All Trades'!O273</f>
        <v/>
      </c>
      <c r="E273" s="18">
        <f>IF(B273&lt;&gt;B272,D273,E272+D273)</f>
        <v/>
      </c>
      <c r="F273" s="18">
        <f>IF(B273&lt;&gt;B272,MAX(0,E273),MAX(F272,E273))</f>
        <v/>
      </c>
      <c r="G273" s="18">
        <f>F273-E273</f>
        <v/>
      </c>
      <c r="H273" s="18">
        <f>IF(C273&lt;&gt;C272,D273,H272+D273)</f>
        <v/>
      </c>
      <c r="I273" s="18">
        <f>IF(C273&lt;&gt;C272,MAX(0,H273),MAX(I272,H273))</f>
        <v/>
      </c>
      <c r="J273" s="18">
        <f>I273-H273</f>
        <v/>
      </c>
      <c r="K273" s="18">
        <f>MAX(K272,'All Trades'!R272)</f>
        <v/>
      </c>
      <c r="L273" s="18">
        <f>'All Trades'!R272</f>
        <v/>
      </c>
      <c r="M273" s="18">
        <f>MAX(0,K273-(L273+'All Trades'!P273))</f>
        <v/>
      </c>
    </row>
    <row r="274">
      <c r="A274" s="11">
        <f>'All Trades'!A274</f>
        <v/>
      </c>
      <c r="B274" s="31">
        <f>YEAR('All Trades'!B274)</f>
        <v/>
      </c>
      <c r="C274" s="24">
        <f>DATE(YEAR('All Trades'!B274),MONTH('All Trades'!B274),1)</f>
        <v/>
      </c>
      <c r="D274" s="18">
        <f>'All Trades'!O274</f>
        <v/>
      </c>
      <c r="E274" s="18">
        <f>IF(B274&lt;&gt;B273,D274,E273+D274)</f>
        <v/>
      </c>
      <c r="F274" s="18">
        <f>IF(B274&lt;&gt;B273,MAX(0,E274),MAX(F273,E274))</f>
        <v/>
      </c>
      <c r="G274" s="18">
        <f>F274-E274</f>
        <v/>
      </c>
      <c r="H274" s="18">
        <f>IF(C274&lt;&gt;C273,D274,H273+D274)</f>
        <v/>
      </c>
      <c r="I274" s="18">
        <f>IF(C274&lt;&gt;C273,MAX(0,H274),MAX(I273,H274))</f>
        <v/>
      </c>
      <c r="J274" s="18">
        <f>I274-H274</f>
        <v/>
      </c>
      <c r="K274" s="18">
        <f>MAX(K273,'All Trades'!R273)</f>
        <v/>
      </c>
      <c r="L274" s="18">
        <f>'All Trades'!R273</f>
        <v/>
      </c>
      <c r="M274" s="18">
        <f>MAX(0,K274-(L274+'All Trades'!P274))</f>
        <v/>
      </c>
    </row>
    <row r="275">
      <c r="A275" s="11">
        <f>'All Trades'!A275</f>
        <v/>
      </c>
      <c r="B275" s="31">
        <f>YEAR('All Trades'!B275)</f>
        <v/>
      </c>
      <c r="C275" s="24">
        <f>DATE(YEAR('All Trades'!B275),MONTH('All Trades'!B275),1)</f>
        <v/>
      </c>
      <c r="D275" s="18">
        <f>'All Trades'!O275</f>
        <v/>
      </c>
      <c r="E275" s="18">
        <f>IF(B275&lt;&gt;B274,D275,E274+D275)</f>
        <v/>
      </c>
      <c r="F275" s="18">
        <f>IF(B275&lt;&gt;B274,MAX(0,E275),MAX(F274,E275))</f>
        <v/>
      </c>
      <c r="G275" s="18">
        <f>F275-E275</f>
        <v/>
      </c>
      <c r="H275" s="18">
        <f>IF(C275&lt;&gt;C274,D275,H274+D275)</f>
        <v/>
      </c>
      <c r="I275" s="18">
        <f>IF(C275&lt;&gt;C274,MAX(0,H275),MAX(I274,H275))</f>
        <v/>
      </c>
      <c r="J275" s="18">
        <f>I275-H275</f>
        <v/>
      </c>
      <c r="K275" s="18">
        <f>MAX(K274,'All Trades'!R274)</f>
        <v/>
      </c>
      <c r="L275" s="18">
        <f>'All Trades'!R274</f>
        <v/>
      </c>
      <c r="M275" s="18">
        <f>MAX(0,K275-(L275+'All Trades'!P275))</f>
        <v/>
      </c>
    </row>
    <row r="276">
      <c r="A276" s="11">
        <f>'All Trades'!A276</f>
        <v/>
      </c>
      <c r="B276" s="31">
        <f>YEAR('All Trades'!B276)</f>
        <v/>
      </c>
      <c r="C276" s="24">
        <f>DATE(YEAR('All Trades'!B276),MONTH('All Trades'!B276),1)</f>
        <v/>
      </c>
      <c r="D276" s="18">
        <f>'All Trades'!O276</f>
        <v/>
      </c>
      <c r="E276" s="18">
        <f>IF(B276&lt;&gt;B275,D276,E275+D276)</f>
        <v/>
      </c>
      <c r="F276" s="18">
        <f>IF(B276&lt;&gt;B275,MAX(0,E276),MAX(F275,E276))</f>
        <v/>
      </c>
      <c r="G276" s="18">
        <f>F276-E276</f>
        <v/>
      </c>
      <c r="H276" s="18">
        <f>IF(C276&lt;&gt;C275,D276,H275+D276)</f>
        <v/>
      </c>
      <c r="I276" s="18">
        <f>IF(C276&lt;&gt;C275,MAX(0,H276),MAX(I275,H276))</f>
        <v/>
      </c>
      <c r="J276" s="18">
        <f>I276-H276</f>
        <v/>
      </c>
      <c r="K276" s="18">
        <f>MAX(K275,'All Trades'!R275)</f>
        <v/>
      </c>
      <c r="L276" s="18">
        <f>'All Trades'!R275</f>
        <v/>
      </c>
      <c r="M276" s="18">
        <f>MAX(0,K276-(L276+'All Trades'!P276))</f>
        <v/>
      </c>
    </row>
    <row r="277">
      <c r="A277" s="11">
        <f>'All Trades'!A277</f>
        <v/>
      </c>
      <c r="B277" s="31">
        <f>YEAR('All Trades'!B277)</f>
        <v/>
      </c>
      <c r="C277" s="24">
        <f>DATE(YEAR('All Trades'!B277),MONTH('All Trades'!B277),1)</f>
        <v/>
      </c>
      <c r="D277" s="18">
        <f>'All Trades'!O277</f>
        <v/>
      </c>
      <c r="E277" s="18">
        <f>IF(B277&lt;&gt;B276,D277,E276+D277)</f>
        <v/>
      </c>
      <c r="F277" s="18">
        <f>IF(B277&lt;&gt;B276,MAX(0,E277),MAX(F276,E277))</f>
        <v/>
      </c>
      <c r="G277" s="18">
        <f>F277-E277</f>
        <v/>
      </c>
      <c r="H277" s="18">
        <f>IF(C277&lt;&gt;C276,D277,H276+D277)</f>
        <v/>
      </c>
      <c r="I277" s="18">
        <f>IF(C277&lt;&gt;C276,MAX(0,H277),MAX(I276,H277))</f>
        <v/>
      </c>
      <c r="J277" s="18">
        <f>I277-H277</f>
        <v/>
      </c>
      <c r="K277" s="18">
        <f>MAX(K276,'All Trades'!R276)</f>
        <v/>
      </c>
      <c r="L277" s="18">
        <f>'All Trades'!R276</f>
        <v/>
      </c>
      <c r="M277" s="18">
        <f>MAX(0,K277-(L277+'All Trades'!P277))</f>
        <v/>
      </c>
    </row>
    <row r="278">
      <c r="A278" s="11">
        <f>'All Trades'!A278</f>
        <v/>
      </c>
      <c r="B278" s="31">
        <f>YEAR('All Trades'!B278)</f>
        <v/>
      </c>
      <c r="C278" s="24">
        <f>DATE(YEAR('All Trades'!B278),MONTH('All Trades'!B278),1)</f>
        <v/>
      </c>
      <c r="D278" s="18">
        <f>'All Trades'!O278</f>
        <v/>
      </c>
      <c r="E278" s="18">
        <f>IF(B278&lt;&gt;B277,D278,E277+D278)</f>
        <v/>
      </c>
      <c r="F278" s="18">
        <f>IF(B278&lt;&gt;B277,MAX(0,E278),MAX(F277,E278))</f>
        <v/>
      </c>
      <c r="G278" s="18">
        <f>F278-E278</f>
        <v/>
      </c>
      <c r="H278" s="18">
        <f>IF(C278&lt;&gt;C277,D278,H277+D278)</f>
        <v/>
      </c>
      <c r="I278" s="18">
        <f>IF(C278&lt;&gt;C277,MAX(0,H278),MAX(I277,H278))</f>
        <v/>
      </c>
      <c r="J278" s="18">
        <f>I278-H278</f>
        <v/>
      </c>
      <c r="K278" s="18">
        <f>MAX(K277,'All Trades'!R277)</f>
        <v/>
      </c>
      <c r="L278" s="18">
        <f>'All Trades'!R277</f>
        <v/>
      </c>
      <c r="M278" s="18">
        <f>MAX(0,K278-(L278+'All Trades'!P278))</f>
        <v/>
      </c>
    </row>
    <row r="279">
      <c r="A279" s="11">
        <f>'All Trades'!A279</f>
        <v/>
      </c>
      <c r="B279" s="31">
        <f>YEAR('All Trades'!B279)</f>
        <v/>
      </c>
      <c r="C279" s="24">
        <f>DATE(YEAR('All Trades'!B279),MONTH('All Trades'!B279),1)</f>
        <v/>
      </c>
      <c r="D279" s="18">
        <f>'All Trades'!O279</f>
        <v/>
      </c>
      <c r="E279" s="18">
        <f>IF(B279&lt;&gt;B278,D279,E278+D279)</f>
        <v/>
      </c>
      <c r="F279" s="18">
        <f>IF(B279&lt;&gt;B278,MAX(0,E279),MAX(F278,E279))</f>
        <v/>
      </c>
      <c r="G279" s="18">
        <f>F279-E279</f>
        <v/>
      </c>
      <c r="H279" s="18">
        <f>IF(C279&lt;&gt;C278,D279,H278+D279)</f>
        <v/>
      </c>
      <c r="I279" s="18">
        <f>IF(C279&lt;&gt;C278,MAX(0,H279),MAX(I278,H279))</f>
        <v/>
      </c>
      <c r="J279" s="18">
        <f>I279-H279</f>
        <v/>
      </c>
      <c r="K279" s="18">
        <f>MAX(K278,'All Trades'!R278)</f>
        <v/>
      </c>
      <c r="L279" s="18">
        <f>'All Trades'!R278</f>
        <v/>
      </c>
      <c r="M279" s="18">
        <f>MAX(0,K279-(L279+'All Trades'!P279))</f>
        <v/>
      </c>
    </row>
    <row r="280">
      <c r="A280" s="11">
        <f>'All Trades'!A280</f>
        <v/>
      </c>
      <c r="B280" s="31">
        <f>YEAR('All Trades'!B280)</f>
        <v/>
      </c>
      <c r="C280" s="24">
        <f>DATE(YEAR('All Trades'!B280),MONTH('All Trades'!B280),1)</f>
        <v/>
      </c>
      <c r="D280" s="18">
        <f>'All Trades'!O280</f>
        <v/>
      </c>
      <c r="E280" s="18">
        <f>IF(B280&lt;&gt;B279,D280,E279+D280)</f>
        <v/>
      </c>
      <c r="F280" s="18">
        <f>IF(B280&lt;&gt;B279,MAX(0,E280),MAX(F279,E280))</f>
        <v/>
      </c>
      <c r="G280" s="18">
        <f>F280-E280</f>
        <v/>
      </c>
      <c r="H280" s="18">
        <f>IF(C280&lt;&gt;C279,D280,H279+D280)</f>
        <v/>
      </c>
      <c r="I280" s="18">
        <f>IF(C280&lt;&gt;C279,MAX(0,H280),MAX(I279,H280))</f>
        <v/>
      </c>
      <c r="J280" s="18">
        <f>I280-H280</f>
        <v/>
      </c>
      <c r="K280" s="18">
        <f>MAX(K279,'All Trades'!R279)</f>
        <v/>
      </c>
      <c r="L280" s="18">
        <f>'All Trades'!R279</f>
        <v/>
      </c>
      <c r="M280" s="18">
        <f>MAX(0,K280-(L280+'All Trades'!P280))</f>
        <v/>
      </c>
    </row>
    <row r="281">
      <c r="A281" s="11">
        <f>'All Trades'!A281</f>
        <v/>
      </c>
      <c r="B281" s="31">
        <f>YEAR('All Trades'!B281)</f>
        <v/>
      </c>
      <c r="C281" s="24">
        <f>DATE(YEAR('All Trades'!B281),MONTH('All Trades'!B281),1)</f>
        <v/>
      </c>
      <c r="D281" s="18">
        <f>'All Trades'!O281</f>
        <v/>
      </c>
      <c r="E281" s="18">
        <f>IF(B281&lt;&gt;B280,D281,E280+D281)</f>
        <v/>
      </c>
      <c r="F281" s="18">
        <f>IF(B281&lt;&gt;B280,MAX(0,E281),MAX(F280,E281))</f>
        <v/>
      </c>
      <c r="G281" s="18">
        <f>F281-E281</f>
        <v/>
      </c>
      <c r="H281" s="18">
        <f>IF(C281&lt;&gt;C280,D281,H280+D281)</f>
        <v/>
      </c>
      <c r="I281" s="18">
        <f>IF(C281&lt;&gt;C280,MAX(0,H281),MAX(I280,H281))</f>
        <v/>
      </c>
      <c r="J281" s="18">
        <f>I281-H281</f>
        <v/>
      </c>
      <c r="K281" s="18">
        <f>MAX(K280,'All Trades'!R280)</f>
        <v/>
      </c>
      <c r="L281" s="18">
        <f>'All Trades'!R280</f>
        <v/>
      </c>
      <c r="M281" s="18">
        <f>MAX(0,K281-(L281+'All Trades'!P281))</f>
        <v/>
      </c>
    </row>
    <row r="282">
      <c r="A282" s="11">
        <f>'All Trades'!A282</f>
        <v/>
      </c>
      <c r="B282" s="31">
        <f>YEAR('All Trades'!B282)</f>
        <v/>
      </c>
      <c r="C282" s="24">
        <f>DATE(YEAR('All Trades'!B282),MONTH('All Trades'!B282),1)</f>
        <v/>
      </c>
      <c r="D282" s="18">
        <f>'All Trades'!O282</f>
        <v/>
      </c>
      <c r="E282" s="18">
        <f>IF(B282&lt;&gt;B281,D282,E281+D282)</f>
        <v/>
      </c>
      <c r="F282" s="18">
        <f>IF(B282&lt;&gt;B281,MAX(0,E282),MAX(F281,E282))</f>
        <v/>
      </c>
      <c r="G282" s="18">
        <f>F282-E282</f>
        <v/>
      </c>
      <c r="H282" s="18">
        <f>IF(C282&lt;&gt;C281,D282,H281+D282)</f>
        <v/>
      </c>
      <c r="I282" s="18">
        <f>IF(C282&lt;&gt;C281,MAX(0,H282),MAX(I281,H282))</f>
        <v/>
      </c>
      <c r="J282" s="18">
        <f>I282-H282</f>
        <v/>
      </c>
      <c r="K282" s="18">
        <f>MAX(K281,'All Trades'!R281)</f>
        <v/>
      </c>
      <c r="L282" s="18">
        <f>'All Trades'!R281</f>
        <v/>
      </c>
      <c r="M282" s="18">
        <f>MAX(0,K282-(L282+'All Trades'!P282))</f>
        <v/>
      </c>
    </row>
    <row r="283">
      <c r="A283" s="11">
        <f>'All Trades'!A283</f>
        <v/>
      </c>
      <c r="B283" s="31">
        <f>YEAR('All Trades'!B283)</f>
        <v/>
      </c>
      <c r="C283" s="24">
        <f>DATE(YEAR('All Trades'!B283),MONTH('All Trades'!B283),1)</f>
        <v/>
      </c>
      <c r="D283" s="18">
        <f>'All Trades'!O283</f>
        <v/>
      </c>
      <c r="E283" s="18">
        <f>IF(B283&lt;&gt;B282,D283,E282+D283)</f>
        <v/>
      </c>
      <c r="F283" s="18">
        <f>IF(B283&lt;&gt;B282,MAX(0,E283),MAX(F282,E283))</f>
        <v/>
      </c>
      <c r="G283" s="18">
        <f>F283-E283</f>
        <v/>
      </c>
      <c r="H283" s="18">
        <f>IF(C283&lt;&gt;C282,D283,H282+D283)</f>
        <v/>
      </c>
      <c r="I283" s="18">
        <f>IF(C283&lt;&gt;C282,MAX(0,H283),MAX(I282,H283))</f>
        <v/>
      </c>
      <c r="J283" s="18">
        <f>I283-H283</f>
        <v/>
      </c>
      <c r="K283" s="18">
        <f>MAX(K282,'All Trades'!R282)</f>
        <v/>
      </c>
      <c r="L283" s="18">
        <f>'All Trades'!R282</f>
        <v/>
      </c>
      <c r="M283" s="18">
        <f>MAX(0,K283-(L283+'All Trades'!P283))</f>
        <v/>
      </c>
    </row>
    <row r="284">
      <c r="A284" s="11">
        <f>'All Trades'!A284</f>
        <v/>
      </c>
      <c r="B284" s="31">
        <f>YEAR('All Trades'!B284)</f>
        <v/>
      </c>
      <c r="C284" s="24">
        <f>DATE(YEAR('All Trades'!B284),MONTH('All Trades'!B284),1)</f>
        <v/>
      </c>
      <c r="D284" s="18">
        <f>'All Trades'!O284</f>
        <v/>
      </c>
      <c r="E284" s="18">
        <f>IF(B284&lt;&gt;B283,D284,E283+D284)</f>
        <v/>
      </c>
      <c r="F284" s="18">
        <f>IF(B284&lt;&gt;B283,MAX(0,E284),MAX(F283,E284))</f>
        <v/>
      </c>
      <c r="G284" s="18">
        <f>F284-E284</f>
        <v/>
      </c>
      <c r="H284" s="18">
        <f>IF(C284&lt;&gt;C283,D284,H283+D284)</f>
        <v/>
      </c>
      <c r="I284" s="18">
        <f>IF(C284&lt;&gt;C283,MAX(0,H284),MAX(I283,H284))</f>
        <v/>
      </c>
      <c r="J284" s="18">
        <f>I284-H284</f>
        <v/>
      </c>
      <c r="K284" s="18">
        <f>MAX(K283,'All Trades'!R283)</f>
        <v/>
      </c>
      <c r="L284" s="18">
        <f>'All Trades'!R283</f>
        <v/>
      </c>
      <c r="M284" s="18">
        <f>MAX(0,K284-(L284+'All Trades'!P284))</f>
        <v/>
      </c>
    </row>
    <row r="285">
      <c r="A285" s="11">
        <f>'All Trades'!A285</f>
        <v/>
      </c>
      <c r="B285" s="31">
        <f>YEAR('All Trades'!B285)</f>
        <v/>
      </c>
      <c r="C285" s="24">
        <f>DATE(YEAR('All Trades'!B285),MONTH('All Trades'!B285),1)</f>
        <v/>
      </c>
      <c r="D285" s="18">
        <f>'All Trades'!O285</f>
        <v/>
      </c>
      <c r="E285" s="18">
        <f>IF(B285&lt;&gt;B284,D285,E284+D285)</f>
        <v/>
      </c>
      <c r="F285" s="18">
        <f>IF(B285&lt;&gt;B284,MAX(0,E285),MAX(F284,E285))</f>
        <v/>
      </c>
      <c r="G285" s="18">
        <f>F285-E285</f>
        <v/>
      </c>
      <c r="H285" s="18">
        <f>IF(C285&lt;&gt;C284,D285,H284+D285)</f>
        <v/>
      </c>
      <c r="I285" s="18">
        <f>IF(C285&lt;&gt;C284,MAX(0,H285),MAX(I284,H285))</f>
        <v/>
      </c>
      <c r="J285" s="18">
        <f>I285-H285</f>
        <v/>
      </c>
      <c r="K285" s="18">
        <f>MAX(K284,'All Trades'!R284)</f>
        <v/>
      </c>
      <c r="L285" s="18">
        <f>'All Trades'!R284</f>
        <v/>
      </c>
      <c r="M285" s="18">
        <f>MAX(0,K285-(L285+'All Trades'!P285))</f>
        <v/>
      </c>
    </row>
    <row r="286">
      <c r="A286" s="11">
        <f>'All Trades'!A286</f>
        <v/>
      </c>
      <c r="B286" s="31">
        <f>YEAR('All Trades'!B286)</f>
        <v/>
      </c>
      <c r="C286" s="24">
        <f>DATE(YEAR('All Trades'!B286),MONTH('All Trades'!B286),1)</f>
        <v/>
      </c>
      <c r="D286" s="18">
        <f>'All Trades'!O286</f>
        <v/>
      </c>
      <c r="E286" s="18">
        <f>IF(B286&lt;&gt;B285,D286,E285+D286)</f>
        <v/>
      </c>
      <c r="F286" s="18">
        <f>IF(B286&lt;&gt;B285,MAX(0,E286),MAX(F285,E286))</f>
        <v/>
      </c>
      <c r="G286" s="18">
        <f>F286-E286</f>
        <v/>
      </c>
      <c r="H286" s="18">
        <f>IF(C286&lt;&gt;C285,D286,H285+D286)</f>
        <v/>
      </c>
      <c r="I286" s="18">
        <f>IF(C286&lt;&gt;C285,MAX(0,H286),MAX(I285,H286))</f>
        <v/>
      </c>
      <c r="J286" s="18">
        <f>I286-H286</f>
        <v/>
      </c>
      <c r="K286" s="18">
        <f>MAX(K285,'All Trades'!R285)</f>
        <v/>
      </c>
      <c r="L286" s="18">
        <f>'All Trades'!R285</f>
        <v/>
      </c>
      <c r="M286" s="18">
        <f>MAX(0,K286-(L286+'All Trades'!P286))</f>
        <v/>
      </c>
    </row>
    <row r="287">
      <c r="A287" s="11">
        <f>'All Trades'!A287</f>
        <v/>
      </c>
      <c r="B287" s="31">
        <f>YEAR('All Trades'!B287)</f>
        <v/>
      </c>
      <c r="C287" s="24">
        <f>DATE(YEAR('All Trades'!B287),MONTH('All Trades'!B287),1)</f>
        <v/>
      </c>
      <c r="D287" s="18">
        <f>'All Trades'!O287</f>
        <v/>
      </c>
      <c r="E287" s="18">
        <f>IF(B287&lt;&gt;B286,D287,E286+D287)</f>
        <v/>
      </c>
      <c r="F287" s="18">
        <f>IF(B287&lt;&gt;B286,MAX(0,E287),MAX(F286,E287))</f>
        <v/>
      </c>
      <c r="G287" s="18">
        <f>F287-E287</f>
        <v/>
      </c>
      <c r="H287" s="18">
        <f>IF(C287&lt;&gt;C286,D287,H286+D287)</f>
        <v/>
      </c>
      <c r="I287" s="18">
        <f>IF(C287&lt;&gt;C286,MAX(0,H287),MAX(I286,H287))</f>
        <v/>
      </c>
      <c r="J287" s="18">
        <f>I287-H287</f>
        <v/>
      </c>
      <c r="K287" s="18">
        <f>MAX(K286,'All Trades'!R286)</f>
        <v/>
      </c>
      <c r="L287" s="18">
        <f>'All Trades'!R286</f>
        <v/>
      </c>
      <c r="M287" s="18">
        <f>MAX(0,K287-(L287+'All Trades'!P287))</f>
        <v/>
      </c>
    </row>
    <row r="288">
      <c r="A288" s="11">
        <f>'All Trades'!A288</f>
        <v/>
      </c>
      <c r="B288" s="31">
        <f>YEAR('All Trades'!B288)</f>
        <v/>
      </c>
      <c r="C288" s="24">
        <f>DATE(YEAR('All Trades'!B288),MONTH('All Trades'!B288),1)</f>
        <v/>
      </c>
      <c r="D288" s="18">
        <f>'All Trades'!O288</f>
        <v/>
      </c>
      <c r="E288" s="18">
        <f>IF(B288&lt;&gt;B287,D288,E287+D288)</f>
        <v/>
      </c>
      <c r="F288" s="18">
        <f>IF(B288&lt;&gt;B287,MAX(0,E288),MAX(F287,E288))</f>
        <v/>
      </c>
      <c r="G288" s="18">
        <f>F288-E288</f>
        <v/>
      </c>
      <c r="H288" s="18">
        <f>IF(C288&lt;&gt;C287,D288,H287+D288)</f>
        <v/>
      </c>
      <c r="I288" s="18">
        <f>IF(C288&lt;&gt;C287,MAX(0,H288),MAX(I287,H288))</f>
        <v/>
      </c>
      <c r="J288" s="18">
        <f>I288-H288</f>
        <v/>
      </c>
      <c r="K288" s="18">
        <f>MAX(K287,'All Trades'!R287)</f>
        <v/>
      </c>
      <c r="L288" s="18">
        <f>'All Trades'!R287</f>
        <v/>
      </c>
      <c r="M288" s="18">
        <f>MAX(0,K288-(L288+'All Trades'!P288))</f>
        <v/>
      </c>
    </row>
    <row r="289">
      <c r="A289" s="11">
        <f>'All Trades'!A289</f>
        <v/>
      </c>
      <c r="B289" s="31">
        <f>YEAR('All Trades'!B289)</f>
        <v/>
      </c>
      <c r="C289" s="24">
        <f>DATE(YEAR('All Trades'!B289),MONTH('All Trades'!B289),1)</f>
        <v/>
      </c>
      <c r="D289" s="18">
        <f>'All Trades'!O289</f>
        <v/>
      </c>
      <c r="E289" s="18">
        <f>IF(B289&lt;&gt;B288,D289,E288+D289)</f>
        <v/>
      </c>
      <c r="F289" s="18">
        <f>IF(B289&lt;&gt;B288,MAX(0,E289),MAX(F288,E289))</f>
        <v/>
      </c>
      <c r="G289" s="18">
        <f>F289-E289</f>
        <v/>
      </c>
      <c r="H289" s="18">
        <f>IF(C289&lt;&gt;C288,D289,H288+D289)</f>
        <v/>
      </c>
      <c r="I289" s="18">
        <f>IF(C289&lt;&gt;C288,MAX(0,H289),MAX(I288,H289))</f>
        <v/>
      </c>
      <c r="J289" s="18">
        <f>I289-H289</f>
        <v/>
      </c>
      <c r="K289" s="18">
        <f>MAX(K288,'All Trades'!R288)</f>
        <v/>
      </c>
      <c r="L289" s="18">
        <f>'All Trades'!R288</f>
        <v/>
      </c>
      <c r="M289" s="18">
        <f>MAX(0,K289-(L289+'All Trades'!P289))</f>
        <v/>
      </c>
    </row>
    <row r="290">
      <c r="A290" s="11">
        <f>'All Trades'!A290</f>
        <v/>
      </c>
      <c r="B290" s="31">
        <f>YEAR('All Trades'!B290)</f>
        <v/>
      </c>
      <c r="C290" s="24">
        <f>DATE(YEAR('All Trades'!B290),MONTH('All Trades'!B290),1)</f>
        <v/>
      </c>
      <c r="D290" s="18">
        <f>'All Trades'!O290</f>
        <v/>
      </c>
      <c r="E290" s="18">
        <f>IF(B290&lt;&gt;B289,D290,E289+D290)</f>
        <v/>
      </c>
      <c r="F290" s="18">
        <f>IF(B290&lt;&gt;B289,MAX(0,E290),MAX(F289,E290))</f>
        <v/>
      </c>
      <c r="G290" s="18">
        <f>F290-E290</f>
        <v/>
      </c>
      <c r="H290" s="18">
        <f>IF(C290&lt;&gt;C289,D290,H289+D290)</f>
        <v/>
      </c>
      <c r="I290" s="18">
        <f>IF(C290&lt;&gt;C289,MAX(0,H290),MAX(I289,H290))</f>
        <v/>
      </c>
      <c r="J290" s="18">
        <f>I290-H290</f>
        <v/>
      </c>
      <c r="K290" s="18">
        <f>MAX(K289,'All Trades'!R289)</f>
        <v/>
      </c>
      <c r="L290" s="18">
        <f>'All Trades'!R289</f>
        <v/>
      </c>
      <c r="M290" s="18">
        <f>MAX(0,K290-(L290+'All Trades'!P290))</f>
        <v/>
      </c>
    </row>
    <row r="291">
      <c r="A291" s="11">
        <f>'All Trades'!A291</f>
        <v/>
      </c>
      <c r="B291" s="31">
        <f>YEAR('All Trades'!B291)</f>
        <v/>
      </c>
      <c r="C291" s="24">
        <f>DATE(YEAR('All Trades'!B291),MONTH('All Trades'!B291),1)</f>
        <v/>
      </c>
      <c r="D291" s="18">
        <f>'All Trades'!O291</f>
        <v/>
      </c>
      <c r="E291" s="18">
        <f>IF(B291&lt;&gt;B290,D291,E290+D291)</f>
        <v/>
      </c>
      <c r="F291" s="18">
        <f>IF(B291&lt;&gt;B290,MAX(0,E291),MAX(F290,E291))</f>
        <v/>
      </c>
      <c r="G291" s="18">
        <f>F291-E291</f>
        <v/>
      </c>
      <c r="H291" s="18">
        <f>IF(C291&lt;&gt;C290,D291,H290+D291)</f>
        <v/>
      </c>
      <c r="I291" s="18">
        <f>IF(C291&lt;&gt;C290,MAX(0,H291),MAX(I290,H291))</f>
        <v/>
      </c>
      <c r="J291" s="18">
        <f>I291-H291</f>
        <v/>
      </c>
      <c r="K291" s="18">
        <f>MAX(K290,'All Trades'!R290)</f>
        <v/>
      </c>
      <c r="L291" s="18">
        <f>'All Trades'!R290</f>
        <v/>
      </c>
      <c r="M291" s="18">
        <f>MAX(0,K291-(L291+'All Trades'!P291))</f>
        <v/>
      </c>
    </row>
    <row r="292">
      <c r="A292" s="11">
        <f>'All Trades'!A292</f>
        <v/>
      </c>
      <c r="B292" s="31">
        <f>YEAR('All Trades'!B292)</f>
        <v/>
      </c>
      <c r="C292" s="24">
        <f>DATE(YEAR('All Trades'!B292),MONTH('All Trades'!B292),1)</f>
        <v/>
      </c>
      <c r="D292" s="18">
        <f>'All Trades'!O292</f>
        <v/>
      </c>
      <c r="E292" s="18">
        <f>IF(B292&lt;&gt;B291,D292,E291+D292)</f>
        <v/>
      </c>
      <c r="F292" s="18">
        <f>IF(B292&lt;&gt;B291,MAX(0,E292),MAX(F291,E292))</f>
        <v/>
      </c>
      <c r="G292" s="18">
        <f>F292-E292</f>
        <v/>
      </c>
      <c r="H292" s="18">
        <f>IF(C292&lt;&gt;C291,D292,H291+D292)</f>
        <v/>
      </c>
      <c r="I292" s="18">
        <f>IF(C292&lt;&gt;C291,MAX(0,H292),MAX(I291,H292))</f>
        <v/>
      </c>
      <c r="J292" s="18">
        <f>I292-H292</f>
        <v/>
      </c>
      <c r="K292" s="18">
        <f>MAX(K291,'All Trades'!R291)</f>
        <v/>
      </c>
      <c r="L292" s="18">
        <f>'All Trades'!R291</f>
        <v/>
      </c>
      <c r="M292" s="18">
        <f>MAX(0,K292-(L292+'All Trades'!P292))</f>
        <v/>
      </c>
    </row>
    <row r="293">
      <c r="A293" s="11">
        <f>'All Trades'!A293</f>
        <v/>
      </c>
      <c r="B293" s="31">
        <f>YEAR('All Trades'!B293)</f>
        <v/>
      </c>
      <c r="C293" s="24">
        <f>DATE(YEAR('All Trades'!B293),MONTH('All Trades'!B293),1)</f>
        <v/>
      </c>
      <c r="D293" s="18">
        <f>'All Trades'!O293</f>
        <v/>
      </c>
      <c r="E293" s="18">
        <f>IF(B293&lt;&gt;B292,D293,E292+D293)</f>
        <v/>
      </c>
      <c r="F293" s="18">
        <f>IF(B293&lt;&gt;B292,MAX(0,E293),MAX(F292,E293))</f>
        <v/>
      </c>
      <c r="G293" s="18">
        <f>F293-E293</f>
        <v/>
      </c>
      <c r="H293" s="18">
        <f>IF(C293&lt;&gt;C292,D293,H292+D293)</f>
        <v/>
      </c>
      <c r="I293" s="18">
        <f>IF(C293&lt;&gt;C292,MAX(0,H293),MAX(I292,H293))</f>
        <v/>
      </c>
      <c r="J293" s="18">
        <f>I293-H293</f>
        <v/>
      </c>
      <c r="K293" s="18">
        <f>MAX(K292,'All Trades'!R292)</f>
        <v/>
      </c>
      <c r="L293" s="18">
        <f>'All Trades'!R292</f>
        <v/>
      </c>
      <c r="M293" s="18">
        <f>MAX(0,K293-(L293+'All Trades'!P293))</f>
        <v/>
      </c>
    </row>
    <row r="294">
      <c r="A294" s="11">
        <f>'All Trades'!A294</f>
        <v/>
      </c>
      <c r="B294" s="31">
        <f>YEAR('All Trades'!B294)</f>
        <v/>
      </c>
      <c r="C294" s="24">
        <f>DATE(YEAR('All Trades'!B294),MONTH('All Trades'!B294),1)</f>
        <v/>
      </c>
      <c r="D294" s="18">
        <f>'All Trades'!O294</f>
        <v/>
      </c>
      <c r="E294" s="18">
        <f>IF(B294&lt;&gt;B293,D294,E293+D294)</f>
        <v/>
      </c>
      <c r="F294" s="18">
        <f>IF(B294&lt;&gt;B293,MAX(0,E294),MAX(F293,E294))</f>
        <v/>
      </c>
      <c r="G294" s="18">
        <f>F294-E294</f>
        <v/>
      </c>
      <c r="H294" s="18">
        <f>IF(C294&lt;&gt;C293,D294,H293+D294)</f>
        <v/>
      </c>
      <c r="I294" s="18">
        <f>IF(C294&lt;&gt;C293,MAX(0,H294),MAX(I293,H294))</f>
        <v/>
      </c>
      <c r="J294" s="18">
        <f>I294-H294</f>
        <v/>
      </c>
      <c r="K294" s="18">
        <f>MAX(K293,'All Trades'!R293)</f>
        <v/>
      </c>
      <c r="L294" s="18">
        <f>'All Trades'!R293</f>
        <v/>
      </c>
      <c r="M294" s="18">
        <f>MAX(0,K294-(L294+'All Trades'!P294))</f>
        <v/>
      </c>
    </row>
    <row r="295">
      <c r="A295" s="11">
        <f>'All Trades'!A295</f>
        <v/>
      </c>
      <c r="B295" s="31">
        <f>YEAR('All Trades'!B295)</f>
        <v/>
      </c>
      <c r="C295" s="24">
        <f>DATE(YEAR('All Trades'!B295),MONTH('All Trades'!B295),1)</f>
        <v/>
      </c>
      <c r="D295" s="18">
        <f>'All Trades'!O295</f>
        <v/>
      </c>
      <c r="E295" s="18">
        <f>IF(B295&lt;&gt;B294,D295,E294+D295)</f>
        <v/>
      </c>
      <c r="F295" s="18">
        <f>IF(B295&lt;&gt;B294,MAX(0,E295),MAX(F294,E295))</f>
        <v/>
      </c>
      <c r="G295" s="18">
        <f>F295-E295</f>
        <v/>
      </c>
      <c r="H295" s="18">
        <f>IF(C295&lt;&gt;C294,D295,H294+D295)</f>
        <v/>
      </c>
      <c r="I295" s="18">
        <f>IF(C295&lt;&gt;C294,MAX(0,H295),MAX(I294,H295))</f>
        <v/>
      </c>
      <c r="J295" s="18">
        <f>I295-H295</f>
        <v/>
      </c>
      <c r="K295" s="18">
        <f>MAX(K294,'All Trades'!R294)</f>
        <v/>
      </c>
      <c r="L295" s="18">
        <f>'All Trades'!R294</f>
        <v/>
      </c>
      <c r="M295" s="18">
        <f>MAX(0,K295-(L295+'All Trades'!P295))</f>
        <v/>
      </c>
    </row>
    <row r="296">
      <c r="A296" s="11">
        <f>'All Trades'!A296</f>
        <v/>
      </c>
      <c r="B296" s="31">
        <f>YEAR('All Trades'!B296)</f>
        <v/>
      </c>
      <c r="C296" s="24">
        <f>DATE(YEAR('All Trades'!B296),MONTH('All Trades'!B296),1)</f>
        <v/>
      </c>
      <c r="D296" s="18">
        <f>'All Trades'!O296</f>
        <v/>
      </c>
      <c r="E296" s="18">
        <f>IF(B296&lt;&gt;B295,D296,E295+D296)</f>
        <v/>
      </c>
      <c r="F296" s="18">
        <f>IF(B296&lt;&gt;B295,MAX(0,E296),MAX(F295,E296))</f>
        <v/>
      </c>
      <c r="G296" s="18">
        <f>F296-E296</f>
        <v/>
      </c>
      <c r="H296" s="18">
        <f>IF(C296&lt;&gt;C295,D296,H295+D296)</f>
        <v/>
      </c>
      <c r="I296" s="18">
        <f>IF(C296&lt;&gt;C295,MAX(0,H296),MAX(I295,H296))</f>
        <v/>
      </c>
      <c r="J296" s="18">
        <f>I296-H296</f>
        <v/>
      </c>
      <c r="K296" s="18">
        <f>MAX(K295,'All Trades'!R295)</f>
        <v/>
      </c>
      <c r="L296" s="18">
        <f>'All Trades'!R295</f>
        <v/>
      </c>
      <c r="M296" s="18">
        <f>MAX(0,K296-(L296+'All Trades'!P296))</f>
        <v/>
      </c>
    </row>
    <row r="297">
      <c r="A297" s="11">
        <f>'All Trades'!A297</f>
        <v/>
      </c>
      <c r="B297" s="31">
        <f>YEAR('All Trades'!B297)</f>
        <v/>
      </c>
      <c r="C297" s="24">
        <f>DATE(YEAR('All Trades'!B297),MONTH('All Trades'!B297),1)</f>
        <v/>
      </c>
      <c r="D297" s="18">
        <f>'All Trades'!O297</f>
        <v/>
      </c>
      <c r="E297" s="18">
        <f>IF(B297&lt;&gt;B296,D297,E296+D297)</f>
        <v/>
      </c>
      <c r="F297" s="18">
        <f>IF(B297&lt;&gt;B296,MAX(0,E297),MAX(F296,E297))</f>
        <v/>
      </c>
      <c r="G297" s="18">
        <f>F297-E297</f>
        <v/>
      </c>
      <c r="H297" s="18">
        <f>IF(C297&lt;&gt;C296,D297,H296+D297)</f>
        <v/>
      </c>
      <c r="I297" s="18">
        <f>IF(C297&lt;&gt;C296,MAX(0,H297),MAX(I296,H297))</f>
        <v/>
      </c>
      <c r="J297" s="18">
        <f>I297-H297</f>
        <v/>
      </c>
      <c r="K297" s="18">
        <f>MAX(K296,'All Trades'!R296)</f>
        <v/>
      </c>
      <c r="L297" s="18">
        <f>'All Trades'!R296</f>
        <v/>
      </c>
      <c r="M297" s="18">
        <f>MAX(0,K297-(L297+'All Trades'!P297))</f>
        <v/>
      </c>
    </row>
    <row r="298">
      <c r="A298" s="11">
        <f>'All Trades'!A298</f>
        <v/>
      </c>
      <c r="B298" s="31">
        <f>YEAR('All Trades'!B298)</f>
        <v/>
      </c>
      <c r="C298" s="24">
        <f>DATE(YEAR('All Trades'!B298),MONTH('All Trades'!B298),1)</f>
        <v/>
      </c>
      <c r="D298" s="18">
        <f>'All Trades'!O298</f>
        <v/>
      </c>
      <c r="E298" s="18">
        <f>IF(B298&lt;&gt;B297,D298,E297+D298)</f>
        <v/>
      </c>
      <c r="F298" s="18">
        <f>IF(B298&lt;&gt;B297,MAX(0,E298),MAX(F297,E298))</f>
        <v/>
      </c>
      <c r="G298" s="18">
        <f>F298-E298</f>
        <v/>
      </c>
      <c r="H298" s="18">
        <f>IF(C298&lt;&gt;C297,D298,H297+D298)</f>
        <v/>
      </c>
      <c r="I298" s="18">
        <f>IF(C298&lt;&gt;C297,MAX(0,H298),MAX(I297,H298))</f>
        <v/>
      </c>
      <c r="J298" s="18">
        <f>I298-H298</f>
        <v/>
      </c>
      <c r="K298" s="18">
        <f>MAX(K297,'All Trades'!R297)</f>
        <v/>
      </c>
      <c r="L298" s="18">
        <f>'All Trades'!R297</f>
        <v/>
      </c>
      <c r="M298" s="18">
        <f>MAX(0,K298-(L298+'All Trades'!P298))</f>
        <v/>
      </c>
    </row>
    <row r="299">
      <c r="A299" s="11">
        <f>'All Trades'!A299</f>
        <v/>
      </c>
      <c r="B299" s="31">
        <f>YEAR('All Trades'!B299)</f>
        <v/>
      </c>
      <c r="C299" s="24">
        <f>DATE(YEAR('All Trades'!B299),MONTH('All Trades'!B299),1)</f>
        <v/>
      </c>
      <c r="D299" s="18">
        <f>'All Trades'!O299</f>
        <v/>
      </c>
      <c r="E299" s="18">
        <f>IF(B299&lt;&gt;B298,D299,E298+D299)</f>
        <v/>
      </c>
      <c r="F299" s="18">
        <f>IF(B299&lt;&gt;B298,MAX(0,E299),MAX(F298,E299))</f>
        <v/>
      </c>
      <c r="G299" s="18">
        <f>F299-E299</f>
        <v/>
      </c>
      <c r="H299" s="18">
        <f>IF(C299&lt;&gt;C298,D299,H298+D299)</f>
        <v/>
      </c>
      <c r="I299" s="18">
        <f>IF(C299&lt;&gt;C298,MAX(0,H299),MAX(I298,H299))</f>
        <v/>
      </c>
      <c r="J299" s="18">
        <f>I299-H299</f>
        <v/>
      </c>
      <c r="K299" s="18">
        <f>MAX(K298,'All Trades'!R298)</f>
        <v/>
      </c>
      <c r="L299" s="18">
        <f>'All Trades'!R298</f>
        <v/>
      </c>
      <c r="M299" s="18">
        <f>MAX(0,K299-(L299+'All Trades'!P299))</f>
        <v/>
      </c>
    </row>
    <row r="300">
      <c r="A300" s="11">
        <f>'All Trades'!A300</f>
        <v/>
      </c>
      <c r="B300" s="31">
        <f>YEAR('All Trades'!B300)</f>
        <v/>
      </c>
      <c r="C300" s="24">
        <f>DATE(YEAR('All Trades'!B300),MONTH('All Trades'!B300),1)</f>
        <v/>
      </c>
      <c r="D300" s="18">
        <f>'All Trades'!O300</f>
        <v/>
      </c>
      <c r="E300" s="18">
        <f>IF(B300&lt;&gt;B299,D300,E299+D300)</f>
        <v/>
      </c>
      <c r="F300" s="18">
        <f>IF(B300&lt;&gt;B299,MAX(0,E300),MAX(F299,E300))</f>
        <v/>
      </c>
      <c r="G300" s="18">
        <f>F300-E300</f>
        <v/>
      </c>
      <c r="H300" s="18">
        <f>IF(C300&lt;&gt;C299,D300,H299+D300)</f>
        <v/>
      </c>
      <c r="I300" s="18">
        <f>IF(C300&lt;&gt;C299,MAX(0,H300),MAX(I299,H300))</f>
        <v/>
      </c>
      <c r="J300" s="18">
        <f>I300-H300</f>
        <v/>
      </c>
      <c r="K300" s="18">
        <f>MAX(K299,'All Trades'!R299)</f>
        <v/>
      </c>
      <c r="L300" s="18">
        <f>'All Trades'!R299</f>
        <v/>
      </c>
      <c r="M300" s="18">
        <f>MAX(0,K300-(L300+'All Trades'!P300))</f>
        <v/>
      </c>
    </row>
    <row r="301">
      <c r="A301" s="11">
        <f>'All Trades'!A301</f>
        <v/>
      </c>
      <c r="B301" s="31">
        <f>YEAR('All Trades'!B301)</f>
        <v/>
      </c>
      <c r="C301" s="24">
        <f>DATE(YEAR('All Trades'!B301),MONTH('All Trades'!B301),1)</f>
        <v/>
      </c>
      <c r="D301" s="18">
        <f>'All Trades'!O301</f>
        <v/>
      </c>
      <c r="E301" s="18">
        <f>IF(B301&lt;&gt;B300,D301,E300+D301)</f>
        <v/>
      </c>
      <c r="F301" s="18">
        <f>IF(B301&lt;&gt;B300,MAX(0,E301),MAX(F300,E301))</f>
        <v/>
      </c>
      <c r="G301" s="18">
        <f>F301-E301</f>
        <v/>
      </c>
      <c r="H301" s="18">
        <f>IF(C301&lt;&gt;C300,D301,H300+D301)</f>
        <v/>
      </c>
      <c r="I301" s="18">
        <f>IF(C301&lt;&gt;C300,MAX(0,H301),MAX(I300,H301))</f>
        <v/>
      </c>
      <c r="J301" s="18">
        <f>I301-H301</f>
        <v/>
      </c>
      <c r="K301" s="18">
        <f>MAX(K300,'All Trades'!R300)</f>
        <v/>
      </c>
      <c r="L301" s="18">
        <f>'All Trades'!R300</f>
        <v/>
      </c>
      <c r="M301" s="18">
        <f>MAX(0,K301-(L301+'All Trades'!P301))</f>
        <v/>
      </c>
    </row>
    <row r="302">
      <c r="A302" s="11">
        <f>'All Trades'!A302</f>
        <v/>
      </c>
      <c r="B302" s="31">
        <f>YEAR('All Trades'!B302)</f>
        <v/>
      </c>
      <c r="C302" s="24">
        <f>DATE(YEAR('All Trades'!B302),MONTH('All Trades'!B302),1)</f>
        <v/>
      </c>
      <c r="D302" s="18">
        <f>'All Trades'!O302</f>
        <v/>
      </c>
      <c r="E302" s="18">
        <f>IF(B302&lt;&gt;B301,D302,E301+D302)</f>
        <v/>
      </c>
      <c r="F302" s="18">
        <f>IF(B302&lt;&gt;B301,MAX(0,E302),MAX(F301,E302))</f>
        <v/>
      </c>
      <c r="G302" s="18">
        <f>F302-E302</f>
        <v/>
      </c>
      <c r="H302" s="18">
        <f>IF(C302&lt;&gt;C301,D302,H301+D302)</f>
        <v/>
      </c>
      <c r="I302" s="18">
        <f>IF(C302&lt;&gt;C301,MAX(0,H302),MAX(I301,H302))</f>
        <v/>
      </c>
      <c r="J302" s="18">
        <f>I302-H302</f>
        <v/>
      </c>
      <c r="K302" s="18">
        <f>MAX(K301,'All Trades'!R301)</f>
        <v/>
      </c>
      <c r="L302" s="18">
        <f>'All Trades'!R301</f>
        <v/>
      </c>
      <c r="M302" s="18">
        <f>MAX(0,K302-(L302+'All Trades'!P302))</f>
        <v/>
      </c>
    </row>
    <row r="303">
      <c r="A303" s="11">
        <f>'All Trades'!A303</f>
        <v/>
      </c>
      <c r="B303" s="31">
        <f>YEAR('All Trades'!B303)</f>
        <v/>
      </c>
      <c r="C303" s="24">
        <f>DATE(YEAR('All Trades'!B303),MONTH('All Trades'!B303),1)</f>
        <v/>
      </c>
      <c r="D303" s="18">
        <f>'All Trades'!O303</f>
        <v/>
      </c>
      <c r="E303" s="18">
        <f>IF(B303&lt;&gt;B302,D303,E302+D303)</f>
        <v/>
      </c>
      <c r="F303" s="18">
        <f>IF(B303&lt;&gt;B302,MAX(0,E303),MAX(F302,E303))</f>
        <v/>
      </c>
      <c r="G303" s="18">
        <f>F303-E303</f>
        <v/>
      </c>
      <c r="H303" s="18">
        <f>IF(C303&lt;&gt;C302,D303,H302+D303)</f>
        <v/>
      </c>
      <c r="I303" s="18">
        <f>IF(C303&lt;&gt;C302,MAX(0,H303),MAX(I302,H303))</f>
        <v/>
      </c>
      <c r="J303" s="18">
        <f>I303-H303</f>
        <v/>
      </c>
      <c r="K303" s="18">
        <f>MAX(K302,'All Trades'!R302)</f>
        <v/>
      </c>
      <c r="L303" s="18">
        <f>'All Trades'!R302</f>
        <v/>
      </c>
      <c r="M303" s="18">
        <f>MAX(0,K303-(L303+'All Trades'!P303))</f>
        <v/>
      </c>
    </row>
    <row r="304">
      <c r="A304" s="11">
        <f>'All Trades'!A304</f>
        <v/>
      </c>
      <c r="B304" s="31">
        <f>YEAR('All Trades'!B304)</f>
        <v/>
      </c>
      <c r="C304" s="24">
        <f>DATE(YEAR('All Trades'!B304),MONTH('All Trades'!B304),1)</f>
        <v/>
      </c>
      <c r="D304" s="18">
        <f>'All Trades'!O304</f>
        <v/>
      </c>
      <c r="E304" s="18">
        <f>IF(B304&lt;&gt;B303,D304,E303+D304)</f>
        <v/>
      </c>
      <c r="F304" s="18">
        <f>IF(B304&lt;&gt;B303,MAX(0,E304),MAX(F303,E304))</f>
        <v/>
      </c>
      <c r="G304" s="18">
        <f>F304-E304</f>
        <v/>
      </c>
      <c r="H304" s="18">
        <f>IF(C304&lt;&gt;C303,D304,H303+D304)</f>
        <v/>
      </c>
      <c r="I304" s="18">
        <f>IF(C304&lt;&gt;C303,MAX(0,H304),MAX(I303,H304))</f>
        <v/>
      </c>
      <c r="J304" s="18">
        <f>I304-H304</f>
        <v/>
      </c>
      <c r="K304" s="18">
        <f>MAX(K303,'All Trades'!R303)</f>
        <v/>
      </c>
      <c r="L304" s="18">
        <f>'All Trades'!R303</f>
        <v/>
      </c>
      <c r="M304" s="18">
        <f>MAX(0,K304-(L304+'All Trades'!P304))</f>
        <v/>
      </c>
    </row>
    <row r="305">
      <c r="A305" s="11">
        <f>'All Trades'!A305</f>
        <v/>
      </c>
      <c r="B305" s="31">
        <f>YEAR('All Trades'!B305)</f>
        <v/>
      </c>
      <c r="C305" s="24">
        <f>DATE(YEAR('All Trades'!B305),MONTH('All Trades'!B305),1)</f>
        <v/>
      </c>
      <c r="D305" s="18">
        <f>'All Trades'!O305</f>
        <v/>
      </c>
      <c r="E305" s="18">
        <f>IF(B305&lt;&gt;B304,D305,E304+D305)</f>
        <v/>
      </c>
      <c r="F305" s="18">
        <f>IF(B305&lt;&gt;B304,MAX(0,E305),MAX(F304,E305))</f>
        <v/>
      </c>
      <c r="G305" s="18">
        <f>F305-E305</f>
        <v/>
      </c>
      <c r="H305" s="18">
        <f>IF(C305&lt;&gt;C304,D305,H304+D305)</f>
        <v/>
      </c>
      <c r="I305" s="18">
        <f>IF(C305&lt;&gt;C304,MAX(0,H305),MAX(I304,H305))</f>
        <v/>
      </c>
      <c r="J305" s="18">
        <f>I305-H305</f>
        <v/>
      </c>
      <c r="K305" s="18">
        <f>MAX(K304,'All Trades'!R304)</f>
        <v/>
      </c>
      <c r="L305" s="18">
        <f>'All Trades'!R304</f>
        <v/>
      </c>
      <c r="M305" s="18">
        <f>MAX(0,K305-(L305+'All Trades'!P305))</f>
        <v/>
      </c>
    </row>
    <row r="306">
      <c r="A306" s="11">
        <f>'All Trades'!A306</f>
        <v/>
      </c>
      <c r="B306" s="31">
        <f>YEAR('All Trades'!B306)</f>
        <v/>
      </c>
      <c r="C306" s="24">
        <f>DATE(YEAR('All Trades'!B306),MONTH('All Trades'!B306),1)</f>
        <v/>
      </c>
      <c r="D306" s="18">
        <f>'All Trades'!O306</f>
        <v/>
      </c>
      <c r="E306" s="18">
        <f>IF(B306&lt;&gt;B305,D306,E305+D306)</f>
        <v/>
      </c>
      <c r="F306" s="18">
        <f>IF(B306&lt;&gt;B305,MAX(0,E306),MAX(F305,E306))</f>
        <v/>
      </c>
      <c r="G306" s="18">
        <f>F306-E306</f>
        <v/>
      </c>
      <c r="H306" s="18">
        <f>IF(C306&lt;&gt;C305,D306,H305+D306)</f>
        <v/>
      </c>
      <c r="I306" s="18">
        <f>IF(C306&lt;&gt;C305,MAX(0,H306),MAX(I305,H306))</f>
        <v/>
      </c>
      <c r="J306" s="18">
        <f>I306-H306</f>
        <v/>
      </c>
      <c r="K306" s="18">
        <f>MAX(K305,'All Trades'!R305)</f>
        <v/>
      </c>
      <c r="L306" s="18">
        <f>'All Trades'!R305</f>
        <v/>
      </c>
      <c r="M306" s="18">
        <f>MAX(0,K306-(L306+'All Trades'!P306))</f>
        <v/>
      </c>
    </row>
    <row r="307">
      <c r="A307" s="11">
        <f>'All Trades'!A307</f>
        <v/>
      </c>
      <c r="B307" s="31">
        <f>YEAR('All Trades'!B307)</f>
        <v/>
      </c>
      <c r="C307" s="24">
        <f>DATE(YEAR('All Trades'!B307),MONTH('All Trades'!B307),1)</f>
        <v/>
      </c>
      <c r="D307" s="18">
        <f>'All Trades'!O307</f>
        <v/>
      </c>
      <c r="E307" s="18">
        <f>IF(B307&lt;&gt;B306,D307,E306+D307)</f>
        <v/>
      </c>
      <c r="F307" s="18">
        <f>IF(B307&lt;&gt;B306,MAX(0,E307),MAX(F306,E307))</f>
        <v/>
      </c>
      <c r="G307" s="18">
        <f>F307-E307</f>
        <v/>
      </c>
      <c r="H307" s="18">
        <f>IF(C307&lt;&gt;C306,D307,H306+D307)</f>
        <v/>
      </c>
      <c r="I307" s="18">
        <f>IF(C307&lt;&gt;C306,MAX(0,H307),MAX(I306,H307))</f>
        <v/>
      </c>
      <c r="J307" s="18">
        <f>I307-H307</f>
        <v/>
      </c>
      <c r="K307" s="18">
        <f>MAX(K306,'All Trades'!R306)</f>
        <v/>
      </c>
      <c r="L307" s="18">
        <f>'All Trades'!R306</f>
        <v/>
      </c>
      <c r="M307" s="18">
        <f>MAX(0,K307-(L307+'All Trades'!P307))</f>
        <v/>
      </c>
    </row>
    <row r="308">
      <c r="A308" s="11">
        <f>'All Trades'!A308</f>
        <v/>
      </c>
      <c r="B308" s="31">
        <f>YEAR('All Trades'!B308)</f>
        <v/>
      </c>
      <c r="C308" s="24">
        <f>DATE(YEAR('All Trades'!B308),MONTH('All Trades'!B308),1)</f>
        <v/>
      </c>
      <c r="D308" s="18">
        <f>'All Trades'!O308</f>
        <v/>
      </c>
      <c r="E308" s="18">
        <f>IF(B308&lt;&gt;B307,D308,E307+D308)</f>
        <v/>
      </c>
      <c r="F308" s="18">
        <f>IF(B308&lt;&gt;B307,MAX(0,E308),MAX(F307,E308))</f>
        <v/>
      </c>
      <c r="G308" s="18">
        <f>F308-E308</f>
        <v/>
      </c>
      <c r="H308" s="18">
        <f>IF(C308&lt;&gt;C307,D308,H307+D308)</f>
        <v/>
      </c>
      <c r="I308" s="18">
        <f>IF(C308&lt;&gt;C307,MAX(0,H308),MAX(I307,H308))</f>
        <v/>
      </c>
      <c r="J308" s="18">
        <f>I308-H308</f>
        <v/>
      </c>
      <c r="K308" s="18">
        <f>MAX(K307,'All Trades'!R307)</f>
        <v/>
      </c>
      <c r="L308" s="18">
        <f>'All Trades'!R307</f>
        <v/>
      </c>
      <c r="M308" s="18">
        <f>MAX(0,K308-(L308+'All Trades'!P308))</f>
        <v/>
      </c>
    </row>
    <row r="309">
      <c r="A309" s="11">
        <f>'All Trades'!A309</f>
        <v/>
      </c>
      <c r="B309" s="31">
        <f>YEAR('All Trades'!B309)</f>
        <v/>
      </c>
      <c r="C309" s="24">
        <f>DATE(YEAR('All Trades'!B309),MONTH('All Trades'!B309),1)</f>
        <v/>
      </c>
      <c r="D309" s="18">
        <f>'All Trades'!O309</f>
        <v/>
      </c>
      <c r="E309" s="18">
        <f>IF(B309&lt;&gt;B308,D309,E308+D309)</f>
        <v/>
      </c>
      <c r="F309" s="18">
        <f>IF(B309&lt;&gt;B308,MAX(0,E309),MAX(F308,E309))</f>
        <v/>
      </c>
      <c r="G309" s="18">
        <f>F309-E309</f>
        <v/>
      </c>
      <c r="H309" s="18">
        <f>IF(C309&lt;&gt;C308,D309,H308+D309)</f>
        <v/>
      </c>
      <c r="I309" s="18">
        <f>IF(C309&lt;&gt;C308,MAX(0,H309),MAX(I308,H309))</f>
        <v/>
      </c>
      <c r="J309" s="18">
        <f>I309-H309</f>
        <v/>
      </c>
      <c r="K309" s="18">
        <f>MAX(K308,'All Trades'!R308)</f>
        <v/>
      </c>
      <c r="L309" s="18">
        <f>'All Trades'!R308</f>
        <v/>
      </c>
      <c r="M309" s="18">
        <f>MAX(0,K309-(L309+'All Trades'!P309))</f>
        <v/>
      </c>
    </row>
    <row r="310">
      <c r="A310" s="11">
        <f>'All Trades'!A310</f>
        <v/>
      </c>
      <c r="B310" s="31">
        <f>YEAR('All Trades'!B310)</f>
        <v/>
      </c>
      <c r="C310" s="24">
        <f>DATE(YEAR('All Trades'!B310),MONTH('All Trades'!B310),1)</f>
        <v/>
      </c>
      <c r="D310" s="18">
        <f>'All Trades'!O310</f>
        <v/>
      </c>
      <c r="E310" s="18">
        <f>IF(B310&lt;&gt;B309,D310,E309+D310)</f>
        <v/>
      </c>
      <c r="F310" s="18">
        <f>IF(B310&lt;&gt;B309,MAX(0,E310),MAX(F309,E310))</f>
        <v/>
      </c>
      <c r="G310" s="18">
        <f>F310-E310</f>
        <v/>
      </c>
      <c r="H310" s="18">
        <f>IF(C310&lt;&gt;C309,D310,H309+D310)</f>
        <v/>
      </c>
      <c r="I310" s="18">
        <f>IF(C310&lt;&gt;C309,MAX(0,H310),MAX(I309,H310))</f>
        <v/>
      </c>
      <c r="J310" s="18">
        <f>I310-H310</f>
        <v/>
      </c>
      <c r="K310" s="18">
        <f>MAX(K309,'All Trades'!R309)</f>
        <v/>
      </c>
      <c r="L310" s="18">
        <f>'All Trades'!R309</f>
        <v/>
      </c>
      <c r="M310" s="18">
        <f>MAX(0,K310-(L310+'All Trades'!P310))</f>
        <v/>
      </c>
    </row>
    <row r="311">
      <c r="A311" s="11">
        <f>'All Trades'!A311</f>
        <v/>
      </c>
      <c r="B311" s="31">
        <f>YEAR('All Trades'!B311)</f>
        <v/>
      </c>
      <c r="C311" s="24">
        <f>DATE(YEAR('All Trades'!B311),MONTH('All Trades'!B311),1)</f>
        <v/>
      </c>
      <c r="D311" s="18">
        <f>'All Trades'!O311</f>
        <v/>
      </c>
      <c r="E311" s="18">
        <f>IF(B311&lt;&gt;B310,D311,E310+D311)</f>
        <v/>
      </c>
      <c r="F311" s="18">
        <f>IF(B311&lt;&gt;B310,MAX(0,E311),MAX(F310,E311))</f>
        <v/>
      </c>
      <c r="G311" s="18">
        <f>F311-E311</f>
        <v/>
      </c>
      <c r="H311" s="18">
        <f>IF(C311&lt;&gt;C310,D311,H310+D311)</f>
        <v/>
      </c>
      <c r="I311" s="18">
        <f>IF(C311&lt;&gt;C310,MAX(0,H311),MAX(I310,H311))</f>
        <v/>
      </c>
      <c r="J311" s="18">
        <f>I311-H311</f>
        <v/>
      </c>
      <c r="K311" s="18">
        <f>MAX(K310,'All Trades'!R310)</f>
        <v/>
      </c>
      <c r="L311" s="18">
        <f>'All Trades'!R310</f>
        <v/>
      </c>
      <c r="M311" s="18">
        <f>MAX(0,K311-(L311+'All Trades'!P311))</f>
        <v/>
      </c>
    </row>
    <row r="312">
      <c r="A312" s="11">
        <f>'All Trades'!A312</f>
        <v/>
      </c>
      <c r="B312" s="31">
        <f>YEAR('All Trades'!B312)</f>
        <v/>
      </c>
      <c r="C312" s="24">
        <f>DATE(YEAR('All Trades'!B312),MONTH('All Trades'!B312),1)</f>
        <v/>
      </c>
      <c r="D312" s="18">
        <f>'All Trades'!O312</f>
        <v/>
      </c>
      <c r="E312" s="18">
        <f>IF(B312&lt;&gt;B311,D312,E311+D312)</f>
        <v/>
      </c>
      <c r="F312" s="18">
        <f>IF(B312&lt;&gt;B311,MAX(0,E312),MAX(F311,E312))</f>
        <v/>
      </c>
      <c r="G312" s="18">
        <f>F312-E312</f>
        <v/>
      </c>
      <c r="H312" s="18">
        <f>IF(C312&lt;&gt;C311,D312,H311+D312)</f>
        <v/>
      </c>
      <c r="I312" s="18">
        <f>IF(C312&lt;&gt;C311,MAX(0,H312),MAX(I311,H312))</f>
        <v/>
      </c>
      <c r="J312" s="18">
        <f>I312-H312</f>
        <v/>
      </c>
      <c r="K312" s="18">
        <f>MAX(K311,'All Trades'!R311)</f>
        <v/>
      </c>
      <c r="L312" s="18">
        <f>'All Trades'!R311</f>
        <v/>
      </c>
      <c r="M312" s="18">
        <f>MAX(0,K312-(L312+'All Trades'!P312))</f>
        <v/>
      </c>
    </row>
    <row r="313">
      <c r="A313" s="11">
        <f>'All Trades'!A313</f>
        <v/>
      </c>
      <c r="B313" s="31">
        <f>YEAR('All Trades'!B313)</f>
        <v/>
      </c>
      <c r="C313" s="24">
        <f>DATE(YEAR('All Trades'!B313),MONTH('All Trades'!B313),1)</f>
        <v/>
      </c>
      <c r="D313" s="18">
        <f>'All Trades'!O313</f>
        <v/>
      </c>
      <c r="E313" s="18">
        <f>IF(B313&lt;&gt;B312,D313,E312+D313)</f>
        <v/>
      </c>
      <c r="F313" s="18">
        <f>IF(B313&lt;&gt;B312,MAX(0,E313),MAX(F312,E313))</f>
        <v/>
      </c>
      <c r="G313" s="18">
        <f>F313-E313</f>
        <v/>
      </c>
      <c r="H313" s="18">
        <f>IF(C313&lt;&gt;C312,D313,H312+D313)</f>
        <v/>
      </c>
      <c r="I313" s="18">
        <f>IF(C313&lt;&gt;C312,MAX(0,H313),MAX(I312,H313))</f>
        <v/>
      </c>
      <c r="J313" s="18">
        <f>I313-H313</f>
        <v/>
      </c>
      <c r="K313" s="18">
        <f>MAX(K312,'All Trades'!R312)</f>
        <v/>
      </c>
      <c r="L313" s="18">
        <f>'All Trades'!R312</f>
        <v/>
      </c>
      <c r="M313" s="18">
        <f>MAX(0,K313-(L313+'All Trades'!P313))</f>
        <v/>
      </c>
    </row>
    <row r="314">
      <c r="A314" s="11">
        <f>'All Trades'!A314</f>
        <v/>
      </c>
      <c r="B314" s="31">
        <f>YEAR('All Trades'!B314)</f>
        <v/>
      </c>
      <c r="C314" s="24">
        <f>DATE(YEAR('All Trades'!B314),MONTH('All Trades'!B314),1)</f>
        <v/>
      </c>
      <c r="D314" s="18">
        <f>'All Trades'!O314</f>
        <v/>
      </c>
      <c r="E314" s="18">
        <f>IF(B314&lt;&gt;B313,D314,E313+D314)</f>
        <v/>
      </c>
      <c r="F314" s="18">
        <f>IF(B314&lt;&gt;B313,MAX(0,E314),MAX(F313,E314))</f>
        <v/>
      </c>
      <c r="G314" s="18">
        <f>F314-E314</f>
        <v/>
      </c>
      <c r="H314" s="18">
        <f>IF(C314&lt;&gt;C313,D314,H313+D314)</f>
        <v/>
      </c>
      <c r="I314" s="18">
        <f>IF(C314&lt;&gt;C313,MAX(0,H314),MAX(I313,H314))</f>
        <v/>
      </c>
      <c r="J314" s="18">
        <f>I314-H314</f>
        <v/>
      </c>
      <c r="K314" s="18">
        <f>MAX(K313,'All Trades'!R313)</f>
        <v/>
      </c>
      <c r="L314" s="18">
        <f>'All Trades'!R313</f>
        <v/>
      </c>
      <c r="M314" s="18">
        <f>MAX(0,K314-(L314+'All Trades'!P314))</f>
        <v/>
      </c>
    </row>
    <row r="315">
      <c r="A315" s="11">
        <f>'All Trades'!A315</f>
        <v/>
      </c>
      <c r="B315" s="31">
        <f>YEAR('All Trades'!B315)</f>
        <v/>
      </c>
      <c r="C315" s="24">
        <f>DATE(YEAR('All Trades'!B315),MONTH('All Trades'!B315),1)</f>
        <v/>
      </c>
      <c r="D315" s="18">
        <f>'All Trades'!O315</f>
        <v/>
      </c>
      <c r="E315" s="18">
        <f>IF(B315&lt;&gt;B314,D315,E314+D315)</f>
        <v/>
      </c>
      <c r="F315" s="18">
        <f>IF(B315&lt;&gt;B314,MAX(0,E315),MAX(F314,E315))</f>
        <v/>
      </c>
      <c r="G315" s="18">
        <f>F315-E315</f>
        <v/>
      </c>
      <c r="H315" s="18">
        <f>IF(C315&lt;&gt;C314,D315,H314+D315)</f>
        <v/>
      </c>
      <c r="I315" s="18">
        <f>IF(C315&lt;&gt;C314,MAX(0,H315),MAX(I314,H315))</f>
        <v/>
      </c>
      <c r="J315" s="18">
        <f>I315-H315</f>
        <v/>
      </c>
      <c r="K315" s="18">
        <f>MAX(K314,'All Trades'!R314)</f>
        <v/>
      </c>
      <c r="L315" s="18">
        <f>'All Trades'!R314</f>
        <v/>
      </c>
      <c r="M315" s="18">
        <f>MAX(0,K315-(L315+'All Trades'!P315))</f>
        <v/>
      </c>
    </row>
    <row r="316">
      <c r="A316" s="11">
        <f>'All Trades'!A316</f>
        <v/>
      </c>
      <c r="B316" s="31">
        <f>YEAR('All Trades'!B316)</f>
        <v/>
      </c>
      <c r="C316" s="24">
        <f>DATE(YEAR('All Trades'!B316),MONTH('All Trades'!B316),1)</f>
        <v/>
      </c>
      <c r="D316" s="18">
        <f>'All Trades'!O316</f>
        <v/>
      </c>
      <c r="E316" s="18">
        <f>IF(B316&lt;&gt;B315,D316,E315+D316)</f>
        <v/>
      </c>
      <c r="F316" s="18">
        <f>IF(B316&lt;&gt;B315,MAX(0,E316),MAX(F315,E316))</f>
        <v/>
      </c>
      <c r="G316" s="18">
        <f>F316-E316</f>
        <v/>
      </c>
      <c r="H316" s="18">
        <f>IF(C316&lt;&gt;C315,D316,H315+D316)</f>
        <v/>
      </c>
      <c r="I316" s="18">
        <f>IF(C316&lt;&gt;C315,MAX(0,H316),MAX(I315,H316))</f>
        <v/>
      </c>
      <c r="J316" s="18">
        <f>I316-H316</f>
        <v/>
      </c>
      <c r="K316" s="18">
        <f>MAX(K315,'All Trades'!R315)</f>
        <v/>
      </c>
      <c r="L316" s="18">
        <f>'All Trades'!R315</f>
        <v/>
      </c>
      <c r="M316" s="18">
        <f>MAX(0,K316-(L316+'All Trades'!P316))</f>
        <v/>
      </c>
    </row>
    <row r="317">
      <c r="A317" s="11">
        <f>'All Trades'!A317</f>
        <v/>
      </c>
      <c r="B317" s="31">
        <f>YEAR('All Trades'!B317)</f>
        <v/>
      </c>
      <c r="C317" s="24">
        <f>DATE(YEAR('All Trades'!B317),MONTH('All Trades'!B317),1)</f>
        <v/>
      </c>
      <c r="D317" s="18">
        <f>'All Trades'!O317</f>
        <v/>
      </c>
      <c r="E317" s="18">
        <f>IF(B317&lt;&gt;B316,D317,E316+D317)</f>
        <v/>
      </c>
      <c r="F317" s="18">
        <f>IF(B317&lt;&gt;B316,MAX(0,E317),MAX(F316,E317))</f>
        <v/>
      </c>
      <c r="G317" s="18">
        <f>F317-E317</f>
        <v/>
      </c>
      <c r="H317" s="18">
        <f>IF(C317&lt;&gt;C316,D317,H316+D317)</f>
        <v/>
      </c>
      <c r="I317" s="18">
        <f>IF(C317&lt;&gt;C316,MAX(0,H317),MAX(I316,H317))</f>
        <v/>
      </c>
      <c r="J317" s="18">
        <f>I317-H317</f>
        <v/>
      </c>
      <c r="K317" s="18">
        <f>MAX(K316,'All Trades'!R316)</f>
        <v/>
      </c>
      <c r="L317" s="18">
        <f>'All Trades'!R316</f>
        <v/>
      </c>
      <c r="M317" s="18">
        <f>MAX(0,K317-(L317+'All Trades'!P317))</f>
        <v/>
      </c>
    </row>
    <row r="318">
      <c r="A318" s="11">
        <f>'All Trades'!A318</f>
        <v/>
      </c>
      <c r="B318" s="31">
        <f>YEAR('All Trades'!B318)</f>
        <v/>
      </c>
      <c r="C318" s="24">
        <f>DATE(YEAR('All Trades'!B318),MONTH('All Trades'!B318),1)</f>
        <v/>
      </c>
      <c r="D318" s="18">
        <f>'All Trades'!O318</f>
        <v/>
      </c>
      <c r="E318" s="18">
        <f>IF(B318&lt;&gt;B317,D318,E317+D318)</f>
        <v/>
      </c>
      <c r="F318" s="18">
        <f>IF(B318&lt;&gt;B317,MAX(0,E318),MAX(F317,E318))</f>
        <v/>
      </c>
      <c r="G318" s="18">
        <f>F318-E318</f>
        <v/>
      </c>
      <c r="H318" s="18">
        <f>IF(C318&lt;&gt;C317,D318,H317+D318)</f>
        <v/>
      </c>
      <c r="I318" s="18">
        <f>IF(C318&lt;&gt;C317,MAX(0,H318),MAX(I317,H318))</f>
        <v/>
      </c>
      <c r="J318" s="18">
        <f>I318-H318</f>
        <v/>
      </c>
      <c r="K318" s="18">
        <f>MAX(K317,'All Trades'!R317)</f>
        <v/>
      </c>
      <c r="L318" s="18">
        <f>'All Trades'!R317</f>
        <v/>
      </c>
      <c r="M318" s="18">
        <f>MAX(0,K318-(L318+'All Trades'!P318))</f>
        <v/>
      </c>
    </row>
    <row r="319">
      <c r="A319" s="11">
        <f>'All Trades'!A319</f>
        <v/>
      </c>
      <c r="B319" s="31">
        <f>YEAR('All Trades'!B319)</f>
        <v/>
      </c>
      <c r="C319" s="24">
        <f>DATE(YEAR('All Trades'!B319),MONTH('All Trades'!B319),1)</f>
        <v/>
      </c>
      <c r="D319" s="18">
        <f>'All Trades'!O319</f>
        <v/>
      </c>
      <c r="E319" s="18">
        <f>IF(B319&lt;&gt;B318,D319,E318+D319)</f>
        <v/>
      </c>
      <c r="F319" s="18">
        <f>IF(B319&lt;&gt;B318,MAX(0,E319),MAX(F318,E319))</f>
        <v/>
      </c>
      <c r="G319" s="18">
        <f>F319-E319</f>
        <v/>
      </c>
      <c r="H319" s="18">
        <f>IF(C319&lt;&gt;C318,D319,H318+D319)</f>
        <v/>
      </c>
      <c r="I319" s="18">
        <f>IF(C319&lt;&gt;C318,MAX(0,H319),MAX(I318,H319))</f>
        <v/>
      </c>
      <c r="J319" s="18">
        <f>I319-H319</f>
        <v/>
      </c>
      <c r="K319" s="18">
        <f>MAX(K318,'All Trades'!R318)</f>
        <v/>
      </c>
      <c r="L319" s="18">
        <f>'All Trades'!R318</f>
        <v/>
      </c>
      <c r="M319" s="18">
        <f>MAX(0,K319-(L319+'All Trades'!P319))</f>
        <v/>
      </c>
    </row>
    <row r="320">
      <c r="A320" s="11">
        <f>'All Trades'!A320</f>
        <v/>
      </c>
      <c r="B320" s="31">
        <f>YEAR('All Trades'!B320)</f>
        <v/>
      </c>
      <c r="C320" s="24">
        <f>DATE(YEAR('All Trades'!B320),MONTH('All Trades'!B320),1)</f>
        <v/>
      </c>
      <c r="D320" s="18">
        <f>'All Trades'!O320</f>
        <v/>
      </c>
      <c r="E320" s="18">
        <f>IF(B320&lt;&gt;B319,D320,E319+D320)</f>
        <v/>
      </c>
      <c r="F320" s="18">
        <f>IF(B320&lt;&gt;B319,MAX(0,E320),MAX(F319,E320))</f>
        <v/>
      </c>
      <c r="G320" s="18">
        <f>F320-E320</f>
        <v/>
      </c>
      <c r="H320" s="18">
        <f>IF(C320&lt;&gt;C319,D320,H319+D320)</f>
        <v/>
      </c>
      <c r="I320" s="18">
        <f>IF(C320&lt;&gt;C319,MAX(0,H320),MAX(I319,H320))</f>
        <v/>
      </c>
      <c r="J320" s="18">
        <f>I320-H320</f>
        <v/>
      </c>
      <c r="K320" s="18">
        <f>MAX(K319,'All Trades'!R319)</f>
        <v/>
      </c>
      <c r="L320" s="18">
        <f>'All Trades'!R319</f>
        <v/>
      </c>
      <c r="M320" s="18">
        <f>MAX(0,K320-(L320+'All Trades'!P320))</f>
        <v/>
      </c>
    </row>
    <row r="321">
      <c r="A321" s="11">
        <f>'All Trades'!A321</f>
        <v/>
      </c>
      <c r="B321" s="31">
        <f>YEAR('All Trades'!B321)</f>
        <v/>
      </c>
      <c r="C321" s="24">
        <f>DATE(YEAR('All Trades'!B321),MONTH('All Trades'!B321),1)</f>
        <v/>
      </c>
      <c r="D321" s="18">
        <f>'All Trades'!O321</f>
        <v/>
      </c>
      <c r="E321" s="18">
        <f>IF(B321&lt;&gt;B320,D321,E320+D321)</f>
        <v/>
      </c>
      <c r="F321" s="18">
        <f>IF(B321&lt;&gt;B320,MAX(0,E321),MAX(F320,E321))</f>
        <v/>
      </c>
      <c r="G321" s="18">
        <f>F321-E321</f>
        <v/>
      </c>
      <c r="H321" s="18">
        <f>IF(C321&lt;&gt;C320,D321,H320+D321)</f>
        <v/>
      </c>
      <c r="I321" s="18">
        <f>IF(C321&lt;&gt;C320,MAX(0,H321),MAX(I320,H321))</f>
        <v/>
      </c>
      <c r="J321" s="18">
        <f>I321-H321</f>
        <v/>
      </c>
      <c r="K321" s="18">
        <f>MAX(K320,'All Trades'!R320)</f>
        <v/>
      </c>
      <c r="L321" s="18">
        <f>'All Trades'!R320</f>
        <v/>
      </c>
      <c r="M321" s="18">
        <f>MAX(0,K321-(L321+'All Trades'!P321))</f>
        <v/>
      </c>
    </row>
    <row r="322">
      <c r="A322" s="11">
        <f>'All Trades'!A322</f>
        <v/>
      </c>
      <c r="B322" s="31">
        <f>YEAR('All Trades'!B322)</f>
        <v/>
      </c>
      <c r="C322" s="24">
        <f>DATE(YEAR('All Trades'!B322),MONTH('All Trades'!B322),1)</f>
        <v/>
      </c>
      <c r="D322" s="18">
        <f>'All Trades'!O322</f>
        <v/>
      </c>
      <c r="E322" s="18">
        <f>IF(B322&lt;&gt;B321,D322,E321+D322)</f>
        <v/>
      </c>
      <c r="F322" s="18">
        <f>IF(B322&lt;&gt;B321,MAX(0,E322),MAX(F321,E322))</f>
        <v/>
      </c>
      <c r="G322" s="18">
        <f>F322-E322</f>
        <v/>
      </c>
      <c r="H322" s="18">
        <f>IF(C322&lt;&gt;C321,D322,H321+D322)</f>
        <v/>
      </c>
      <c r="I322" s="18">
        <f>IF(C322&lt;&gt;C321,MAX(0,H322),MAX(I321,H322))</f>
        <v/>
      </c>
      <c r="J322" s="18">
        <f>I322-H322</f>
        <v/>
      </c>
      <c r="K322" s="18">
        <f>MAX(K321,'All Trades'!R321)</f>
        <v/>
      </c>
      <c r="L322" s="18">
        <f>'All Trades'!R321</f>
        <v/>
      </c>
      <c r="M322" s="18">
        <f>MAX(0,K322-(L322+'All Trades'!P322))</f>
        <v/>
      </c>
    </row>
    <row r="323">
      <c r="A323" s="11">
        <f>'All Trades'!A323</f>
        <v/>
      </c>
      <c r="B323" s="31">
        <f>YEAR('All Trades'!B323)</f>
        <v/>
      </c>
      <c r="C323" s="24">
        <f>DATE(YEAR('All Trades'!B323),MONTH('All Trades'!B323),1)</f>
        <v/>
      </c>
      <c r="D323" s="18">
        <f>'All Trades'!O323</f>
        <v/>
      </c>
      <c r="E323" s="18">
        <f>IF(B323&lt;&gt;B322,D323,E322+D323)</f>
        <v/>
      </c>
      <c r="F323" s="18">
        <f>IF(B323&lt;&gt;B322,MAX(0,E323),MAX(F322,E323))</f>
        <v/>
      </c>
      <c r="G323" s="18">
        <f>F323-E323</f>
        <v/>
      </c>
      <c r="H323" s="18">
        <f>IF(C323&lt;&gt;C322,D323,H322+D323)</f>
        <v/>
      </c>
      <c r="I323" s="18">
        <f>IF(C323&lt;&gt;C322,MAX(0,H323),MAX(I322,H323))</f>
        <v/>
      </c>
      <c r="J323" s="18">
        <f>I323-H323</f>
        <v/>
      </c>
      <c r="K323" s="18">
        <f>MAX(K322,'All Trades'!R322)</f>
        <v/>
      </c>
      <c r="L323" s="18">
        <f>'All Trades'!R322</f>
        <v/>
      </c>
      <c r="M323" s="18">
        <f>MAX(0,K323-(L323+'All Trades'!P323))</f>
        <v/>
      </c>
    </row>
    <row r="324">
      <c r="A324" s="11">
        <f>'All Trades'!A324</f>
        <v/>
      </c>
      <c r="B324" s="31">
        <f>YEAR('All Trades'!B324)</f>
        <v/>
      </c>
      <c r="C324" s="24">
        <f>DATE(YEAR('All Trades'!B324),MONTH('All Trades'!B324),1)</f>
        <v/>
      </c>
      <c r="D324" s="18">
        <f>'All Trades'!O324</f>
        <v/>
      </c>
      <c r="E324" s="18">
        <f>IF(B324&lt;&gt;B323,D324,E323+D324)</f>
        <v/>
      </c>
      <c r="F324" s="18">
        <f>IF(B324&lt;&gt;B323,MAX(0,E324),MAX(F323,E324))</f>
        <v/>
      </c>
      <c r="G324" s="18">
        <f>F324-E324</f>
        <v/>
      </c>
      <c r="H324" s="18">
        <f>IF(C324&lt;&gt;C323,D324,H323+D324)</f>
        <v/>
      </c>
      <c r="I324" s="18">
        <f>IF(C324&lt;&gt;C323,MAX(0,H324),MAX(I323,H324))</f>
        <v/>
      </c>
      <c r="J324" s="18">
        <f>I324-H324</f>
        <v/>
      </c>
      <c r="K324" s="18">
        <f>MAX(K323,'All Trades'!R323)</f>
        <v/>
      </c>
      <c r="L324" s="18">
        <f>'All Trades'!R323</f>
        <v/>
      </c>
      <c r="M324" s="18">
        <f>MAX(0,K324-(L324+'All Trades'!P324))</f>
        <v/>
      </c>
    </row>
    <row r="325">
      <c r="A325" s="11">
        <f>'All Trades'!A325</f>
        <v/>
      </c>
      <c r="B325" s="31">
        <f>YEAR('All Trades'!B325)</f>
        <v/>
      </c>
      <c r="C325" s="24">
        <f>DATE(YEAR('All Trades'!B325),MONTH('All Trades'!B325),1)</f>
        <v/>
      </c>
      <c r="D325" s="18">
        <f>'All Trades'!O325</f>
        <v/>
      </c>
      <c r="E325" s="18">
        <f>IF(B325&lt;&gt;B324,D325,E324+D325)</f>
        <v/>
      </c>
      <c r="F325" s="18">
        <f>IF(B325&lt;&gt;B324,MAX(0,E325),MAX(F324,E325))</f>
        <v/>
      </c>
      <c r="G325" s="18">
        <f>F325-E325</f>
        <v/>
      </c>
      <c r="H325" s="18">
        <f>IF(C325&lt;&gt;C324,D325,H324+D325)</f>
        <v/>
      </c>
      <c r="I325" s="18">
        <f>IF(C325&lt;&gt;C324,MAX(0,H325),MAX(I324,H325))</f>
        <v/>
      </c>
      <c r="J325" s="18">
        <f>I325-H325</f>
        <v/>
      </c>
      <c r="K325" s="18">
        <f>MAX(K324,'All Trades'!R324)</f>
        <v/>
      </c>
      <c r="L325" s="18">
        <f>'All Trades'!R324</f>
        <v/>
      </c>
      <c r="M325" s="18">
        <f>MAX(0,K325-(L325+'All Trades'!P325))</f>
        <v/>
      </c>
    </row>
    <row r="326">
      <c r="A326" s="11">
        <f>'All Trades'!A326</f>
        <v/>
      </c>
      <c r="B326" s="31">
        <f>YEAR('All Trades'!B326)</f>
        <v/>
      </c>
      <c r="C326" s="24">
        <f>DATE(YEAR('All Trades'!B326),MONTH('All Trades'!B326),1)</f>
        <v/>
      </c>
      <c r="D326" s="18">
        <f>'All Trades'!O326</f>
        <v/>
      </c>
      <c r="E326" s="18">
        <f>IF(B326&lt;&gt;B325,D326,E325+D326)</f>
        <v/>
      </c>
      <c r="F326" s="18">
        <f>IF(B326&lt;&gt;B325,MAX(0,E326),MAX(F325,E326))</f>
        <v/>
      </c>
      <c r="G326" s="18">
        <f>F326-E326</f>
        <v/>
      </c>
      <c r="H326" s="18">
        <f>IF(C326&lt;&gt;C325,D326,H325+D326)</f>
        <v/>
      </c>
      <c r="I326" s="18">
        <f>IF(C326&lt;&gt;C325,MAX(0,H326),MAX(I325,H326))</f>
        <v/>
      </c>
      <c r="J326" s="18">
        <f>I326-H326</f>
        <v/>
      </c>
      <c r="K326" s="18">
        <f>MAX(K325,'All Trades'!R325)</f>
        <v/>
      </c>
      <c r="L326" s="18">
        <f>'All Trades'!R325</f>
        <v/>
      </c>
      <c r="M326" s="18">
        <f>MAX(0,K326-(L326+'All Trades'!P326))</f>
        <v/>
      </c>
    </row>
    <row r="327">
      <c r="A327" s="11">
        <f>'All Trades'!A327</f>
        <v/>
      </c>
      <c r="B327" s="31">
        <f>YEAR('All Trades'!B327)</f>
        <v/>
      </c>
      <c r="C327" s="24">
        <f>DATE(YEAR('All Trades'!B327),MONTH('All Trades'!B327),1)</f>
        <v/>
      </c>
      <c r="D327" s="18">
        <f>'All Trades'!O327</f>
        <v/>
      </c>
      <c r="E327" s="18">
        <f>IF(B327&lt;&gt;B326,D327,E326+D327)</f>
        <v/>
      </c>
      <c r="F327" s="18">
        <f>IF(B327&lt;&gt;B326,MAX(0,E327),MAX(F326,E327))</f>
        <v/>
      </c>
      <c r="G327" s="18">
        <f>F327-E327</f>
        <v/>
      </c>
      <c r="H327" s="18">
        <f>IF(C327&lt;&gt;C326,D327,H326+D327)</f>
        <v/>
      </c>
      <c r="I327" s="18">
        <f>IF(C327&lt;&gt;C326,MAX(0,H327),MAX(I326,H327))</f>
        <v/>
      </c>
      <c r="J327" s="18">
        <f>I327-H327</f>
        <v/>
      </c>
      <c r="K327" s="18">
        <f>MAX(K326,'All Trades'!R326)</f>
        <v/>
      </c>
      <c r="L327" s="18">
        <f>'All Trades'!R326</f>
        <v/>
      </c>
      <c r="M327" s="18">
        <f>MAX(0,K327-(L327+'All Trades'!P327))</f>
        <v/>
      </c>
    </row>
    <row r="328">
      <c r="A328" s="11">
        <f>'All Trades'!A328</f>
        <v/>
      </c>
      <c r="B328" s="31">
        <f>YEAR('All Trades'!B328)</f>
        <v/>
      </c>
      <c r="C328" s="24">
        <f>DATE(YEAR('All Trades'!B328),MONTH('All Trades'!B328),1)</f>
        <v/>
      </c>
      <c r="D328" s="18">
        <f>'All Trades'!O328</f>
        <v/>
      </c>
      <c r="E328" s="18">
        <f>IF(B328&lt;&gt;B327,D328,E327+D328)</f>
        <v/>
      </c>
      <c r="F328" s="18">
        <f>IF(B328&lt;&gt;B327,MAX(0,E328),MAX(F327,E328))</f>
        <v/>
      </c>
      <c r="G328" s="18">
        <f>F328-E328</f>
        <v/>
      </c>
      <c r="H328" s="18">
        <f>IF(C328&lt;&gt;C327,D328,H327+D328)</f>
        <v/>
      </c>
      <c r="I328" s="18">
        <f>IF(C328&lt;&gt;C327,MAX(0,H328),MAX(I327,H328))</f>
        <v/>
      </c>
      <c r="J328" s="18">
        <f>I328-H328</f>
        <v/>
      </c>
      <c r="K328" s="18">
        <f>MAX(K327,'All Trades'!R327)</f>
        <v/>
      </c>
      <c r="L328" s="18">
        <f>'All Trades'!R327</f>
        <v/>
      </c>
      <c r="M328" s="18">
        <f>MAX(0,K328-(L328+'All Trades'!P328))</f>
        <v/>
      </c>
    </row>
    <row r="329">
      <c r="A329" s="11">
        <f>'All Trades'!A329</f>
        <v/>
      </c>
      <c r="B329" s="31">
        <f>YEAR('All Trades'!B329)</f>
        <v/>
      </c>
      <c r="C329" s="24">
        <f>DATE(YEAR('All Trades'!B329),MONTH('All Trades'!B329),1)</f>
        <v/>
      </c>
      <c r="D329" s="18">
        <f>'All Trades'!O329</f>
        <v/>
      </c>
      <c r="E329" s="18">
        <f>IF(B329&lt;&gt;B328,D329,E328+D329)</f>
        <v/>
      </c>
      <c r="F329" s="18">
        <f>IF(B329&lt;&gt;B328,MAX(0,E329),MAX(F328,E329))</f>
        <v/>
      </c>
      <c r="G329" s="18">
        <f>F329-E329</f>
        <v/>
      </c>
      <c r="H329" s="18">
        <f>IF(C329&lt;&gt;C328,D329,H328+D329)</f>
        <v/>
      </c>
      <c r="I329" s="18">
        <f>IF(C329&lt;&gt;C328,MAX(0,H329),MAX(I328,H329))</f>
        <v/>
      </c>
      <c r="J329" s="18">
        <f>I329-H329</f>
        <v/>
      </c>
      <c r="K329" s="18">
        <f>MAX(K328,'All Trades'!R328)</f>
        <v/>
      </c>
      <c r="L329" s="18">
        <f>'All Trades'!R328</f>
        <v/>
      </c>
      <c r="M329" s="18">
        <f>MAX(0,K329-(L329+'All Trades'!P329))</f>
        <v/>
      </c>
    </row>
    <row r="330">
      <c r="A330" s="11">
        <f>'All Trades'!A330</f>
        <v/>
      </c>
      <c r="B330" s="31">
        <f>YEAR('All Trades'!B330)</f>
        <v/>
      </c>
      <c r="C330" s="24">
        <f>DATE(YEAR('All Trades'!B330),MONTH('All Trades'!B330),1)</f>
        <v/>
      </c>
      <c r="D330" s="18">
        <f>'All Trades'!O330</f>
        <v/>
      </c>
      <c r="E330" s="18">
        <f>IF(B330&lt;&gt;B329,D330,E329+D330)</f>
        <v/>
      </c>
      <c r="F330" s="18">
        <f>IF(B330&lt;&gt;B329,MAX(0,E330),MAX(F329,E330))</f>
        <v/>
      </c>
      <c r="G330" s="18">
        <f>F330-E330</f>
        <v/>
      </c>
      <c r="H330" s="18">
        <f>IF(C330&lt;&gt;C329,D330,H329+D330)</f>
        <v/>
      </c>
      <c r="I330" s="18">
        <f>IF(C330&lt;&gt;C329,MAX(0,H330),MAX(I329,H330))</f>
        <v/>
      </c>
      <c r="J330" s="18">
        <f>I330-H330</f>
        <v/>
      </c>
      <c r="K330" s="18">
        <f>MAX(K329,'All Trades'!R329)</f>
        <v/>
      </c>
      <c r="L330" s="18">
        <f>'All Trades'!R329</f>
        <v/>
      </c>
      <c r="M330" s="18">
        <f>MAX(0,K330-(L330+'All Trades'!P330))</f>
        <v/>
      </c>
    </row>
    <row r="331">
      <c r="A331" s="11">
        <f>'All Trades'!A331</f>
        <v/>
      </c>
      <c r="B331" s="31">
        <f>YEAR('All Trades'!B331)</f>
        <v/>
      </c>
      <c r="C331" s="24">
        <f>DATE(YEAR('All Trades'!B331),MONTH('All Trades'!B331),1)</f>
        <v/>
      </c>
      <c r="D331" s="18">
        <f>'All Trades'!O331</f>
        <v/>
      </c>
      <c r="E331" s="18">
        <f>IF(B331&lt;&gt;B330,D331,E330+D331)</f>
        <v/>
      </c>
      <c r="F331" s="18">
        <f>IF(B331&lt;&gt;B330,MAX(0,E331),MAX(F330,E331))</f>
        <v/>
      </c>
      <c r="G331" s="18">
        <f>F331-E331</f>
        <v/>
      </c>
      <c r="H331" s="18">
        <f>IF(C331&lt;&gt;C330,D331,H330+D331)</f>
        <v/>
      </c>
      <c r="I331" s="18">
        <f>IF(C331&lt;&gt;C330,MAX(0,H331),MAX(I330,H331))</f>
        <v/>
      </c>
      <c r="J331" s="18">
        <f>I331-H331</f>
        <v/>
      </c>
      <c r="K331" s="18">
        <f>MAX(K330,'All Trades'!R330)</f>
        <v/>
      </c>
      <c r="L331" s="18">
        <f>'All Trades'!R330</f>
        <v/>
      </c>
      <c r="M331" s="18">
        <f>MAX(0,K331-(L331+'All Trades'!P331))</f>
        <v/>
      </c>
    </row>
    <row r="332">
      <c r="A332" s="11">
        <f>'All Trades'!A332</f>
        <v/>
      </c>
      <c r="B332" s="31">
        <f>YEAR('All Trades'!B332)</f>
        <v/>
      </c>
      <c r="C332" s="24">
        <f>DATE(YEAR('All Trades'!B332),MONTH('All Trades'!B332),1)</f>
        <v/>
      </c>
      <c r="D332" s="18">
        <f>'All Trades'!O332</f>
        <v/>
      </c>
      <c r="E332" s="18">
        <f>IF(B332&lt;&gt;B331,D332,E331+D332)</f>
        <v/>
      </c>
      <c r="F332" s="18">
        <f>IF(B332&lt;&gt;B331,MAX(0,E332),MAX(F331,E332))</f>
        <v/>
      </c>
      <c r="G332" s="18">
        <f>F332-E332</f>
        <v/>
      </c>
      <c r="H332" s="18">
        <f>IF(C332&lt;&gt;C331,D332,H331+D332)</f>
        <v/>
      </c>
      <c r="I332" s="18">
        <f>IF(C332&lt;&gt;C331,MAX(0,H332),MAX(I331,H332))</f>
        <v/>
      </c>
      <c r="J332" s="18">
        <f>I332-H332</f>
        <v/>
      </c>
      <c r="K332" s="18">
        <f>MAX(K331,'All Trades'!R331)</f>
        <v/>
      </c>
      <c r="L332" s="18">
        <f>'All Trades'!R331</f>
        <v/>
      </c>
      <c r="M332" s="18">
        <f>MAX(0,K332-(L332+'All Trades'!P332))</f>
        <v/>
      </c>
    </row>
    <row r="333">
      <c r="A333" s="11">
        <f>'All Trades'!A333</f>
        <v/>
      </c>
      <c r="B333" s="31">
        <f>YEAR('All Trades'!B333)</f>
        <v/>
      </c>
      <c r="C333" s="24">
        <f>DATE(YEAR('All Trades'!B333),MONTH('All Trades'!B333),1)</f>
        <v/>
      </c>
      <c r="D333" s="18">
        <f>'All Trades'!O333</f>
        <v/>
      </c>
      <c r="E333" s="18">
        <f>IF(B333&lt;&gt;B332,D333,E332+D333)</f>
        <v/>
      </c>
      <c r="F333" s="18">
        <f>IF(B333&lt;&gt;B332,MAX(0,E333),MAX(F332,E333))</f>
        <v/>
      </c>
      <c r="G333" s="18">
        <f>F333-E333</f>
        <v/>
      </c>
      <c r="H333" s="18">
        <f>IF(C333&lt;&gt;C332,D333,H332+D333)</f>
        <v/>
      </c>
      <c r="I333" s="18">
        <f>IF(C333&lt;&gt;C332,MAX(0,H333),MAX(I332,H333))</f>
        <v/>
      </c>
      <c r="J333" s="18">
        <f>I333-H333</f>
        <v/>
      </c>
      <c r="K333" s="18">
        <f>MAX(K332,'All Trades'!R332)</f>
        <v/>
      </c>
      <c r="L333" s="18">
        <f>'All Trades'!R332</f>
        <v/>
      </c>
      <c r="M333" s="18">
        <f>MAX(0,K333-(L333+'All Trades'!P333))</f>
        <v/>
      </c>
    </row>
    <row r="334">
      <c r="A334" s="11">
        <f>'All Trades'!A334</f>
        <v/>
      </c>
      <c r="B334" s="31">
        <f>YEAR('All Trades'!B334)</f>
        <v/>
      </c>
      <c r="C334" s="24">
        <f>DATE(YEAR('All Trades'!B334),MONTH('All Trades'!B334),1)</f>
        <v/>
      </c>
      <c r="D334" s="18">
        <f>'All Trades'!O334</f>
        <v/>
      </c>
      <c r="E334" s="18">
        <f>IF(B334&lt;&gt;B333,D334,E333+D334)</f>
        <v/>
      </c>
      <c r="F334" s="18">
        <f>IF(B334&lt;&gt;B333,MAX(0,E334),MAX(F333,E334))</f>
        <v/>
      </c>
      <c r="G334" s="18">
        <f>F334-E334</f>
        <v/>
      </c>
      <c r="H334" s="18">
        <f>IF(C334&lt;&gt;C333,D334,H333+D334)</f>
        <v/>
      </c>
      <c r="I334" s="18">
        <f>IF(C334&lt;&gt;C333,MAX(0,H334),MAX(I333,H334))</f>
        <v/>
      </c>
      <c r="J334" s="18">
        <f>I334-H334</f>
        <v/>
      </c>
      <c r="K334" s="18">
        <f>MAX(K333,'All Trades'!R333)</f>
        <v/>
      </c>
      <c r="L334" s="18">
        <f>'All Trades'!R333</f>
        <v/>
      </c>
      <c r="M334" s="18">
        <f>MAX(0,K334-(L334+'All Trades'!P334))</f>
        <v/>
      </c>
    </row>
    <row r="335">
      <c r="A335" s="11">
        <f>'All Trades'!A335</f>
        <v/>
      </c>
      <c r="B335" s="31">
        <f>YEAR('All Trades'!B335)</f>
        <v/>
      </c>
      <c r="C335" s="24">
        <f>DATE(YEAR('All Trades'!B335),MONTH('All Trades'!B335),1)</f>
        <v/>
      </c>
      <c r="D335" s="18">
        <f>'All Trades'!O335</f>
        <v/>
      </c>
      <c r="E335" s="18">
        <f>IF(B335&lt;&gt;B334,D335,E334+D335)</f>
        <v/>
      </c>
      <c r="F335" s="18">
        <f>IF(B335&lt;&gt;B334,MAX(0,E335),MAX(F334,E335))</f>
        <v/>
      </c>
      <c r="G335" s="18">
        <f>F335-E335</f>
        <v/>
      </c>
      <c r="H335" s="18">
        <f>IF(C335&lt;&gt;C334,D335,H334+D335)</f>
        <v/>
      </c>
      <c r="I335" s="18">
        <f>IF(C335&lt;&gt;C334,MAX(0,H335),MAX(I334,H335))</f>
        <v/>
      </c>
      <c r="J335" s="18">
        <f>I335-H335</f>
        <v/>
      </c>
      <c r="K335" s="18">
        <f>MAX(K334,'All Trades'!R334)</f>
        <v/>
      </c>
      <c r="L335" s="18">
        <f>'All Trades'!R334</f>
        <v/>
      </c>
      <c r="M335" s="18">
        <f>MAX(0,K335-(L335+'All Trades'!P335))</f>
        <v/>
      </c>
    </row>
    <row r="336">
      <c r="A336" s="11">
        <f>'All Trades'!A336</f>
        <v/>
      </c>
      <c r="B336" s="31">
        <f>YEAR('All Trades'!B336)</f>
        <v/>
      </c>
      <c r="C336" s="24">
        <f>DATE(YEAR('All Trades'!B336),MONTH('All Trades'!B336),1)</f>
        <v/>
      </c>
      <c r="D336" s="18">
        <f>'All Trades'!O336</f>
        <v/>
      </c>
      <c r="E336" s="18">
        <f>IF(B336&lt;&gt;B335,D336,E335+D336)</f>
        <v/>
      </c>
      <c r="F336" s="18">
        <f>IF(B336&lt;&gt;B335,MAX(0,E336),MAX(F335,E336))</f>
        <v/>
      </c>
      <c r="G336" s="18">
        <f>F336-E336</f>
        <v/>
      </c>
      <c r="H336" s="18">
        <f>IF(C336&lt;&gt;C335,D336,H335+D336)</f>
        <v/>
      </c>
      <c r="I336" s="18">
        <f>IF(C336&lt;&gt;C335,MAX(0,H336),MAX(I335,H336))</f>
        <v/>
      </c>
      <c r="J336" s="18">
        <f>I336-H336</f>
        <v/>
      </c>
      <c r="K336" s="18">
        <f>MAX(K335,'All Trades'!R335)</f>
        <v/>
      </c>
      <c r="L336" s="18">
        <f>'All Trades'!R335</f>
        <v/>
      </c>
      <c r="M336" s="18">
        <f>MAX(0,K336-(L336+'All Trades'!P336))</f>
        <v/>
      </c>
    </row>
    <row r="337">
      <c r="A337" s="11">
        <f>'All Trades'!A337</f>
        <v/>
      </c>
      <c r="B337" s="31">
        <f>YEAR('All Trades'!B337)</f>
        <v/>
      </c>
      <c r="C337" s="24">
        <f>DATE(YEAR('All Trades'!B337),MONTH('All Trades'!B337),1)</f>
        <v/>
      </c>
      <c r="D337" s="18">
        <f>'All Trades'!O337</f>
        <v/>
      </c>
      <c r="E337" s="18">
        <f>IF(B337&lt;&gt;B336,D337,E336+D337)</f>
        <v/>
      </c>
      <c r="F337" s="18">
        <f>IF(B337&lt;&gt;B336,MAX(0,E337),MAX(F336,E337))</f>
        <v/>
      </c>
      <c r="G337" s="18">
        <f>F337-E337</f>
        <v/>
      </c>
      <c r="H337" s="18">
        <f>IF(C337&lt;&gt;C336,D337,H336+D337)</f>
        <v/>
      </c>
      <c r="I337" s="18">
        <f>IF(C337&lt;&gt;C336,MAX(0,H337),MAX(I336,H337))</f>
        <v/>
      </c>
      <c r="J337" s="18">
        <f>I337-H337</f>
        <v/>
      </c>
      <c r="K337" s="18">
        <f>MAX(K336,'All Trades'!R336)</f>
        <v/>
      </c>
      <c r="L337" s="18">
        <f>'All Trades'!R336</f>
        <v/>
      </c>
      <c r="M337" s="18">
        <f>MAX(0,K337-(L337+'All Trades'!P337))</f>
        <v/>
      </c>
    </row>
    <row r="338">
      <c r="A338" s="11">
        <f>'All Trades'!A338</f>
        <v/>
      </c>
      <c r="B338" s="31">
        <f>YEAR('All Trades'!B338)</f>
        <v/>
      </c>
      <c r="C338" s="24">
        <f>DATE(YEAR('All Trades'!B338),MONTH('All Trades'!B338),1)</f>
        <v/>
      </c>
      <c r="D338" s="18">
        <f>'All Trades'!O338</f>
        <v/>
      </c>
      <c r="E338" s="18">
        <f>IF(B338&lt;&gt;B337,D338,E337+D338)</f>
        <v/>
      </c>
      <c r="F338" s="18">
        <f>IF(B338&lt;&gt;B337,MAX(0,E338),MAX(F337,E338))</f>
        <v/>
      </c>
      <c r="G338" s="18">
        <f>F338-E338</f>
        <v/>
      </c>
      <c r="H338" s="18">
        <f>IF(C338&lt;&gt;C337,D338,H337+D338)</f>
        <v/>
      </c>
      <c r="I338" s="18">
        <f>IF(C338&lt;&gt;C337,MAX(0,H338),MAX(I337,H338))</f>
        <v/>
      </c>
      <c r="J338" s="18">
        <f>I338-H338</f>
        <v/>
      </c>
      <c r="K338" s="18">
        <f>MAX(K337,'All Trades'!R337)</f>
        <v/>
      </c>
      <c r="L338" s="18">
        <f>'All Trades'!R337</f>
        <v/>
      </c>
      <c r="M338" s="18">
        <f>MAX(0,K338-(L338+'All Trades'!P338))</f>
        <v/>
      </c>
    </row>
    <row r="339">
      <c r="A339" s="11">
        <f>'All Trades'!A339</f>
        <v/>
      </c>
      <c r="B339" s="31">
        <f>YEAR('All Trades'!B339)</f>
        <v/>
      </c>
      <c r="C339" s="24">
        <f>DATE(YEAR('All Trades'!B339),MONTH('All Trades'!B339),1)</f>
        <v/>
      </c>
      <c r="D339" s="18">
        <f>'All Trades'!O339</f>
        <v/>
      </c>
      <c r="E339" s="18">
        <f>IF(B339&lt;&gt;B338,D339,E338+D339)</f>
        <v/>
      </c>
      <c r="F339" s="18">
        <f>IF(B339&lt;&gt;B338,MAX(0,E339),MAX(F338,E339))</f>
        <v/>
      </c>
      <c r="G339" s="18">
        <f>F339-E339</f>
        <v/>
      </c>
      <c r="H339" s="18">
        <f>IF(C339&lt;&gt;C338,D339,H338+D339)</f>
        <v/>
      </c>
      <c r="I339" s="18">
        <f>IF(C339&lt;&gt;C338,MAX(0,H339),MAX(I338,H339))</f>
        <v/>
      </c>
      <c r="J339" s="18">
        <f>I339-H339</f>
        <v/>
      </c>
      <c r="K339" s="18">
        <f>MAX(K338,'All Trades'!R338)</f>
        <v/>
      </c>
      <c r="L339" s="18">
        <f>'All Trades'!R338</f>
        <v/>
      </c>
      <c r="M339" s="18">
        <f>MAX(0,K339-(L339+'All Trades'!P339))</f>
        <v/>
      </c>
    </row>
    <row r="340">
      <c r="A340" s="11">
        <f>'All Trades'!A340</f>
        <v/>
      </c>
      <c r="B340" s="31">
        <f>YEAR('All Trades'!B340)</f>
        <v/>
      </c>
      <c r="C340" s="24">
        <f>DATE(YEAR('All Trades'!B340),MONTH('All Trades'!B340),1)</f>
        <v/>
      </c>
      <c r="D340" s="18">
        <f>'All Trades'!O340</f>
        <v/>
      </c>
      <c r="E340" s="18">
        <f>IF(B340&lt;&gt;B339,D340,E339+D340)</f>
        <v/>
      </c>
      <c r="F340" s="18">
        <f>IF(B340&lt;&gt;B339,MAX(0,E340),MAX(F339,E340))</f>
        <v/>
      </c>
      <c r="G340" s="18">
        <f>F340-E340</f>
        <v/>
      </c>
      <c r="H340" s="18">
        <f>IF(C340&lt;&gt;C339,D340,H339+D340)</f>
        <v/>
      </c>
      <c r="I340" s="18">
        <f>IF(C340&lt;&gt;C339,MAX(0,H340),MAX(I339,H340))</f>
        <v/>
      </c>
      <c r="J340" s="18">
        <f>I340-H340</f>
        <v/>
      </c>
      <c r="K340" s="18">
        <f>MAX(K339,'All Trades'!R339)</f>
        <v/>
      </c>
      <c r="L340" s="18">
        <f>'All Trades'!R339</f>
        <v/>
      </c>
      <c r="M340" s="18">
        <f>MAX(0,K340-(L340+'All Trades'!P340))</f>
        <v/>
      </c>
    </row>
    <row r="341">
      <c r="A341" s="11">
        <f>'All Trades'!A341</f>
        <v/>
      </c>
      <c r="B341" s="31">
        <f>YEAR('All Trades'!B341)</f>
        <v/>
      </c>
      <c r="C341" s="24">
        <f>DATE(YEAR('All Trades'!B341),MONTH('All Trades'!B341),1)</f>
        <v/>
      </c>
      <c r="D341" s="18">
        <f>'All Trades'!O341</f>
        <v/>
      </c>
      <c r="E341" s="18">
        <f>IF(B341&lt;&gt;B340,D341,E340+D341)</f>
        <v/>
      </c>
      <c r="F341" s="18">
        <f>IF(B341&lt;&gt;B340,MAX(0,E341),MAX(F340,E341))</f>
        <v/>
      </c>
      <c r="G341" s="18">
        <f>F341-E341</f>
        <v/>
      </c>
      <c r="H341" s="18">
        <f>IF(C341&lt;&gt;C340,D341,H340+D341)</f>
        <v/>
      </c>
      <c r="I341" s="18">
        <f>IF(C341&lt;&gt;C340,MAX(0,H341),MAX(I340,H341))</f>
        <v/>
      </c>
      <c r="J341" s="18">
        <f>I341-H341</f>
        <v/>
      </c>
      <c r="K341" s="18">
        <f>MAX(K340,'All Trades'!R340)</f>
        <v/>
      </c>
      <c r="L341" s="18">
        <f>'All Trades'!R340</f>
        <v/>
      </c>
      <c r="M341" s="18">
        <f>MAX(0,K341-(L341+'All Trades'!P341))</f>
        <v/>
      </c>
    </row>
    <row r="342">
      <c r="A342" s="11">
        <f>'All Trades'!A342</f>
        <v/>
      </c>
      <c r="B342" s="31">
        <f>YEAR('All Trades'!B342)</f>
        <v/>
      </c>
      <c r="C342" s="24">
        <f>DATE(YEAR('All Trades'!B342),MONTH('All Trades'!B342),1)</f>
        <v/>
      </c>
      <c r="D342" s="18">
        <f>'All Trades'!O342</f>
        <v/>
      </c>
      <c r="E342" s="18">
        <f>IF(B342&lt;&gt;B341,D342,E341+D342)</f>
        <v/>
      </c>
      <c r="F342" s="18">
        <f>IF(B342&lt;&gt;B341,MAX(0,E342),MAX(F341,E342))</f>
        <v/>
      </c>
      <c r="G342" s="18">
        <f>F342-E342</f>
        <v/>
      </c>
      <c r="H342" s="18">
        <f>IF(C342&lt;&gt;C341,D342,H341+D342)</f>
        <v/>
      </c>
      <c r="I342" s="18">
        <f>IF(C342&lt;&gt;C341,MAX(0,H342),MAX(I341,H342))</f>
        <v/>
      </c>
      <c r="J342" s="18">
        <f>I342-H342</f>
        <v/>
      </c>
      <c r="K342" s="18">
        <f>MAX(K341,'All Trades'!R341)</f>
        <v/>
      </c>
      <c r="L342" s="18">
        <f>'All Trades'!R341</f>
        <v/>
      </c>
      <c r="M342" s="18">
        <f>MAX(0,K342-(L342+'All Trades'!P342))</f>
        <v/>
      </c>
    </row>
    <row r="343">
      <c r="A343" s="11">
        <f>'All Trades'!A343</f>
        <v/>
      </c>
      <c r="B343" s="31">
        <f>YEAR('All Trades'!B343)</f>
        <v/>
      </c>
      <c r="C343" s="24">
        <f>DATE(YEAR('All Trades'!B343),MONTH('All Trades'!B343),1)</f>
        <v/>
      </c>
      <c r="D343" s="18">
        <f>'All Trades'!O343</f>
        <v/>
      </c>
      <c r="E343" s="18">
        <f>IF(B343&lt;&gt;B342,D343,E342+D343)</f>
        <v/>
      </c>
      <c r="F343" s="18">
        <f>IF(B343&lt;&gt;B342,MAX(0,E343),MAX(F342,E343))</f>
        <v/>
      </c>
      <c r="G343" s="18">
        <f>F343-E343</f>
        <v/>
      </c>
      <c r="H343" s="18">
        <f>IF(C343&lt;&gt;C342,D343,H342+D343)</f>
        <v/>
      </c>
      <c r="I343" s="18">
        <f>IF(C343&lt;&gt;C342,MAX(0,H343),MAX(I342,H343))</f>
        <v/>
      </c>
      <c r="J343" s="18">
        <f>I343-H343</f>
        <v/>
      </c>
      <c r="K343" s="18">
        <f>MAX(K342,'All Trades'!R342)</f>
        <v/>
      </c>
      <c r="L343" s="18">
        <f>'All Trades'!R342</f>
        <v/>
      </c>
      <c r="M343" s="18">
        <f>MAX(0,K343-(L343+'All Trades'!P343))</f>
        <v/>
      </c>
    </row>
    <row r="344">
      <c r="A344" s="11">
        <f>'All Trades'!A344</f>
        <v/>
      </c>
      <c r="B344" s="31">
        <f>YEAR('All Trades'!B344)</f>
        <v/>
      </c>
      <c r="C344" s="24">
        <f>DATE(YEAR('All Trades'!B344),MONTH('All Trades'!B344),1)</f>
        <v/>
      </c>
      <c r="D344" s="18">
        <f>'All Trades'!O344</f>
        <v/>
      </c>
      <c r="E344" s="18">
        <f>IF(B344&lt;&gt;B343,D344,E343+D344)</f>
        <v/>
      </c>
      <c r="F344" s="18">
        <f>IF(B344&lt;&gt;B343,MAX(0,E344),MAX(F343,E344))</f>
        <v/>
      </c>
      <c r="G344" s="18">
        <f>F344-E344</f>
        <v/>
      </c>
      <c r="H344" s="18">
        <f>IF(C344&lt;&gt;C343,D344,H343+D344)</f>
        <v/>
      </c>
      <c r="I344" s="18">
        <f>IF(C344&lt;&gt;C343,MAX(0,H344),MAX(I343,H344))</f>
        <v/>
      </c>
      <c r="J344" s="18">
        <f>I344-H344</f>
        <v/>
      </c>
      <c r="K344" s="18">
        <f>MAX(K343,'All Trades'!R343)</f>
        <v/>
      </c>
      <c r="L344" s="18">
        <f>'All Trades'!R343</f>
        <v/>
      </c>
      <c r="M344" s="18">
        <f>MAX(0,K344-(L344+'All Trades'!P344))</f>
        <v/>
      </c>
    </row>
    <row r="345">
      <c r="A345" s="11">
        <f>'All Trades'!A345</f>
        <v/>
      </c>
      <c r="B345" s="31">
        <f>YEAR('All Trades'!B345)</f>
        <v/>
      </c>
      <c r="C345" s="24">
        <f>DATE(YEAR('All Trades'!B345),MONTH('All Trades'!B345),1)</f>
        <v/>
      </c>
      <c r="D345" s="18">
        <f>'All Trades'!O345</f>
        <v/>
      </c>
      <c r="E345" s="18">
        <f>IF(B345&lt;&gt;B344,D345,E344+D345)</f>
        <v/>
      </c>
      <c r="F345" s="18">
        <f>IF(B345&lt;&gt;B344,MAX(0,E345),MAX(F344,E345))</f>
        <v/>
      </c>
      <c r="G345" s="18">
        <f>F345-E345</f>
        <v/>
      </c>
      <c r="H345" s="18">
        <f>IF(C345&lt;&gt;C344,D345,H344+D345)</f>
        <v/>
      </c>
      <c r="I345" s="18">
        <f>IF(C345&lt;&gt;C344,MAX(0,H345),MAX(I344,H345))</f>
        <v/>
      </c>
      <c r="J345" s="18">
        <f>I345-H345</f>
        <v/>
      </c>
      <c r="K345" s="18">
        <f>MAX(K344,'All Trades'!R344)</f>
        <v/>
      </c>
      <c r="L345" s="18">
        <f>'All Trades'!R344</f>
        <v/>
      </c>
      <c r="M345" s="18">
        <f>MAX(0,K345-(L345+'All Trades'!P345))</f>
        <v/>
      </c>
    </row>
    <row r="346">
      <c r="A346" s="11">
        <f>'All Trades'!A346</f>
        <v/>
      </c>
      <c r="B346" s="31">
        <f>YEAR('All Trades'!B346)</f>
        <v/>
      </c>
      <c r="C346" s="24">
        <f>DATE(YEAR('All Trades'!B346),MONTH('All Trades'!B346),1)</f>
        <v/>
      </c>
      <c r="D346" s="18">
        <f>'All Trades'!O346</f>
        <v/>
      </c>
      <c r="E346" s="18">
        <f>IF(B346&lt;&gt;B345,D346,E345+D346)</f>
        <v/>
      </c>
      <c r="F346" s="18">
        <f>IF(B346&lt;&gt;B345,MAX(0,E346),MAX(F345,E346))</f>
        <v/>
      </c>
      <c r="G346" s="18">
        <f>F346-E346</f>
        <v/>
      </c>
      <c r="H346" s="18">
        <f>IF(C346&lt;&gt;C345,D346,H345+D346)</f>
        <v/>
      </c>
      <c r="I346" s="18">
        <f>IF(C346&lt;&gt;C345,MAX(0,H346),MAX(I345,H346))</f>
        <v/>
      </c>
      <c r="J346" s="18">
        <f>I346-H346</f>
        <v/>
      </c>
      <c r="K346" s="18">
        <f>MAX(K345,'All Trades'!R345)</f>
        <v/>
      </c>
      <c r="L346" s="18">
        <f>'All Trades'!R345</f>
        <v/>
      </c>
      <c r="M346" s="18">
        <f>MAX(0,K346-(L346+'All Trades'!P346))</f>
        <v/>
      </c>
    </row>
    <row r="347">
      <c r="A347" s="11">
        <f>'All Trades'!A347</f>
        <v/>
      </c>
      <c r="B347" s="31">
        <f>YEAR('All Trades'!B347)</f>
        <v/>
      </c>
      <c r="C347" s="24">
        <f>DATE(YEAR('All Trades'!B347),MONTH('All Trades'!B347),1)</f>
        <v/>
      </c>
      <c r="D347" s="18">
        <f>'All Trades'!O347</f>
        <v/>
      </c>
      <c r="E347" s="18">
        <f>IF(B347&lt;&gt;B346,D347,E346+D347)</f>
        <v/>
      </c>
      <c r="F347" s="18">
        <f>IF(B347&lt;&gt;B346,MAX(0,E347),MAX(F346,E347))</f>
        <v/>
      </c>
      <c r="G347" s="18">
        <f>F347-E347</f>
        <v/>
      </c>
      <c r="H347" s="18">
        <f>IF(C347&lt;&gt;C346,D347,H346+D347)</f>
        <v/>
      </c>
      <c r="I347" s="18">
        <f>IF(C347&lt;&gt;C346,MAX(0,H347),MAX(I346,H347))</f>
        <v/>
      </c>
      <c r="J347" s="18">
        <f>I347-H347</f>
        <v/>
      </c>
      <c r="K347" s="18">
        <f>MAX(K346,'All Trades'!R346)</f>
        <v/>
      </c>
      <c r="L347" s="18">
        <f>'All Trades'!R346</f>
        <v/>
      </c>
      <c r="M347" s="18">
        <f>MAX(0,K347-(L347+'All Trades'!P347))</f>
        <v/>
      </c>
    </row>
    <row r="348">
      <c r="A348" s="11">
        <f>'All Trades'!A348</f>
        <v/>
      </c>
      <c r="B348" s="31">
        <f>YEAR('All Trades'!B348)</f>
        <v/>
      </c>
      <c r="C348" s="24">
        <f>DATE(YEAR('All Trades'!B348),MONTH('All Trades'!B348),1)</f>
        <v/>
      </c>
      <c r="D348" s="18">
        <f>'All Trades'!O348</f>
        <v/>
      </c>
      <c r="E348" s="18">
        <f>IF(B348&lt;&gt;B347,D348,E347+D348)</f>
        <v/>
      </c>
      <c r="F348" s="18">
        <f>IF(B348&lt;&gt;B347,MAX(0,E348),MAX(F347,E348))</f>
        <v/>
      </c>
      <c r="G348" s="18">
        <f>F348-E348</f>
        <v/>
      </c>
      <c r="H348" s="18">
        <f>IF(C348&lt;&gt;C347,D348,H347+D348)</f>
        <v/>
      </c>
      <c r="I348" s="18">
        <f>IF(C348&lt;&gt;C347,MAX(0,H348),MAX(I347,H348))</f>
        <v/>
      </c>
      <c r="J348" s="18">
        <f>I348-H348</f>
        <v/>
      </c>
      <c r="K348" s="18">
        <f>MAX(K347,'All Trades'!R347)</f>
        <v/>
      </c>
      <c r="L348" s="18">
        <f>'All Trades'!R347</f>
        <v/>
      </c>
      <c r="M348" s="18">
        <f>MAX(0,K348-(L348+'All Trades'!P348))</f>
        <v/>
      </c>
    </row>
    <row r="349">
      <c r="A349" s="11">
        <f>'All Trades'!A349</f>
        <v/>
      </c>
      <c r="B349" s="31">
        <f>YEAR('All Trades'!B349)</f>
        <v/>
      </c>
      <c r="C349" s="24">
        <f>DATE(YEAR('All Trades'!B349),MONTH('All Trades'!B349),1)</f>
        <v/>
      </c>
      <c r="D349" s="18">
        <f>'All Trades'!O349</f>
        <v/>
      </c>
      <c r="E349" s="18">
        <f>IF(B349&lt;&gt;B348,D349,E348+D349)</f>
        <v/>
      </c>
      <c r="F349" s="18">
        <f>IF(B349&lt;&gt;B348,MAX(0,E349),MAX(F348,E349))</f>
        <v/>
      </c>
      <c r="G349" s="18">
        <f>F349-E349</f>
        <v/>
      </c>
      <c r="H349" s="18">
        <f>IF(C349&lt;&gt;C348,D349,H348+D349)</f>
        <v/>
      </c>
      <c r="I349" s="18">
        <f>IF(C349&lt;&gt;C348,MAX(0,H349),MAX(I348,H349))</f>
        <v/>
      </c>
      <c r="J349" s="18">
        <f>I349-H349</f>
        <v/>
      </c>
      <c r="K349" s="18">
        <f>MAX(K348,'All Trades'!R348)</f>
        <v/>
      </c>
      <c r="L349" s="18">
        <f>'All Trades'!R348</f>
        <v/>
      </c>
      <c r="M349" s="18">
        <f>MAX(0,K349-(L349+'All Trades'!P349))</f>
        <v/>
      </c>
    </row>
    <row r="350">
      <c r="A350" s="11">
        <f>'All Trades'!A350</f>
        <v/>
      </c>
      <c r="B350" s="31">
        <f>YEAR('All Trades'!B350)</f>
        <v/>
      </c>
      <c r="C350" s="24">
        <f>DATE(YEAR('All Trades'!B350),MONTH('All Trades'!B350),1)</f>
        <v/>
      </c>
      <c r="D350" s="18">
        <f>'All Trades'!O350</f>
        <v/>
      </c>
      <c r="E350" s="18">
        <f>IF(B350&lt;&gt;B349,D350,E349+D350)</f>
        <v/>
      </c>
      <c r="F350" s="18">
        <f>IF(B350&lt;&gt;B349,MAX(0,E350),MAX(F349,E350))</f>
        <v/>
      </c>
      <c r="G350" s="18">
        <f>F350-E350</f>
        <v/>
      </c>
      <c r="H350" s="18">
        <f>IF(C350&lt;&gt;C349,D350,H349+D350)</f>
        <v/>
      </c>
      <c r="I350" s="18">
        <f>IF(C350&lt;&gt;C349,MAX(0,H350),MAX(I349,H350))</f>
        <v/>
      </c>
      <c r="J350" s="18">
        <f>I350-H350</f>
        <v/>
      </c>
      <c r="K350" s="18">
        <f>MAX(K349,'All Trades'!R349)</f>
        <v/>
      </c>
      <c r="L350" s="18">
        <f>'All Trades'!R349</f>
        <v/>
      </c>
      <c r="M350" s="18">
        <f>MAX(0,K350-(L350+'All Trades'!P350))</f>
        <v/>
      </c>
    </row>
    <row r="351">
      <c r="A351" s="11">
        <f>'All Trades'!A351</f>
        <v/>
      </c>
      <c r="B351" s="31">
        <f>YEAR('All Trades'!B351)</f>
        <v/>
      </c>
      <c r="C351" s="24">
        <f>DATE(YEAR('All Trades'!B351),MONTH('All Trades'!B351),1)</f>
        <v/>
      </c>
      <c r="D351" s="18">
        <f>'All Trades'!O351</f>
        <v/>
      </c>
      <c r="E351" s="18">
        <f>IF(B351&lt;&gt;B350,D351,E350+D351)</f>
        <v/>
      </c>
      <c r="F351" s="18">
        <f>IF(B351&lt;&gt;B350,MAX(0,E351),MAX(F350,E351))</f>
        <v/>
      </c>
      <c r="G351" s="18">
        <f>F351-E351</f>
        <v/>
      </c>
      <c r="H351" s="18">
        <f>IF(C351&lt;&gt;C350,D351,H350+D351)</f>
        <v/>
      </c>
      <c r="I351" s="18">
        <f>IF(C351&lt;&gt;C350,MAX(0,H351),MAX(I350,H351))</f>
        <v/>
      </c>
      <c r="J351" s="18">
        <f>I351-H351</f>
        <v/>
      </c>
      <c r="K351" s="18">
        <f>MAX(K350,'All Trades'!R350)</f>
        <v/>
      </c>
      <c r="L351" s="18">
        <f>'All Trades'!R350</f>
        <v/>
      </c>
      <c r="M351" s="18">
        <f>MAX(0,K351-(L351+'All Trades'!P351))</f>
        <v/>
      </c>
    </row>
    <row r="352">
      <c r="A352" s="11">
        <f>'All Trades'!A352</f>
        <v/>
      </c>
      <c r="B352" s="31">
        <f>YEAR('All Trades'!B352)</f>
        <v/>
      </c>
      <c r="C352" s="24">
        <f>DATE(YEAR('All Trades'!B352),MONTH('All Trades'!B352),1)</f>
        <v/>
      </c>
      <c r="D352" s="18">
        <f>'All Trades'!O352</f>
        <v/>
      </c>
      <c r="E352" s="18">
        <f>IF(B352&lt;&gt;B351,D352,E351+D352)</f>
        <v/>
      </c>
      <c r="F352" s="18">
        <f>IF(B352&lt;&gt;B351,MAX(0,E352),MAX(F351,E352))</f>
        <v/>
      </c>
      <c r="G352" s="18">
        <f>F352-E352</f>
        <v/>
      </c>
      <c r="H352" s="18">
        <f>IF(C352&lt;&gt;C351,D352,H351+D352)</f>
        <v/>
      </c>
      <c r="I352" s="18">
        <f>IF(C352&lt;&gt;C351,MAX(0,H352),MAX(I351,H352))</f>
        <v/>
      </c>
      <c r="J352" s="18">
        <f>I352-H352</f>
        <v/>
      </c>
      <c r="K352" s="18">
        <f>MAX(K351,'All Trades'!R351)</f>
        <v/>
      </c>
      <c r="L352" s="18">
        <f>'All Trades'!R351</f>
        <v/>
      </c>
      <c r="M352" s="18">
        <f>MAX(0,K352-(L352+'All Trades'!P352))</f>
        <v/>
      </c>
    </row>
    <row r="353">
      <c r="A353" s="11">
        <f>'All Trades'!A353</f>
        <v/>
      </c>
      <c r="B353" s="31">
        <f>YEAR('All Trades'!B353)</f>
        <v/>
      </c>
      <c r="C353" s="24">
        <f>DATE(YEAR('All Trades'!B353),MONTH('All Trades'!B353),1)</f>
        <v/>
      </c>
      <c r="D353" s="18">
        <f>'All Trades'!O353</f>
        <v/>
      </c>
      <c r="E353" s="18">
        <f>IF(B353&lt;&gt;B352,D353,E352+D353)</f>
        <v/>
      </c>
      <c r="F353" s="18">
        <f>IF(B353&lt;&gt;B352,MAX(0,E353),MAX(F352,E353))</f>
        <v/>
      </c>
      <c r="G353" s="18">
        <f>F353-E353</f>
        <v/>
      </c>
      <c r="H353" s="18">
        <f>IF(C353&lt;&gt;C352,D353,H352+D353)</f>
        <v/>
      </c>
      <c r="I353" s="18">
        <f>IF(C353&lt;&gt;C352,MAX(0,H353),MAX(I352,H353))</f>
        <v/>
      </c>
      <c r="J353" s="18">
        <f>I353-H353</f>
        <v/>
      </c>
      <c r="K353" s="18">
        <f>MAX(K352,'All Trades'!R352)</f>
        <v/>
      </c>
      <c r="L353" s="18">
        <f>'All Trades'!R352</f>
        <v/>
      </c>
      <c r="M353" s="18">
        <f>MAX(0,K353-(L353+'All Trades'!P353))</f>
        <v/>
      </c>
    </row>
    <row r="354">
      <c r="A354" s="11">
        <f>'All Trades'!A354</f>
        <v/>
      </c>
      <c r="B354" s="31">
        <f>YEAR('All Trades'!B354)</f>
        <v/>
      </c>
      <c r="C354" s="24">
        <f>DATE(YEAR('All Trades'!B354),MONTH('All Trades'!B354),1)</f>
        <v/>
      </c>
      <c r="D354" s="18">
        <f>'All Trades'!O354</f>
        <v/>
      </c>
      <c r="E354" s="18">
        <f>IF(B354&lt;&gt;B353,D354,E353+D354)</f>
        <v/>
      </c>
      <c r="F354" s="18">
        <f>IF(B354&lt;&gt;B353,MAX(0,E354),MAX(F353,E354))</f>
        <v/>
      </c>
      <c r="G354" s="18">
        <f>F354-E354</f>
        <v/>
      </c>
      <c r="H354" s="18">
        <f>IF(C354&lt;&gt;C353,D354,H353+D354)</f>
        <v/>
      </c>
      <c r="I354" s="18">
        <f>IF(C354&lt;&gt;C353,MAX(0,H354),MAX(I353,H354))</f>
        <v/>
      </c>
      <c r="J354" s="18">
        <f>I354-H354</f>
        <v/>
      </c>
      <c r="K354" s="18">
        <f>MAX(K353,'All Trades'!R353)</f>
        <v/>
      </c>
      <c r="L354" s="18">
        <f>'All Trades'!R353</f>
        <v/>
      </c>
      <c r="M354" s="18">
        <f>MAX(0,K354-(L354+'All Trades'!P354))</f>
        <v/>
      </c>
    </row>
    <row r="355">
      <c r="A355" s="11">
        <f>'All Trades'!A355</f>
        <v/>
      </c>
      <c r="B355" s="31">
        <f>YEAR('All Trades'!B355)</f>
        <v/>
      </c>
      <c r="C355" s="24">
        <f>DATE(YEAR('All Trades'!B355),MONTH('All Trades'!B355),1)</f>
        <v/>
      </c>
      <c r="D355" s="18">
        <f>'All Trades'!O355</f>
        <v/>
      </c>
      <c r="E355" s="18">
        <f>IF(B355&lt;&gt;B354,D355,E354+D355)</f>
        <v/>
      </c>
      <c r="F355" s="18">
        <f>IF(B355&lt;&gt;B354,MAX(0,E355),MAX(F354,E355))</f>
        <v/>
      </c>
      <c r="G355" s="18">
        <f>F355-E355</f>
        <v/>
      </c>
      <c r="H355" s="18">
        <f>IF(C355&lt;&gt;C354,D355,H354+D355)</f>
        <v/>
      </c>
      <c r="I355" s="18">
        <f>IF(C355&lt;&gt;C354,MAX(0,H355),MAX(I354,H355))</f>
        <v/>
      </c>
      <c r="J355" s="18">
        <f>I355-H355</f>
        <v/>
      </c>
      <c r="K355" s="18">
        <f>MAX(K354,'All Trades'!R354)</f>
        <v/>
      </c>
      <c r="L355" s="18">
        <f>'All Trades'!R354</f>
        <v/>
      </c>
      <c r="M355" s="18">
        <f>MAX(0,K355-(L355+'All Trades'!P355))</f>
        <v/>
      </c>
    </row>
    <row r="356">
      <c r="A356" s="11">
        <f>'All Trades'!A356</f>
        <v/>
      </c>
      <c r="B356" s="31">
        <f>YEAR('All Trades'!B356)</f>
        <v/>
      </c>
      <c r="C356" s="24">
        <f>DATE(YEAR('All Trades'!B356),MONTH('All Trades'!B356),1)</f>
        <v/>
      </c>
      <c r="D356" s="18">
        <f>'All Trades'!O356</f>
        <v/>
      </c>
      <c r="E356" s="18">
        <f>IF(B356&lt;&gt;B355,D356,E355+D356)</f>
        <v/>
      </c>
      <c r="F356" s="18">
        <f>IF(B356&lt;&gt;B355,MAX(0,E356),MAX(F355,E356))</f>
        <v/>
      </c>
      <c r="G356" s="18">
        <f>F356-E356</f>
        <v/>
      </c>
      <c r="H356" s="18">
        <f>IF(C356&lt;&gt;C355,D356,H355+D356)</f>
        <v/>
      </c>
      <c r="I356" s="18">
        <f>IF(C356&lt;&gt;C355,MAX(0,H356),MAX(I355,H356))</f>
        <v/>
      </c>
      <c r="J356" s="18">
        <f>I356-H356</f>
        <v/>
      </c>
      <c r="K356" s="18">
        <f>MAX(K355,'All Trades'!R355)</f>
        <v/>
      </c>
      <c r="L356" s="18">
        <f>'All Trades'!R355</f>
        <v/>
      </c>
      <c r="M356" s="18">
        <f>MAX(0,K356-(L356+'All Trades'!P356))</f>
        <v/>
      </c>
    </row>
    <row r="357">
      <c r="A357" s="11">
        <f>'All Trades'!A357</f>
        <v/>
      </c>
      <c r="B357" s="31">
        <f>YEAR('All Trades'!B357)</f>
        <v/>
      </c>
      <c r="C357" s="24">
        <f>DATE(YEAR('All Trades'!B357),MONTH('All Trades'!B357),1)</f>
        <v/>
      </c>
      <c r="D357" s="18">
        <f>'All Trades'!O357</f>
        <v/>
      </c>
      <c r="E357" s="18">
        <f>IF(B357&lt;&gt;B356,D357,E356+D357)</f>
        <v/>
      </c>
      <c r="F357" s="18">
        <f>IF(B357&lt;&gt;B356,MAX(0,E357),MAX(F356,E357))</f>
        <v/>
      </c>
      <c r="G357" s="18">
        <f>F357-E357</f>
        <v/>
      </c>
      <c r="H357" s="18">
        <f>IF(C357&lt;&gt;C356,D357,H356+D357)</f>
        <v/>
      </c>
      <c r="I357" s="18">
        <f>IF(C357&lt;&gt;C356,MAX(0,H357),MAX(I356,H357))</f>
        <v/>
      </c>
      <c r="J357" s="18">
        <f>I357-H357</f>
        <v/>
      </c>
      <c r="K357" s="18">
        <f>MAX(K356,'All Trades'!R356)</f>
        <v/>
      </c>
      <c r="L357" s="18">
        <f>'All Trades'!R356</f>
        <v/>
      </c>
      <c r="M357" s="18">
        <f>MAX(0,K357-(L357+'All Trades'!P357))</f>
        <v/>
      </c>
    </row>
    <row r="358">
      <c r="A358" s="11">
        <f>'All Trades'!A358</f>
        <v/>
      </c>
      <c r="B358" s="31">
        <f>YEAR('All Trades'!B358)</f>
        <v/>
      </c>
      <c r="C358" s="24">
        <f>DATE(YEAR('All Trades'!B358),MONTH('All Trades'!B358),1)</f>
        <v/>
      </c>
      <c r="D358" s="18">
        <f>'All Trades'!O358</f>
        <v/>
      </c>
      <c r="E358" s="18">
        <f>IF(B358&lt;&gt;B357,D358,E357+D358)</f>
        <v/>
      </c>
      <c r="F358" s="18">
        <f>IF(B358&lt;&gt;B357,MAX(0,E358),MAX(F357,E358))</f>
        <v/>
      </c>
      <c r="G358" s="18">
        <f>F358-E358</f>
        <v/>
      </c>
      <c r="H358" s="18">
        <f>IF(C358&lt;&gt;C357,D358,H357+D358)</f>
        <v/>
      </c>
      <c r="I358" s="18">
        <f>IF(C358&lt;&gt;C357,MAX(0,H358),MAX(I357,H358))</f>
        <v/>
      </c>
      <c r="J358" s="18">
        <f>I358-H358</f>
        <v/>
      </c>
      <c r="K358" s="18">
        <f>MAX(K357,'All Trades'!R357)</f>
        <v/>
      </c>
      <c r="L358" s="18">
        <f>'All Trades'!R357</f>
        <v/>
      </c>
      <c r="M358" s="18">
        <f>MAX(0,K358-(L358+'All Trades'!P358))</f>
        <v/>
      </c>
    </row>
    <row r="359">
      <c r="A359" s="11">
        <f>'All Trades'!A359</f>
        <v/>
      </c>
      <c r="B359" s="31">
        <f>YEAR('All Trades'!B359)</f>
        <v/>
      </c>
      <c r="C359" s="24">
        <f>DATE(YEAR('All Trades'!B359),MONTH('All Trades'!B359),1)</f>
        <v/>
      </c>
      <c r="D359" s="18">
        <f>'All Trades'!O359</f>
        <v/>
      </c>
      <c r="E359" s="18">
        <f>IF(B359&lt;&gt;B358,D359,E358+D359)</f>
        <v/>
      </c>
      <c r="F359" s="18">
        <f>IF(B359&lt;&gt;B358,MAX(0,E359),MAX(F358,E359))</f>
        <v/>
      </c>
      <c r="G359" s="18">
        <f>F359-E359</f>
        <v/>
      </c>
      <c r="H359" s="18">
        <f>IF(C359&lt;&gt;C358,D359,H358+D359)</f>
        <v/>
      </c>
      <c r="I359" s="18">
        <f>IF(C359&lt;&gt;C358,MAX(0,H359),MAX(I358,H359))</f>
        <v/>
      </c>
      <c r="J359" s="18">
        <f>I359-H359</f>
        <v/>
      </c>
      <c r="K359" s="18">
        <f>MAX(K358,'All Trades'!R358)</f>
        <v/>
      </c>
      <c r="L359" s="18">
        <f>'All Trades'!R358</f>
        <v/>
      </c>
      <c r="M359" s="18">
        <f>MAX(0,K359-(L359+'All Trades'!P359))</f>
        <v/>
      </c>
    </row>
    <row r="360">
      <c r="A360" s="11">
        <f>'All Trades'!A360</f>
        <v/>
      </c>
      <c r="B360" s="31">
        <f>YEAR('All Trades'!B360)</f>
        <v/>
      </c>
      <c r="C360" s="24">
        <f>DATE(YEAR('All Trades'!B360),MONTH('All Trades'!B360),1)</f>
        <v/>
      </c>
      <c r="D360" s="18">
        <f>'All Trades'!O360</f>
        <v/>
      </c>
      <c r="E360" s="18">
        <f>IF(B360&lt;&gt;B359,D360,E359+D360)</f>
        <v/>
      </c>
      <c r="F360" s="18">
        <f>IF(B360&lt;&gt;B359,MAX(0,E360),MAX(F359,E360))</f>
        <v/>
      </c>
      <c r="G360" s="18">
        <f>F360-E360</f>
        <v/>
      </c>
      <c r="H360" s="18">
        <f>IF(C360&lt;&gt;C359,D360,H359+D360)</f>
        <v/>
      </c>
      <c r="I360" s="18">
        <f>IF(C360&lt;&gt;C359,MAX(0,H360),MAX(I359,H360))</f>
        <v/>
      </c>
      <c r="J360" s="18">
        <f>I360-H360</f>
        <v/>
      </c>
      <c r="K360" s="18">
        <f>MAX(K359,'All Trades'!R359)</f>
        <v/>
      </c>
      <c r="L360" s="18">
        <f>'All Trades'!R359</f>
        <v/>
      </c>
      <c r="M360" s="18">
        <f>MAX(0,K360-(L360+'All Trades'!P360))</f>
        <v/>
      </c>
    </row>
    <row r="361">
      <c r="A361" s="11">
        <f>'All Trades'!A361</f>
        <v/>
      </c>
      <c r="B361" s="31">
        <f>YEAR('All Trades'!B361)</f>
        <v/>
      </c>
      <c r="C361" s="24">
        <f>DATE(YEAR('All Trades'!B361),MONTH('All Trades'!B361),1)</f>
        <v/>
      </c>
      <c r="D361" s="18">
        <f>'All Trades'!O361</f>
        <v/>
      </c>
      <c r="E361" s="18">
        <f>IF(B361&lt;&gt;B360,D361,E360+D361)</f>
        <v/>
      </c>
      <c r="F361" s="18">
        <f>IF(B361&lt;&gt;B360,MAX(0,E361),MAX(F360,E361))</f>
        <v/>
      </c>
      <c r="G361" s="18">
        <f>F361-E361</f>
        <v/>
      </c>
      <c r="H361" s="18">
        <f>IF(C361&lt;&gt;C360,D361,H360+D361)</f>
        <v/>
      </c>
      <c r="I361" s="18">
        <f>IF(C361&lt;&gt;C360,MAX(0,H361),MAX(I360,H361))</f>
        <v/>
      </c>
      <c r="J361" s="18">
        <f>I361-H361</f>
        <v/>
      </c>
      <c r="K361" s="18">
        <f>MAX(K360,'All Trades'!R360)</f>
        <v/>
      </c>
      <c r="L361" s="18">
        <f>'All Trades'!R360</f>
        <v/>
      </c>
      <c r="M361" s="18">
        <f>MAX(0,K361-(L361+'All Trades'!P361))</f>
        <v/>
      </c>
    </row>
    <row r="362">
      <c r="A362" s="11">
        <f>'All Trades'!A362</f>
        <v/>
      </c>
      <c r="B362" s="31">
        <f>YEAR('All Trades'!B362)</f>
        <v/>
      </c>
      <c r="C362" s="24">
        <f>DATE(YEAR('All Trades'!B362),MONTH('All Trades'!B362),1)</f>
        <v/>
      </c>
      <c r="D362" s="18">
        <f>'All Trades'!O362</f>
        <v/>
      </c>
      <c r="E362" s="18">
        <f>IF(B362&lt;&gt;B361,D362,E361+D362)</f>
        <v/>
      </c>
      <c r="F362" s="18">
        <f>IF(B362&lt;&gt;B361,MAX(0,E362),MAX(F361,E362))</f>
        <v/>
      </c>
      <c r="G362" s="18">
        <f>F362-E362</f>
        <v/>
      </c>
      <c r="H362" s="18">
        <f>IF(C362&lt;&gt;C361,D362,H361+D362)</f>
        <v/>
      </c>
      <c r="I362" s="18">
        <f>IF(C362&lt;&gt;C361,MAX(0,H362),MAX(I361,H362))</f>
        <v/>
      </c>
      <c r="J362" s="18">
        <f>I362-H362</f>
        <v/>
      </c>
      <c r="K362" s="18">
        <f>MAX(K361,'All Trades'!R361)</f>
        <v/>
      </c>
      <c r="L362" s="18">
        <f>'All Trades'!R361</f>
        <v/>
      </c>
      <c r="M362" s="18">
        <f>MAX(0,K362-(L362+'All Trades'!P362))</f>
        <v/>
      </c>
    </row>
    <row r="363">
      <c r="A363" s="11">
        <f>'All Trades'!A363</f>
        <v/>
      </c>
      <c r="B363" s="31">
        <f>YEAR('All Trades'!B363)</f>
        <v/>
      </c>
      <c r="C363" s="24">
        <f>DATE(YEAR('All Trades'!B363),MONTH('All Trades'!B363),1)</f>
        <v/>
      </c>
      <c r="D363" s="18">
        <f>'All Trades'!O363</f>
        <v/>
      </c>
      <c r="E363" s="18">
        <f>IF(B363&lt;&gt;B362,D363,E362+D363)</f>
        <v/>
      </c>
      <c r="F363" s="18">
        <f>IF(B363&lt;&gt;B362,MAX(0,E363),MAX(F362,E363))</f>
        <v/>
      </c>
      <c r="G363" s="18">
        <f>F363-E363</f>
        <v/>
      </c>
      <c r="H363" s="18">
        <f>IF(C363&lt;&gt;C362,D363,H362+D363)</f>
        <v/>
      </c>
      <c r="I363" s="18">
        <f>IF(C363&lt;&gt;C362,MAX(0,H363),MAX(I362,H363))</f>
        <v/>
      </c>
      <c r="J363" s="18">
        <f>I363-H363</f>
        <v/>
      </c>
      <c r="K363" s="18">
        <f>MAX(K362,'All Trades'!R362)</f>
        <v/>
      </c>
      <c r="L363" s="18">
        <f>'All Trades'!R362</f>
        <v/>
      </c>
      <c r="M363" s="18">
        <f>MAX(0,K363-(L363+'All Trades'!P363))</f>
        <v/>
      </c>
    </row>
    <row r="364">
      <c r="A364" s="11">
        <f>'All Trades'!A364</f>
        <v/>
      </c>
      <c r="B364" s="31">
        <f>YEAR('All Trades'!B364)</f>
        <v/>
      </c>
      <c r="C364" s="24">
        <f>DATE(YEAR('All Trades'!B364),MONTH('All Trades'!B364),1)</f>
        <v/>
      </c>
      <c r="D364" s="18">
        <f>'All Trades'!O364</f>
        <v/>
      </c>
      <c r="E364" s="18">
        <f>IF(B364&lt;&gt;B363,D364,E363+D364)</f>
        <v/>
      </c>
      <c r="F364" s="18">
        <f>IF(B364&lt;&gt;B363,MAX(0,E364),MAX(F363,E364))</f>
        <v/>
      </c>
      <c r="G364" s="18">
        <f>F364-E364</f>
        <v/>
      </c>
      <c r="H364" s="18">
        <f>IF(C364&lt;&gt;C363,D364,H363+D364)</f>
        <v/>
      </c>
      <c r="I364" s="18">
        <f>IF(C364&lt;&gt;C363,MAX(0,H364),MAX(I363,H364))</f>
        <v/>
      </c>
      <c r="J364" s="18">
        <f>I364-H364</f>
        <v/>
      </c>
      <c r="K364" s="18">
        <f>MAX(K363,'All Trades'!R363)</f>
        <v/>
      </c>
      <c r="L364" s="18">
        <f>'All Trades'!R363</f>
        <v/>
      </c>
      <c r="M364" s="18">
        <f>MAX(0,K364-(L364+'All Trades'!P364))</f>
        <v/>
      </c>
    </row>
    <row r="365">
      <c r="A365" s="11">
        <f>'All Trades'!A365</f>
        <v/>
      </c>
      <c r="B365" s="31">
        <f>YEAR('All Trades'!B365)</f>
        <v/>
      </c>
      <c r="C365" s="24">
        <f>DATE(YEAR('All Trades'!B365),MONTH('All Trades'!B365),1)</f>
        <v/>
      </c>
      <c r="D365" s="18">
        <f>'All Trades'!O365</f>
        <v/>
      </c>
      <c r="E365" s="18">
        <f>IF(B365&lt;&gt;B364,D365,E364+D365)</f>
        <v/>
      </c>
      <c r="F365" s="18">
        <f>IF(B365&lt;&gt;B364,MAX(0,E365),MAX(F364,E365))</f>
        <v/>
      </c>
      <c r="G365" s="18">
        <f>F365-E365</f>
        <v/>
      </c>
      <c r="H365" s="18">
        <f>IF(C365&lt;&gt;C364,D365,H364+D365)</f>
        <v/>
      </c>
      <c r="I365" s="18">
        <f>IF(C365&lt;&gt;C364,MAX(0,H365),MAX(I364,H365))</f>
        <v/>
      </c>
      <c r="J365" s="18">
        <f>I365-H365</f>
        <v/>
      </c>
      <c r="K365" s="18">
        <f>MAX(K364,'All Trades'!R364)</f>
        <v/>
      </c>
      <c r="L365" s="18">
        <f>'All Trades'!R364</f>
        <v/>
      </c>
      <c r="M365" s="18">
        <f>MAX(0,K365-(L365+'All Trades'!P365))</f>
        <v/>
      </c>
    </row>
    <row r="366">
      <c r="A366" s="11">
        <f>'All Trades'!A366</f>
        <v/>
      </c>
      <c r="B366" s="31">
        <f>YEAR('All Trades'!B366)</f>
        <v/>
      </c>
      <c r="C366" s="24">
        <f>DATE(YEAR('All Trades'!B366),MONTH('All Trades'!B366),1)</f>
        <v/>
      </c>
      <c r="D366" s="18">
        <f>'All Trades'!O366</f>
        <v/>
      </c>
      <c r="E366" s="18">
        <f>IF(B366&lt;&gt;B365,D366,E365+D366)</f>
        <v/>
      </c>
      <c r="F366" s="18">
        <f>IF(B366&lt;&gt;B365,MAX(0,E366),MAX(F365,E366))</f>
        <v/>
      </c>
      <c r="G366" s="18">
        <f>F366-E366</f>
        <v/>
      </c>
      <c r="H366" s="18">
        <f>IF(C366&lt;&gt;C365,D366,H365+D366)</f>
        <v/>
      </c>
      <c r="I366" s="18">
        <f>IF(C366&lt;&gt;C365,MAX(0,H366),MAX(I365,H366))</f>
        <v/>
      </c>
      <c r="J366" s="18">
        <f>I366-H366</f>
        <v/>
      </c>
      <c r="K366" s="18">
        <f>MAX(K365,'All Trades'!R365)</f>
        <v/>
      </c>
      <c r="L366" s="18">
        <f>'All Trades'!R365</f>
        <v/>
      </c>
      <c r="M366" s="18">
        <f>MAX(0,K366-(L366+'All Trades'!P366))</f>
        <v/>
      </c>
    </row>
    <row r="367">
      <c r="A367" s="11">
        <f>'All Trades'!A367</f>
        <v/>
      </c>
      <c r="B367" s="31">
        <f>YEAR('All Trades'!B367)</f>
        <v/>
      </c>
      <c r="C367" s="24">
        <f>DATE(YEAR('All Trades'!B367),MONTH('All Trades'!B367),1)</f>
        <v/>
      </c>
      <c r="D367" s="18">
        <f>'All Trades'!O367</f>
        <v/>
      </c>
      <c r="E367" s="18">
        <f>IF(B367&lt;&gt;B366,D367,E366+D367)</f>
        <v/>
      </c>
      <c r="F367" s="18">
        <f>IF(B367&lt;&gt;B366,MAX(0,E367),MAX(F366,E367))</f>
        <v/>
      </c>
      <c r="G367" s="18">
        <f>F367-E367</f>
        <v/>
      </c>
      <c r="H367" s="18">
        <f>IF(C367&lt;&gt;C366,D367,H366+D367)</f>
        <v/>
      </c>
      <c r="I367" s="18">
        <f>IF(C367&lt;&gt;C366,MAX(0,H367),MAX(I366,H367))</f>
        <v/>
      </c>
      <c r="J367" s="18">
        <f>I367-H367</f>
        <v/>
      </c>
      <c r="K367" s="18">
        <f>MAX(K366,'All Trades'!R366)</f>
        <v/>
      </c>
      <c r="L367" s="18">
        <f>'All Trades'!R366</f>
        <v/>
      </c>
      <c r="M367" s="18">
        <f>MAX(0,K367-(L367+'All Trades'!P367))</f>
        <v/>
      </c>
    </row>
    <row r="368">
      <c r="A368" s="11">
        <f>'All Trades'!A368</f>
        <v/>
      </c>
      <c r="B368" s="31">
        <f>YEAR('All Trades'!B368)</f>
        <v/>
      </c>
      <c r="C368" s="24">
        <f>DATE(YEAR('All Trades'!B368),MONTH('All Trades'!B368),1)</f>
        <v/>
      </c>
      <c r="D368" s="18">
        <f>'All Trades'!O368</f>
        <v/>
      </c>
      <c r="E368" s="18">
        <f>IF(B368&lt;&gt;B367,D368,E367+D368)</f>
        <v/>
      </c>
      <c r="F368" s="18">
        <f>IF(B368&lt;&gt;B367,MAX(0,E368),MAX(F367,E368))</f>
        <v/>
      </c>
      <c r="G368" s="18">
        <f>F368-E368</f>
        <v/>
      </c>
      <c r="H368" s="18">
        <f>IF(C368&lt;&gt;C367,D368,H367+D368)</f>
        <v/>
      </c>
      <c r="I368" s="18">
        <f>IF(C368&lt;&gt;C367,MAX(0,H368),MAX(I367,H368))</f>
        <v/>
      </c>
      <c r="J368" s="18">
        <f>I368-H368</f>
        <v/>
      </c>
      <c r="K368" s="18">
        <f>MAX(K367,'All Trades'!R367)</f>
        <v/>
      </c>
      <c r="L368" s="18">
        <f>'All Trades'!R367</f>
        <v/>
      </c>
      <c r="M368" s="18">
        <f>MAX(0,K368-(L368+'All Trades'!P368))</f>
        <v/>
      </c>
    </row>
    <row r="369">
      <c r="A369" s="11">
        <f>'All Trades'!A369</f>
        <v/>
      </c>
      <c r="B369" s="31">
        <f>YEAR('All Trades'!B369)</f>
        <v/>
      </c>
      <c r="C369" s="24">
        <f>DATE(YEAR('All Trades'!B369),MONTH('All Trades'!B369),1)</f>
        <v/>
      </c>
      <c r="D369" s="18">
        <f>'All Trades'!O369</f>
        <v/>
      </c>
      <c r="E369" s="18">
        <f>IF(B369&lt;&gt;B368,D369,E368+D369)</f>
        <v/>
      </c>
      <c r="F369" s="18">
        <f>IF(B369&lt;&gt;B368,MAX(0,E369),MAX(F368,E369))</f>
        <v/>
      </c>
      <c r="G369" s="18">
        <f>F369-E369</f>
        <v/>
      </c>
      <c r="H369" s="18">
        <f>IF(C369&lt;&gt;C368,D369,H368+D369)</f>
        <v/>
      </c>
      <c r="I369" s="18">
        <f>IF(C369&lt;&gt;C368,MAX(0,H369),MAX(I368,H369))</f>
        <v/>
      </c>
      <c r="J369" s="18">
        <f>I369-H369</f>
        <v/>
      </c>
      <c r="K369" s="18">
        <f>MAX(K368,'All Trades'!R368)</f>
        <v/>
      </c>
      <c r="L369" s="18">
        <f>'All Trades'!R368</f>
        <v/>
      </c>
      <c r="M369" s="18">
        <f>MAX(0,K369-(L369+'All Trades'!P369))</f>
        <v/>
      </c>
    </row>
    <row r="370">
      <c r="A370" s="11">
        <f>'All Trades'!A370</f>
        <v/>
      </c>
      <c r="B370" s="31">
        <f>YEAR('All Trades'!B370)</f>
        <v/>
      </c>
      <c r="C370" s="24">
        <f>DATE(YEAR('All Trades'!B370),MONTH('All Trades'!B370),1)</f>
        <v/>
      </c>
      <c r="D370" s="18">
        <f>'All Trades'!O370</f>
        <v/>
      </c>
      <c r="E370" s="18">
        <f>IF(B370&lt;&gt;B369,D370,E369+D370)</f>
        <v/>
      </c>
      <c r="F370" s="18">
        <f>IF(B370&lt;&gt;B369,MAX(0,E370),MAX(F369,E370))</f>
        <v/>
      </c>
      <c r="G370" s="18">
        <f>F370-E370</f>
        <v/>
      </c>
      <c r="H370" s="18">
        <f>IF(C370&lt;&gt;C369,D370,H369+D370)</f>
        <v/>
      </c>
      <c r="I370" s="18">
        <f>IF(C370&lt;&gt;C369,MAX(0,H370),MAX(I369,H370))</f>
        <v/>
      </c>
      <c r="J370" s="18">
        <f>I370-H370</f>
        <v/>
      </c>
      <c r="K370" s="18">
        <f>MAX(K369,'All Trades'!R369)</f>
        <v/>
      </c>
      <c r="L370" s="18">
        <f>'All Trades'!R369</f>
        <v/>
      </c>
      <c r="M370" s="18">
        <f>MAX(0,K370-(L370+'All Trades'!P370))</f>
        <v/>
      </c>
    </row>
    <row r="371">
      <c r="A371" s="11">
        <f>'All Trades'!A371</f>
        <v/>
      </c>
      <c r="B371" s="31">
        <f>YEAR('All Trades'!B371)</f>
        <v/>
      </c>
      <c r="C371" s="24">
        <f>DATE(YEAR('All Trades'!B371),MONTH('All Trades'!B371),1)</f>
        <v/>
      </c>
      <c r="D371" s="18">
        <f>'All Trades'!O371</f>
        <v/>
      </c>
      <c r="E371" s="18">
        <f>IF(B371&lt;&gt;B370,D371,E370+D371)</f>
        <v/>
      </c>
      <c r="F371" s="18">
        <f>IF(B371&lt;&gt;B370,MAX(0,E371),MAX(F370,E371))</f>
        <v/>
      </c>
      <c r="G371" s="18">
        <f>F371-E371</f>
        <v/>
      </c>
      <c r="H371" s="18">
        <f>IF(C371&lt;&gt;C370,D371,H370+D371)</f>
        <v/>
      </c>
      <c r="I371" s="18">
        <f>IF(C371&lt;&gt;C370,MAX(0,H371),MAX(I370,H371))</f>
        <v/>
      </c>
      <c r="J371" s="18">
        <f>I371-H371</f>
        <v/>
      </c>
      <c r="K371" s="18">
        <f>MAX(K370,'All Trades'!R370)</f>
        <v/>
      </c>
      <c r="L371" s="18">
        <f>'All Trades'!R370</f>
        <v/>
      </c>
      <c r="M371" s="18">
        <f>MAX(0,K371-(L371+'All Trades'!P371))</f>
        <v/>
      </c>
    </row>
    <row r="372">
      <c r="A372" s="11">
        <f>'All Trades'!A372</f>
        <v/>
      </c>
      <c r="B372" s="31">
        <f>YEAR('All Trades'!B372)</f>
        <v/>
      </c>
      <c r="C372" s="24">
        <f>DATE(YEAR('All Trades'!B372),MONTH('All Trades'!B372),1)</f>
        <v/>
      </c>
      <c r="D372" s="18">
        <f>'All Trades'!O372</f>
        <v/>
      </c>
      <c r="E372" s="18">
        <f>IF(B372&lt;&gt;B371,D372,E371+D372)</f>
        <v/>
      </c>
      <c r="F372" s="18">
        <f>IF(B372&lt;&gt;B371,MAX(0,E372),MAX(F371,E372))</f>
        <v/>
      </c>
      <c r="G372" s="18">
        <f>F372-E372</f>
        <v/>
      </c>
      <c r="H372" s="18">
        <f>IF(C372&lt;&gt;C371,D372,H371+D372)</f>
        <v/>
      </c>
      <c r="I372" s="18">
        <f>IF(C372&lt;&gt;C371,MAX(0,H372),MAX(I371,H372))</f>
        <v/>
      </c>
      <c r="J372" s="18">
        <f>I372-H372</f>
        <v/>
      </c>
      <c r="K372" s="18">
        <f>MAX(K371,'All Trades'!R371)</f>
        <v/>
      </c>
      <c r="L372" s="18">
        <f>'All Trades'!R371</f>
        <v/>
      </c>
      <c r="M372" s="18">
        <f>MAX(0,K372-(L372+'All Trades'!P372))</f>
        <v/>
      </c>
    </row>
    <row r="373">
      <c r="A373" s="11">
        <f>'All Trades'!A373</f>
        <v/>
      </c>
      <c r="B373" s="31">
        <f>YEAR('All Trades'!B373)</f>
        <v/>
      </c>
      <c r="C373" s="24">
        <f>DATE(YEAR('All Trades'!B373),MONTH('All Trades'!B373),1)</f>
        <v/>
      </c>
      <c r="D373" s="18">
        <f>'All Trades'!O373</f>
        <v/>
      </c>
      <c r="E373" s="18">
        <f>IF(B373&lt;&gt;B372,D373,E372+D373)</f>
        <v/>
      </c>
      <c r="F373" s="18">
        <f>IF(B373&lt;&gt;B372,MAX(0,E373),MAX(F372,E373))</f>
        <v/>
      </c>
      <c r="G373" s="18">
        <f>F373-E373</f>
        <v/>
      </c>
      <c r="H373" s="18">
        <f>IF(C373&lt;&gt;C372,D373,H372+D373)</f>
        <v/>
      </c>
      <c r="I373" s="18">
        <f>IF(C373&lt;&gt;C372,MAX(0,H373),MAX(I372,H373))</f>
        <v/>
      </c>
      <c r="J373" s="18">
        <f>I373-H373</f>
        <v/>
      </c>
      <c r="K373" s="18">
        <f>MAX(K372,'All Trades'!R372)</f>
        <v/>
      </c>
      <c r="L373" s="18">
        <f>'All Trades'!R372</f>
        <v/>
      </c>
      <c r="M373" s="18">
        <f>MAX(0,K373-(L373+'All Trades'!P373))</f>
        <v/>
      </c>
    </row>
    <row r="374">
      <c r="A374" s="11">
        <f>'All Trades'!A374</f>
        <v/>
      </c>
      <c r="B374" s="31">
        <f>YEAR('All Trades'!B374)</f>
        <v/>
      </c>
      <c r="C374" s="24">
        <f>DATE(YEAR('All Trades'!B374),MONTH('All Trades'!B374),1)</f>
        <v/>
      </c>
      <c r="D374" s="18">
        <f>'All Trades'!O374</f>
        <v/>
      </c>
      <c r="E374" s="18">
        <f>IF(B374&lt;&gt;B373,D374,E373+D374)</f>
        <v/>
      </c>
      <c r="F374" s="18">
        <f>IF(B374&lt;&gt;B373,MAX(0,E374),MAX(F373,E374))</f>
        <v/>
      </c>
      <c r="G374" s="18">
        <f>F374-E374</f>
        <v/>
      </c>
      <c r="H374" s="18">
        <f>IF(C374&lt;&gt;C373,D374,H373+D374)</f>
        <v/>
      </c>
      <c r="I374" s="18">
        <f>IF(C374&lt;&gt;C373,MAX(0,H374),MAX(I373,H374))</f>
        <v/>
      </c>
      <c r="J374" s="18">
        <f>I374-H374</f>
        <v/>
      </c>
      <c r="K374" s="18">
        <f>MAX(K373,'All Trades'!R373)</f>
        <v/>
      </c>
      <c r="L374" s="18">
        <f>'All Trades'!R373</f>
        <v/>
      </c>
      <c r="M374" s="18">
        <f>MAX(0,K374-(L374+'All Trades'!P374))</f>
        <v/>
      </c>
    </row>
    <row r="375">
      <c r="A375" s="11">
        <f>'All Trades'!A375</f>
        <v/>
      </c>
      <c r="B375" s="31">
        <f>YEAR('All Trades'!B375)</f>
        <v/>
      </c>
      <c r="C375" s="24">
        <f>DATE(YEAR('All Trades'!B375),MONTH('All Trades'!B375),1)</f>
        <v/>
      </c>
      <c r="D375" s="18">
        <f>'All Trades'!O375</f>
        <v/>
      </c>
      <c r="E375" s="18">
        <f>IF(B375&lt;&gt;B374,D375,E374+D375)</f>
        <v/>
      </c>
      <c r="F375" s="18">
        <f>IF(B375&lt;&gt;B374,MAX(0,E375),MAX(F374,E375))</f>
        <v/>
      </c>
      <c r="G375" s="18">
        <f>F375-E375</f>
        <v/>
      </c>
      <c r="H375" s="18">
        <f>IF(C375&lt;&gt;C374,D375,H374+D375)</f>
        <v/>
      </c>
      <c r="I375" s="18">
        <f>IF(C375&lt;&gt;C374,MAX(0,H375),MAX(I374,H375))</f>
        <v/>
      </c>
      <c r="J375" s="18">
        <f>I375-H375</f>
        <v/>
      </c>
      <c r="K375" s="18">
        <f>MAX(K374,'All Trades'!R374)</f>
        <v/>
      </c>
      <c r="L375" s="18">
        <f>'All Trades'!R374</f>
        <v/>
      </c>
      <c r="M375" s="18">
        <f>MAX(0,K375-(L375+'All Trades'!P375))</f>
        <v/>
      </c>
    </row>
    <row r="376">
      <c r="A376" s="11">
        <f>'All Trades'!A376</f>
        <v/>
      </c>
      <c r="B376" s="31">
        <f>YEAR('All Trades'!B376)</f>
        <v/>
      </c>
      <c r="C376" s="24">
        <f>DATE(YEAR('All Trades'!B376),MONTH('All Trades'!B376),1)</f>
        <v/>
      </c>
      <c r="D376" s="18">
        <f>'All Trades'!O376</f>
        <v/>
      </c>
      <c r="E376" s="18">
        <f>IF(B376&lt;&gt;B375,D376,E375+D376)</f>
        <v/>
      </c>
      <c r="F376" s="18">
        <f>IF(B376&lt;&gt;B375,MAX(0,E376),MAX(F375,E376))</f>
        <v/>
      </c>
      <c r="G376" s="18">
        <f>F376-E376</f>
        <v/>
      </c>
      <c r="H376" s="18">
        <f>IF(C376&lt;&gt;C375,D376,H375+D376)</f>
        <v/>
      </c>
      <c r="I376" s="18">
        <f>IF(C376&lt;&gt;C375,MAX(0,H376),MAX(I375,H376))</f>
        <v/>
      </c>
      <c r="J376" s="18">
        <f>I376-H376</f>
        <v/>
      </c>
      <c r="K376" s="18">
        <f>MAX(K375,'All Trades'!R375)</f>
        <v/>
      </c>
      <c r="L376" s="18">
        <f>'All Trades'!R375</f>
        <v/>
      </c>
      <c r="M376" s="18">
        <f>MAX(0,K376-(L376+'All Trades'!P376))</f>
        <v/>
      </c>
    </row>
    <row r="377">
      <c r="A377" s="11">
        <f>'All Trades'!A377</f>
        <v/>
      </c>
      <c r="B377" s="31">
        <f>YEAR('All Trades'!B377)</f>
        <v/>
      </c>
      <c r="C377" s="24">
        <f>DATE(YEAR('All Trades'!B377),MONTH('All Trades'!B377),1)</f>
        <v/>
      </c>
      <c r="D377" s="18">
        <f>'All Trades'!O377</f>
        <v/>
      </c>
      <c r="E377" s="18">
        <f>IF(B377&lt;&gt;B376,D377,E376+D377)</f>
        <v/>
      </c>
      <c r="F377" s="18">
        <f>IF(B377&lt;&gt;B376,MAX(0,E377),MAX(F376,E377))</f>
        <v/>
      </c>
      <c r="G377" s="18">
        <f>F377-E377</f>
        <v/>
      </c>
      <c r="H377" s="18">
        <f>IF(C377&lt;&gt;C376,D377,H376+D377)</f>
        <v/>
      </c>
      <c r="I377" s="18">
        <f>IF(C377&lt;&gt;C376,MAX(0,H377),MAX(I376,H377))</f>
        <v/>
      </c>
      <c r="J377" s="18">
        <f>I377-H377</f>
        <v/>
      </c>
      <c r="K377" s="18">
        <f>MAX(K376,'All Trades'!R376)</f>
        <v/>
      </c>
      <c r="L377" s="18">
        <f>'All Trades'!R376</f>
        <v/>
      </c>
      <c r="M377" s="18">
        <f>MAX(0,K377-(L377+'All Trades'!P377))</f>
        <v/>
      </c>
    </row>
    <row r="378">
      <c r="A378" s="11">
        <f>'All Trades'!A378</f>
        <v/>
      </c>
      <c r="B378" s="31">
        <f>YEAR('All Trades'!B378)</f>
        <v/>
      </c>
      <c r="C378" s="24">
        <f>DATE(YEAR('All Trades'!B378),MONTH('All Trades'!B378),1)</f>
        <v/>
      </c>
      <c r="D378" s="18">
        <f>'All Trades'!O378</f>
        <v/>
      </c>
      <c r="E378" s="18">
        <f>IF(B378&lt;&gt;B377,D378,E377+D378)</f>
        <v/>
      </c>
      <c r="F378" s="18">
        <f>IF(B378&lt;&gt;B377,MAX(0,E378),MAX(F377,E378))</f>
        <v/>
      </c>
      <c r="G378" s="18">
        <f>F378-E378</f>
        <v/>
      </c>
      <c r="H378" s="18">
        <f>IF(C378&lt;&gt;C377,D378,H377+D378)</f>
        <v/>
      </c>
      <c r="I378" s="18">
        <f>IF(C378&lt;&gt;C377,MAX(0,H378),MAX(I377,H378))</f>
        <v/>
      </c>
      <c r="J378" s="18">
        <f>I378-H378</f>
        <v/>
      </c>
      <c r="K378" s="18">
        <f>MAX(K377,'All Trades'!R377)</f>
        <v/>
      </c>
      <c r="L378" s="18">
        <f>'All Trades'!R377</f>
        <v/>
      </c>
      <c r="M378" s="18">
        <f>MAX(0,K378-(L378+'All Trades'!P378))</f>
        <v/>
      </c>
    </row>
    <row r="379">
      <c r="A379" s="11">
        <f>'All Trades'!A379</f>
        <v/>
      </c>
      <c r="B379" s="31">
        <f>YEAR('All Trades'!B379)</f>
        <v/>
      </c>
      <c r="C379" s="24">
        <f>DATE(YEAR('All Trades'!B379),MONTH('All Trades'!B379),1)</f>
        <v/>
      </c>
      <c r="D379" s="18">
        <f>'All Trades'!O379</f>
        <v/>
      </c>
      <c r="E379" s="18">
        <f>IF(B379&lt;&gt;B378,D379,E378+D379)</f>
        <v/>
      </c>
      <c r="F379" s="18">
        <f>IF(B379&lt;&gt;B378,MAX(0,E379),MAX(F378,E379))</f>
        <v/>
      </c>
      <c r="G379" s="18">
        <f>F379-E379</f>
        <v/>
      </c>
      <c r="H379" s="18">
        <f>IF(C379&lt;&gt;C378,D379,H378+D379)</f>
        <v/>
      </c>
      <c r="I379" s="18">
        <f>IF(C379&lt;&gt;C378,MAX(0,H379),MAX(I378,H379))</f>
        <v/>
      </c>
      <c r="J379" s="18">
        <f>I379-H379</f>
        <v/>
      </c>
      <c r="K379" s="18">
        <f>MAX(K378,'All Trades'!R378)</f>
        <v/>
      </c>
      <c r="L379" s="18">
        <f>'All Trades'!R378</f>
        <v/>
      </c>
      <c r="M379" s="18">
        <f>MAX(0,K379-(L379+'All Trades'!P379))</f>
        <v/>
      </c>
    </row>
    <row r="380">
      <c r="A380" s="11">
        <f>'All Trades'!A380</f>
        <v/>
      </c>
      <c r="B380" s="31">
        <f>YEAR('All Trades'!B380)</f>
        <v/>
      </c>
      <c r="C380" s="24">
        <f>DATE(YEAR('All Trades'!B380),MONTH('All Trades'!B380),1)</f>
        <v/>
      </c>
      <c r="D380" s="18">
        <f>'All Trades'!O380</f>
        <v/>
      </c>
      <c r="E380" s="18">
        <f>IF(B380&lt;&gt;B379,D380,E379+D380)</f>
        <v/>
      </c>
      <c r="F380" s="18">
        <f>IF(B380&lt;&gt;B379,MAX(0,E380),MAX(F379,E380))</f>
        <v/>
      </c>
      <c r="G380" s="18">
        <f>F380-E380</f>
        <v/>
      </c>
      <c r="H380" s="18">
        <f>IF(C380&lt;&gt;C379,D380,H379+D380)</f>
        <v/>
      </c>
      <c r="I380" s="18">
        <f>IF(C380&lt;&gt;C379,MAX(0,H380),MAX(I379,H380))</f>
        <v/>
      </c>
      <c r="J380" s="18">
        <f>I380-H380</f>
        <v/>
      </c>
      <c r="K380" s="18">
        <f>MAX(K379,'All Trades'!R379)</f>
        <v/>
      </c>
      <c r="L380" s="18">
        <f>'All Trades'!R379</f>
        <v/>
      </c>
      <c r="M380" s="18">
        <f>MAX(0,K380-(L380+'All Trades'!P380))</f>
        <v/>
      </c>
    </row>
    <row r="381">
      <c r="A381" s="11">
        <f>'All Trades'!A381</f>
        <v/>
      </c>
      <c r="B381" s="31">
        <f>YEAR('All Trades'!B381)</f>
        <v/>
      </c>
      <c r="C381" s="24">
        <f>DATE(YEAR('All Trades'!B381),MONTH('All Trades'!B381),1)</f>
        <v/>
      </c>
      <c r="D381" s="18">
        <f>'All Trades'!O381</f>
        <v/>
      </c>
      <c r="E381" s="18">
        <f>IF(B381&lt;&gt;B380,D381,E380+D381)</f>
        <v/>
      </c>
      <c r="F381" s="18">
        <f>IF(B381&lt;&gt;B380,MAX(0,E381),MAX(F380,E381))</f>
        <v/>
      </c>
      <c r="G381" s="18">
        <f>F381-E381</f>
        <v/>
      </c>
      <c r="H381" s="18">
        <f>IF(C381&lt;&gt;C380,D381,H380+D381)</f>
        <v/>
      </c>
      <c r="I381" s="18">
        <f>IF(C381&lt;&gt;C380,MAX(0,H381),MAX(I380,H381))</f>
        <v/>
      </c>
      <c r="J381" s="18">
        <f>I381-H381</f>
        <v/>
      </c>
      <c r="K381" s="18">
        <f>MAX(K380,'All Trades'!R380)</f>
        <v/>
      </c>
      <c r="L381" s="18">
        <f>'All Trades'!R380</f>
        <v/>
      </c>
      <c r="M381" s="18">
        <f>MAX(0,K381-(L381+'All Trades'!P381))</f>
        <v/>
      </c>
    </row>
    <row r="382">
      <c r="A382" s="11">
        <f>'All Trades'!A382</f>
        <v/>
      </c>
      <c r="B382" s="31">
        <f>YEAR('All Trades'!B382)</f>
        <v/>
      </c>
      <c r="C382" s="24">
        <f>DATE(YEAR('All Trades'!B382),MONTH('All Trades'!B382),1)</f>
        <v/>
      </c>
      <c r="D382" s="18">
        <f>'All Trades'!O382</f>
        <v/>
      </c>
      <c r="E382" s="18">
        <f>IF(B382&lt;&gt;B381,D382,E381+D382)</f>
        <v/>
      </c>
      <c r="F382" s="18">
        <f>IF(B382&lt;&gt;B381,MAX(0,E382),MAX(F381,E382))</f>
        <v/>
      </c>
      <c r="G382" s="18">
        <f>F382-E382</f>
        <v/>
      </c>
      <c r="H382" s="18">
        <f>IF(C382&lt;&gt;C381,D382,H381+D382)</f>
        <v/>
      </c>
      <c r="I382" s="18">
        <f>IF(C382&lt;&gt;C381,MAX(0,H382),MAX(I381,H382))</f>
        <v/>
      </c>
      <c r="J382" s="18">
        <f>I382-H382</f>
        <v/>
      </c>
      <c r="K382" s="18">
        <f>MAX(K381,'All Trades'!R381)</f>
        <v/>
      </c>
      <c r="L382" s="18">
        <f>'All Trades'!R381</f>
        <v/>
      </c>
      <c r="M382" s="18">
        <f>MAX(0,K382-(L382+'All Trades'!P382))</f>
        <v/>
      </c>
    </row>
    <row r="383">
      <c r="A383" s="11">
        <f>'All Trades'!A383</f>
        <v/>
      </c>
      <c r="B383" s="31">
        <f>YEAR('All Trades'!B383)</f>
        <v/>
      </c>
      <c r="C383" s="24">
        <f>DATE(YEAR('All Trades'!B383),MONTH('All Trades'!B383),1)</f>
        <v/>
      </c>
      <c r="D383" s="18">
        <f>'All Trades'!O383</f>
        <v/>
      </c>
      <c r="E383" s="18">
        <f>IF(B383&lt;&gt;B382,D383,E382+D383)</f>
        <v/>
      </c>
      <c r="F383" s="18">
        <f>IF(B383&lt;&gt;B382,MAX(0,E383),MAX(F382,E383))</f>
        <v/>
      </c>
      <c r="G383" s="18">
        <f>F383-E383</f>
        <v/>
      </c>
      <c r="H383" s="18">
        <f>IF(C383&lt;&gt;C382,D383,H382+D383)</f>
        <v/>
      </c>
      <c r="I383" s="18">
        <f>IF(C383&lt;&gt;C382,MAX(0,H383),MAX(I382,H383))</f>
        <v/>
      </c>
      <c r="J383" s="18">
        <f>I383-H383</f>
        <v/>
      </c>
      <c r="K383" s="18">
        <f>MAX(K382,'All Trades'!R382)</f>
        <v/>
      </c>
      <c r="L383" s="18">
        <f>'All Trades'!R382</f>
        <v/>
      </c>
      <c r="M383" s="18">
        <f>MAX(0,K383-(L383+'All Trades'!P383))</f>
        <v/>
      </c>
    </row>
    <row r="384">
      <c r="A384" s="11">
        <f>'All Trades'!A384</f>
        <v/>
      </c>
      <c r="B384" s="31">
        <f>YEAR('All Trades'!B384)</f>
        <v/>
      </c>
      <c r="C384" s="24">
        <f>DATE(YEAR('All Trades'!B384),MONTH('All Trades'!B384),1)</f>
        <v/>
      </c>
      <c r="D384" s="18">
        <f>'All Trades'!O384</f>
        <v/>
      </c>
      <c r="E384" s="18">
        <f>IF(B384&lt;&gt;B383,D384,E383+D384)</f>
        <v/>
      </c>
      <c r="F384" s="18">
        <f>IF(B384&lt;&gt;B383,MAX(0,E384),MAX(F383,E384))</f>
        <v/>
      </c>
      <c r="G384" s="18">
        <f>F384-E384</f>
        <v/>
      </c>
      <c r="H384" s="18">
        <f>IF(C384&lt;&gt;C383,D384,H383+D384)</f>
        <v/>
      </c>
      <c r="I384" s="18">
        <f>IF(C384&lt;&gt;C383,MAX(0,H384),MAX(I383,H384))</f>
        <v/>
      </c>
      <c r="J384" s="18">
        <f>I384-H384</f>
        <v/>
      </c>
      <c r="K384" s="18">
        <f>MAX(K383,'All Trades'!R383)</f>
        <v/>
      </c>
      <c r="L384" s="18">
        <f>'All Trades'!R383</f>
        <v/>
      </c>
      <c r="M384" s="18">
        <f>MAX(0,K384-(L384+'All Trades'!P384))</f>
        <v/>
      </c>
    </row>
    <row r="385">
      <c r="A385" s="11">
        <f>'All Trades'!A385</f>
        <v/>
      </c>
      <c r="B385" s="31">
        <f>YEAR('All Trades'!B385)</f>
        <v/>
      </c>
      <c r="C385" s="24">
        <f>DATE(YEAR('All Trades'!B385),MONTH('All Trades'!B385),1)</f>
        <v/>
      </c>
      <c r="D385" s="18">
        <f>'All Trades'!O385</f>
        <v/>
      </c>
      <c r="E385" s="18">
        <f>IF(B385&lt;&gt;B384,D385,E384+D385)</f>
        <v/>
      </c>
      <c r="F385" s="18">
        <f>IF(B385&lt;&gt;B384,MAX(0,E385),MAX(F384,E385))</f>
        <v/>
      </c>
      <c r="G385" s="18">
        <f>F385-E385</f>
        <v/>
      </c>
      <c r="H385" s="18">
        <f>IF(C385&lt;&gt;C384,D385,H384+D385)</f>
        <v/>
      </c>
      <c r="I385" s="18">
        <f>IF(C385&lt;&gt;C384,MAX(0,H385),MAX(I384,H385))</f>
        <v/>
      </c>
      <c r="J385" s="18">
        <f>I385-H385</f>
        <v/>
      </c>
      <c r="K385" s="18">
        <f>MAX(K384,'All Trades'!R384)</f>
        <v/>
      </c>
      <c r="L385" s="18">
        <f>'All Trades'!R384</f>
        <v/>
      </c>
      <c r="M385" s="18">
        <f>MAX(0,K385-(L385+'All Trades'!P385))</f>
        <v/>
      </c>
    </row>
    <row r="386">
      <c r="A386" s="11">
        <f>'All Trades'!A386</f>
        <v/>
      </c>
      <c r="B386" s="31">
        <f>YEAR('All Trades'!B386)</f>
        <v/>
      </c>
      <c r="C386" s="24">
        <f>DATE(YEAR('All Trades'!B386),MONTH('All Trades'!B386),1)</f>
        <v/>
      </c>
      <c r="D386" s="18">
        <f>'All Trades'!O386</f>
        <v/>
      </c>
      <c r="E386" s="18">
        <f>IF(B386&lt;&gt;B385,D386,E385+D386)</f>
        <v/>
      </c>
      <c r="F386" s="18">
        <f>IF(B386&lt;&gt;B385,MAX(0,E386),MAX(F385,E386))</f>
        <v/>
      </c>
      <c r="G386" s="18">
        <f>F386-E386</f>
        <v/>
      </c>
      <c r="H386" s="18">
        <f>IF(C386&lt;&gt;C385,D386,H385+D386)</f>
        <v/>
      </c>
      <c r="I386" s="18">
        <f>IF(C386&lt;&gt;C385,MAX(0,H386),MAX(I385,H386))</f>
        <v/>
      </c>
      <c r="J386" s="18">
        <f>I386-H386</f>
        <v/>
      </c>
      <c r="K386" s="18">
        <f>MAX(K385,'All Trades'!R385)</f>
        <v/>
      </c>
      <c r="L386" s="18">
        <f>'All Trades'!R385</f>
        <v/>
      </c>
      <c r="M386" s="18">
        <f>MAX(0,K386-(L386+'All Trades'!P386))</f>
        <v/>
      </c>
    </row>
    <row r="387">
      <c r="A387" s="11">
        <f>'All Trades'!A387</f>
        <v/>
      </c>
      <c r="B387" s="31">
        <f>YEAR('All Trades'!B387)</f>
        <v/>
      </c>
      <c r="C387" s="24">
        <f>DATE(YEAR('All Trades'!B387),MONTH('All Trades'!B387),1)</f>
        <v/>
      </c>
      <c r="D387" s="18">
        <f>'All Trades'!O387</f>
        <v/>
      </c>
      <c r="E387" s="18">
        <f>IF(B387&lt;&gt;B386,D387,E386+D387)</f>
        <v/>
      </c>
      <c r="F387" s="18">
        <f>IF(B387&lt;&gt;B386,MAX(0,E387),MAX(F386,E387))</f>
        <v/>
      </c>
      <c r="G387" s="18">
        <f>F387-E387</f>
        <v/>
      </c>
      <c r="H387" s="18">
        <f>IF(C387&lt;&gt;C386,D387,H386+D387)</f>
        <v/>
      </c>
      <c r="I387" s="18">
        <f>IF(C387&lt;&gt;C386,MAX(0,H387),MAX(I386,H387))</f>
        <v/>
      </c>
      <c r="J387" s="18">
        <f>I387-H387</f>
        <v/>
      </c>
      <c r="K387" s="18">
        <f>MAX(K386,'All Trades'!R386)</f>
        <v/>
      </c>
      <c r="L387" s="18">
        <f>'All Trades'!R386</f>
        <v/>
      </c>
      <c r="M387" s="18">
        <f>MAX(0,K387-(L387+'All Trades'!P387))</f>
        <v/>
      </c>
    </row>
    <row r="388">
      <c r="A388" s="11">
        <f>'All Trades'!A388</f>
        <v/>
      </c>
      <c r="B388" s="31">
        <f>YEAR('All Trades'!B388)</f>
        <v/>
      </c>
      <c r="C388" s="24">
        <f>DATE(YEAR('All Trades'!B388),MONTH('All Trades'!B388),1)</f>
        <v/>
      </c>
      <c r="D388" s="18">
        <f>'All Trades'!O388</f>
        <v/>
      </c>
      <c r="E388" s="18">
        <f>IF(B388&lt;&gt;B387,D388,E387+D388)</f>
        <v/>
      </c>
      <c r="F388" s="18">
        <f>IF(B388&lt;&gt;B387,MAX(0,E388),MAX(F387,E388))</f>
        <v/>
      </c>
      <c r="G388" s="18">
        <f>F388-E388</f>
        <v/>
      </c>
      <c r="H388" s="18">
        <f>IF(C388&lt;&gt;C387,D388,H387+D388)</f>
        <v/>
      </c>
      <c r="I388" s="18">
        <f>IF(C388&lt;&gt;C387,MAX(0,H388),MAX(I387,H388))</f>
        <v/>
      </c>
      <c r="J388" s="18">
        <f>I388-H388</f>
        <v/>
      </c>
      <c r="K388" s="18">
        <f>MAX(K387,'All Trades'!R387)</f>
        <v/>
      </c>
      <c r="L388" s="18">
        <f>'All Trades'!R387</f>
        <v/>
      </c>
      <c r="M388" s="18">
        <f>MAX(0,K388-(L388+'All Trades'!P388))</f>
        <v/>
      </c>
    </row>
    <row r="389">
      <c r="A389" s="11">
        <f>'All Trades'!A389</f>
        <v/>
      </c>
      <c r="B389" s="31">
        <f>YEAR('All Trades'!B389)</f>
        <v/>
      </c>
      <c r="C389" s="24">
        <f>DATE(YEAR('All Trades'!B389),MONTH('All Trades'!B389),1)</f>
        <v/>
      </c>
      <c r="D389" s="18">
        <f>'All Trades'!O389</f>
        <v/>
      </c>
      <c r="E389" s="18">
        <f>IF(B389&lt;&gt;B388,D389,E388+D389)</f>
        <v/>
      </c>
      <c r="F389" s="18">
        <f>IF(B389&lt;&gt;B388,MAX(0,E389),MAX(F388,E389))</f>
        <v/>
      </c>
      <c r="G389" s="18">
        <f>F389-E389</f>
        <v/>
      </c>
      <c r="H389" s="18">
        <f>IF(C389&lt;&gt;C388,D389,H388+D389)</f>
        <v/>
      </c>
      <c r="I389" s="18">
        <f>IF(C389&lt;&gt;C388,MAX(0,H389),MAX(I388,H389))</f>
        <v/>
      </c>
      <c r="J389" s="18">
        <f>I389-H389</f>
        <v/>
      </c>
      <c r="K389" s="18">
        <f>MAX(K388,'All Trades'!R388)</f>
        <v/>
      </c>
      <c r="L389" s="18">
        <f>'All Trades'!R388</f>
        <v/>
      </c>
      <c r="M389" s="18">
        <f>MAX(0,K389-(L389+'All Trades'!P389))</f>
        <v/>
      </c>
    </row>
    <row r="390">
      <c r="A390" s="11">
        <f>'All Trades'!A390</f>
        <v/>
      </c>
      <c r="B390" s="31">
        <f>YEAR('All Trades'!B390)</f>
        <v/>
      </c>
      <c r="C390" s="24">
        <f>DATE(YEAR('All Trades'!B390),MONTH('All Trades'!B390),1)</f>
        <v/>
      </c>
      <c r="D390" s="18">
        <f>'All Trades'!O390</f>
        <v/>
      </c>
      <c r="E390" s="18">
        <f>IF(B390&lt;&gt;B389,D390,E389+D390)</f>
        <v/>
      </c>
      <c r="F390" s="18">
        <f>IF(B390&lt;&gt;B389,MAX(0,E390),MAX(F389,E390))</f>
        <v/>
      </c>
      <c r="G390" s="18">
        <f>F390-E390</f>
        <v/>
      </c>
      <c r="H390" s="18">
        <f>IF(C390&lt;&gt;C389,D390,H389+D390)</f>
        <v/>
      </c>
      <c r="I390" s="18">
        <f>IF(C390&lt;&gt;C389,MAX(0,H390),MAX(I389,H390))</f>
        <v/>
      </c>
      <c r="J390" s="18">
        <f>I390-H390</f>
        <v/>
      </c>
      <c r="K390" s="18">
        <f>MAX(K389,'All Trades'!R389)</f>
        <v/>
      </c>
      <c r="L390" s="18">
        <f>'All Trades'!R389</f>
        <v/>
      </c>
      <c r="M390" s="18">
        <f>MAX(0,K390-(L390+'All Trades'!P390))</f>
        <v/>
      </c>
    </row>
    <row r="391">
      <c r="A391" s="11">
        <f>'All Trades'!A391</f>
        <v/>
      </c>
      <c r="B391" s="31">
        <f>YEAR('All Trades'!B391)</f>
        <v/>
      </c>
      <c r="C391" s="24">
        <f>DATE(YEAR('All Trades'!B391),MONTH('All Trades'!B391),1)</f>
        <v/>
      </c>
      <c r="D391" s="18">
        <f>'All Trades'!O391</f>
        <v/>
      </c>
      <c r="E391" s="18">
        <f>IF(B391&lt;&gt;B390,D391,E390+D391)</f>
        <v/>
      </c>
      <c r="F391" s="18">
        <f>IF(B391&lt;&gt;B390,MAX(0,E391),MAX(F390,E391))</f>
        <v/>
      </c>
      <c r="G391" s="18">
        <f>F391-E391</f>
        <v/>
      </c>
      <c r="H391" s="18">
        <f>IF(C391&lt;&gt;C390,D391,H390+D391)</f>
        <v/>
      </c>
      <c r="I391" s="18">
        <f>IF(C391&lt;&gt;C390,MAX(0,H391),MAX(I390,H391))</f>
        <v/>
      </c>
      <c r="J391" s="18">
        <f>I391-H391</f>
        <v/>
      </c>
      <c r="K391" s="18">
        <f>MAX(K390,'All Trades'!R390)</f>
        <v/>
      </c>
      <c r="L391" s="18">
        <f>'All Trades'!R390</f>
        <v/>
      </c>
      <c r="M391" s="18">
        <f>MAX(0,K391-(L391+'All Trades'!P391))</f>
        <v/>
      </c>
    </row>
    <row r="392">
      <c r="A392" s="11">
        <f>'All Trades'!A392</f>
        <v/>
      </c>
      <c r="B392" s="31">
        <f>YEAR('All Trades'!B392)</f>
        <v/>
      </c>
      <c r="C392" s="24">
        <f>DATE(YEAR('All Trades'!B392),MONTH('All Trades'!B392),1)</f>
        <v/>
      </c>
      <c r="D392" s="18">
        <f>'All Trades'!O392</f>
        <v/>
      </c>
      <c r="E392" s="18">
        <f>IF(B392&lt;&gt;B391,D392,E391+D392)</f>
        <v/>
      </c>
      <c r="F392" s="18">
        <f>IF(B392&lt;&gt;B391,MAX(0,E392),MAX(F391,E392))</f>
        <v/>
      </c>
      <c r="G392" s="18">
        <f>F392-E392</f>
        <v/>
      </c>
      <c r="H392" s="18">
        <f>IF(C392&lt;&gt;C391,D392,H391+D392)</f>
        <v/>
      </c>
      <c r="I392" s="18">
        <f>IF(C392&lt;&gt;C391,MAX(0,H392),MAX(I391,H392))</f>
        <v/>
      </c>
      <c r="J392" s="18">
        <f>I392-H392</f>
        <v/>
      </c>
      <c r="K392" s="18">
        <f>MAX(K391,'All Trades'!R391)</f>
        <v/>
      </c>
      <c r="L392" s="18">
        <f>'All Trades'!R391</f>
        <v/>
      </c>
      <c r="M392" s="18">
        <f>MAX(0,K392-(L392+'All Trades'!P392))</f>
        <v/>
      </c>
    </row>
    <row r="393">
      <c r="A393" s="11">
        <f>'All Trades'!A393</f>
        <v/>
      </c>
      <c r="B393" s="31">
        <f>YEAR('All Trades'!B393)</f>
        <v/>
      </c>
      <c r="C393" s="24">
        <f>DATE(YEAR('All Trades'!B393),MONTH('All Trades'!B393),1)</f>
        <v/>
      </c>
      <c r="D393" s="18">
        <f>'All Trades'!O393</f>
        <v/>
      </c>
      <c r="E393" s="18">
        <f>IF(B393&lt;&gt;B392,D393,E392+D393)</f>
        <v/>
      </c>
      <c r="F393" s="18">
        <f>IF(B393&lt;&gt;B392,MAX(0,E393),MAX(F392,E393))</f>
        <v/>
      </c>
      <c r="G393" s="18">
        <f>F393-E393</f>
        <v/>
      </c>
      <c r="H393" s="18">
        <f>IF(C393&lt;&gt;C392,D393,H392+D393)</f>
        <v/>
      </c>
      <c r="I393" s="18">
        <f>IF(C393&lt;&gt;C392,MAX(0,H393),MAX(I392,H393))</f>
        <v/>
      </c>
      <c r="J393" s="18">
        <f>I393-H393</f>
        <v/>
      </c>
      <c r="K393" s="18">
        <f>MAX(K392,'All Trades'!R392)</f>
        <v/>
      </c>
      <c r="L393" s="18">
        <f>'All Trades'!R392</f>
        <v/>
      </c>
      <c r="M393" s="18">
        <f>MAX(0,K393-(L393+'All Trades'!P393))</f>
        <v/>
      </c>
    </row>
    <row r="394">
      <c r="A394" s="11">
        <f>'All Trades'!A394</f>
        <v/>
      </c>
      <c r="B394" s="31">
        <f>YEAR('All Trades'!B394)</f>
        <v/>
      </c>
      <c r="C394" s="24">
        <f>DATE(YEAR('All Trades'!B394),MONTH('All Trades'!B394),1)</f>
        <v/>
      </c>
      <c r="D394" s="18">
        <f>'All Trades'!O394</f>
        <v/>
      </c>
      <c r="E394" s="18">
        <f>IF(B394&lt;&gt;B393,D394,E393+D394)</f>
        <v/>
      </c>
      <c r="F394" s="18">
        <f>IF(B394&lt;&gt;B393,MAX(0,E394),MAX(F393,E394))</f>
        <v/>
      </c>
      <c r="G394" s="18">
        <f>F394-E394</f>
        <v/>
      </c>
      <c r="H394" s="18">
        <f>IF(C394&lt;&gt;C393,D394,H393+D394)</f>
        <v/>
      </c>
      <c r="I394" s="18">
        <f>IF(C394&lt;&gt;C393,MAX(0,H394),MAX(I393,H394))</f>
        <v/>
      </c>
      <c r="J394" s="18">
        <f>I394-H394</f>
        <v/>
      </c>
      <c r="K394" s="18">
        <f>MAX(K393,'All Trades'!R393)</f>
        <v/>
      </c>
      <c r="L394" s="18">
        <f>'All Trades'!R393</f>
        <v/>
      </c>
      <c r="M394" s="18">
        <f>MAX(0,K394-(L394+'All Trades'!P394))</f>
        <v/>
      </c>
    </row>
    <row r="395">
      <c r="A395" s="11">
        <f>'All Trades'!A395</f>
        <v/>
      </c>
      <c r="B395" s="31">
        <f>YEAR('All Trades'!B395)</f>
        <v/>
      </c>
      <c r="C395" s="24">
        <f>DATE(YEAR('All Trades'!B395),MONTH('All Trades'!B395),1)</f>
        <v/>
      </c>
      <c r="D395" s="18">
        <f>'All Trades'!O395</f>
        <v/>
      </c>
      <c r="E395" s="18">
        <f>IF(B395&lt;&gt;B394,D395,E394+D395)</f>
        <v/>
      </c>
      <c r="F395" s="18">
        <f>IF(B395&lt;&gt;B394,MAX(0,E395),MAX(F394,E395))</f>
        <v/>
      </c>
      <c r="G395" s="18">
        <f>F395-E395</f>
        <v/>
      </c>
      <c r="H395" s="18">
        <f>IF(C395&lt;&gt;C394,D395,H394+D395)</f>
        <v/>
      </c>
      <c r="I395" s="18">
        <f>IF(C395&lt;&gt;C394,MAX(0,H395),MAX(I394,H395))</f>
        <v/>
      </c>
      <c r="J395" s="18">
        <f>I395-H395</f>
        <v/>
      </c>
      <c r="K395" s="18">
        <f>MAX(K394,'All Trades'!R394)</f>
        <v/>
      </c>
      <c r="L395" s="18">
        <f>'All Trades'!R394</f>
        <v/>
      </c>
      <c r="M395" s="18">
        <f>MAX(0,K395-(L395+'All Trades'!P395))</f>
        <v/>
      </c>
    </row>
    <row r="396">
      <c r="A396" s="11">
        <f>'All Trades'!A396</f>
        <v/>
      </c>
      <c r="B396" s="31">
        <f>YEAR('All Trades'!B396)</f>
        <v/>
      </c>
      <c r="C396" s="24">
        <f>DATE(YEAR('All Trades'!B396),MONTH('All Trades'!B396),1)</f>
        <v/>
      </c>
      <c r="D396" s="18">
        <f>'All Trades'!O396</f>
        <v/>
      </c>
      <c r="E396" s="18">
        <f>IF(B396&lt;&gt;B395,D396,E395+D396)</f>
        <v/>
      </c>
      <c r="F396" s="18">
        <f>IF(B396&lt;&gt;B395,MAX(0,E396),MAX(F395,E396))</f>
        <v/>
      </c>
      <c r="G396" s="18">
        <f>F396-E396</f>
        <v/>
      </c>
      <c r="H396" s="18">
        <f>IF(C396&lt;&gt;C395,D396,H395+D396)</f>
        <v/>
      </c>
      <c r="I396" s="18">
        <f>IF(C396&lt;&gt;C395,MAX(0,H396),MAX(I395,H396))</f>
        <v/>
      </c>
      <c r="J396" s="18">
        <f>I396-H396</f>
        <v/>
      </c>
      <c r="K396" s="18">
        <f>MAX(K395,'All Trades'!R395)</f>
        <v/>
      </c>
      <c r="L396" s="18">
        <f>'All Trades'!R395</f>
        <v/>
      </c>
      <c r="M396" s="18">
        <f>MAX(0,K396-(L396+'All Trades'!P396))</f>
        <v/>
      </c>
    </row>
    <row r="397">
      <c r="A397" s="11">
        <f>'All Trades'!A397</f>
        <v/>
      </c>
      <c r="B397" s="31">
        <f>YEAR('All Trades'!B397)</f>
        <v/>
      </c>
      <c r="C397" s="24">
        <f>DATE(YEAR('All Trades'!B397),MONTH('All Trades'!B397),1)</f>
        <v/>
      </c>
      <c r="D397" s="18">
        <f>'All Trades'!O397</f>
        <v/>
      </c>
      <c r="E397" s="18">
        <f>IF(B397&lt;&gt;B396,D397,E396+D397)</f>
        <v/>
      </c>
      <c r="F397" s="18">
        <f>IF(B397&lt;&gt;B396,MAX(0,E397),MAX(F396,E397))</f>
        <v/>
      </c>
      <c r="G397" s="18">
        <f>F397-E397</f>
        <v/>
      </c>
      <c r="H397" s="18">
        <f>IF(C397&lt;&gt;C396,D397,H396+D397)</f>
        <v/>
      </c>
      <c r="I397" s="18">
        <f>IF(C397&lt;&gt;C396,MAX(0,H397),MAX(I396,H397))</f>
        <v/>
      </c>
      <c r="J397" s="18">
        <f>I397-H397</f>
        <v/>
      </c>
      <c r="K397" s="18">
        <f>MAX(K396,'All Trades'!R396)</f>
        <v/>
      </c>
      <c r="L397" s="18">
        <f>'All Trades'!R396</f>
        <v/>
      </c>
      <c r="M397" s="18">
        <f>MAX(0,K397-(L397+'All Trades'!P397))</f>
        <v/>
      </c>
    </row>
    <row r="398">
      <c r="A398" s="11">
        <f>'All Trades'!A398</f>
        <v/>
      </c>
      <c r="B398" s="31">
        <f>YEAR('All Trades'!B398)</f>
        <v/>
      </c>
      <c r="C398" s="24">
        <f>DATE(YEAR('All Trades'!B398),MONTH('All Trades'!B398),1)</f>
        <v/>
      </c>
      <c r="D398" s="18">
        <f>'All Trades'!O398</f>
        <v/>
      </c>
      <c r="E398" s="18">
        <f>IF(B398&lt;&gt;B397,D398,E397+D398)</f>
        <v/>
      </c>
      <c r="F398" s="18">
        <f>IF(B398&lt;&gt;B397,MAX(0,E398),MAX(F397,E398))</f>
        <v/>
      </c>
      <c r="G398" s="18">
        <f>F398-E398</f>
        <v/>
      </c>
      <c r="H398" s="18">
        <f>IF(C398&lt;&gt;C397,D398,H397+D398)</f>
        <v/>
      </c>
      <c r="I398" s="18">
        <f>IF(C398&lt;&gt;C397,MAX(0,H398),MAX(I397,H398))</f>
        <v/>
      </c>
      <c r="J398" s="18">
        <f>I398-H398</f>
        <v/>
      </c>
      <c r="K398" s="18">
        <f>MAX(K397,'All Trades'!R397)</f>
        <v/>
      </c>
      <c r="L398" s="18">
        <f>'All Trades'!R397</f>
        <v/>
      </c>
      <c r="M398" s="18">
        <f>MAX(0,K398-(L398+'All Trades'!P398))</f>
        <v/>
      </c>
    </row>
    <row r="399">
      <c r="A399" s="11">
        <f>'All Trades'!A399</f>
        <v/>
      </c>
      <c r="B399" s="31">
        <f>YEAR('All Trades'!B399)</f>
        <v/>
      </c>
      <c r="C399" s="24">
        <f>DATE(YEAR('All Trades'!B399),MONTH('All Trades'!B399),1)</f>
        <v/>
      </c>
      <c r="D399" s="18">
        <f>'All Trades'!O399</f>
        <v/>
      </c>
      <c r="E399" s="18">
        <f>IF(B399&lt;&gt;B398,D399,E398+D399)</f>
        <v/>
      </c>
      <c r="F399" s="18">
        <f>IF(B399&lt;&gt;B398,MAX(0,E399),MAX(F398,E399))</f>
        <v/>
      </c>
      <c r="G399" s="18">
        <f>F399-E399</f>
        <v/>
      </c>
      <c r="H399" s="18">
        <f>IF(C399&lt;&gt;C398,D399,H398+D399)</f>
        <v/>
      </c>
      <c r="I399" s="18">
        <f>IF(C399&lt;&gt;C398,MAX(0,H399),MAX(I398,H399))</f>
        <v/>
      </c>
      <c r="J399" s="18">
        <f>I399-H399</f>
        <v/>
      </c>
      <c r="K399" s="18">
        <f>MAX(K398,'All Trades'!R398)</f>
        <v/>
      </c>
      <c r="L399" s="18">
        <f>'All Trades'!R398</f>
        <v/>
      </c>
      <c r="M399" s="18">
        <f>MAX(0,K399-(L399+'All Trades'!P399))</f>
        <v/>
      </c>
    </row>
    <row r="400">
      <c r="A400" s="11">
        <f>'All Trades'!A400</f>
        <v/>
      </c>
      <c r="B400" s="31">
        <f>YEAR('All Trades'!B400)</f>
        <v/>
      </c>
      <c r="C400" s="24">
        <f>DATE(YEAR('All Trades'!B400),MONTH('All Trades'!B400),1)</f>
        <v/>
      </c>
      <c r="D400" s="18">
        <f>'All Trades'!O400</f>
        <v/>
      </c>
      <c r="E400" s="18">
        <f>IF(B400&lt;&gt;B399,D400,E399+D400)</f>
        <v/>
      </c>
      <c r="F400" s="18">
        <f>IF(B400&lt;&gt;B399,MAX(0,E400),MAX(F399,E400))</f>
        <v/>
      </c>
      <c r="G400" s="18">
        <f>F400-E400</f>
        <v/>
      </c>
      <c r="H400" s="18">
        <f>IF(C400&lt;&gt;C399,D400,H399+D400)</f>
        <v/>
      </c>
      <c r="I400" s="18">
        <f>IF(C400&lt;&gt;C399,MAX(0,H400),MAX(I399,H400))</f>
        <v/>
      </c>
      <c r="J400" s="18">
        <f>I400-H400</f>
        <v/>
      </c>
      <c r="K400" s="18">
        <f>MAX(K399,'All Trades'!R399)</f>
        <v/>
      </c>
      <c r="L400" s="18">
        <f>'All Trades'!R399</f>
        <v/>
      </c>
      <c r="M400" s="18">
        <f>MAX(0,K400-(L400+'All Trades'!P400))</f>
        <v/>
      </c>
    </row>
    <row r="401">
      <c r="A401" s="11">
        <f>'All Trades'!A401</f>
        <v/>
      </c>
      <c r="B401" s="31">
        <f>YEAR('All Trades'!B401)</f>
        <v/>
      </c>
      <c r="C401" s="24">
        <f>DATE(YEAR('All Trades'!B401),MONTH('All Trades'!B401),1)</f>
        <v/>
      </c>
      <c r="D401" s="18">
        <f>'All Trades'!O401</f>
        <v/>
      </c>
      <c r="E401" s="18">
        <f>IF(B401&lt;&gt;B400,D401,E400+D401)</f>
        <v/>
      </c>
      <c r="F401" s="18">
        <f>IF(B401&lt;&gt;B400,MAX(0,E401),MAX(F400,E401))</f>
        <v/>
      </c>
      <c r="G401" s="18">
        <f>F401-E401</f>
        <v/>
      </c>
      <c r="H401" s="18">
        <f>IF(C401&lt;&gt;C400,D401,H400+D401)</f>
        <v/>
      </c>
      <c r="I401" s="18">
        <f>IF(C401&lt;&gt;C400,MAX(0,H401),MAX(I400,H401))</f>
        <v/>
      </c>
      <c r="J401" s="18">
        <f>I401-H401</f>
        <v/>
      </c>
      <c r="K401" s="18">
        <f>MAX(K400,'All Trades'!R400)</f>
        <v/>
      </c>
      <c r="L401" s="18">
        <f>'All Trades'!R400</f>
        <v/>
      </c>
      <c r="M401" s="18">
        <f>MAX(0,K401-(L401+'All Trades'!P401))</f>
        <v/>
      </c>
    </row>
    <row r="402">
      <c r="A402" s="11">
        <f>'All Trades'!A402</f>
        <v/>
      </c>
      <c r="B402" s="31">
        <f>YEAR('All Trades'!B402)</f>
        <v/>
      </c>
      <c r="C402" s="24">
        <f>DATE(YEAR('All Trades'!B402),MONTH('All Trades'!B402),1)</f>
        <v/>
      </c>
      <c r="D402" s="18">
        <f>'All Trades'!O402</f>
        <v/>
      </c>
      <c r="E402" s="18">
        <f>IF(B402&lt;&gt;B401,D402,E401+D402)</f>
        <v/>
      </c>
      <c r="F402" s="18">
        <f>IF(B402&lt;&gt;B401,MAX(0,E402),MAX(F401,E402))</f>
        <v/>
      </c>
      <c r="G402" s="18">
        <f>F402-E402</f>
        <v/>
      </c>
      <c r="H402" s="18">
        <f>IF(C402&lt;&gt;C401,D402,H401+D402)</f>
        <v/>
      </c>
      <c r="I402" s="18">
        <f>IF(C402&lt;&gt;C401,MAX(0,H402),MAX(I401,H402))</f>
        <v/>
      </c>
      <c r="J402" s="18">
        <f>I402-H402</f>
        <v/>
      </c>
      <c r="K402" s="18">
        <f>MAX(K401,'All Trades'!R401)</f>
        <v/>
      </c>
      <c r="L402" s="18">
        <f>'All Trades'!R401</f>
        <v/>
      </c>
      <c r="M402" s="18">
        <f>MAX(0,K402-(L402+'All Trades'!P402))</f>
        <v/>
      </c>
    </row>
    <row r="403">
      <c r="A403" s="11">
        <f>'All Trades'!A403</f>
        <v/>
      </c>
      <c r="B403" s="31">
        <f>YEAR('All Trades'!B403)</f>
        <v/>
      </c>
      <c r="C403" s="24">
        <f>DATE(YEAR('All Trades'!B403),MONTH('All Trades'!B403),1)</f>
        <v/>
      </c>
      <c r="D403" s="18">
        <f>'All Trades'!O403</f>
        <v/>
      </c>
      <c r="E403" s="18">
        <f>IF(B403&lt;&gt;B402,D403,E402+D403)</f>
        <v/>
      </c>
      <c r="F403" s="18">
        <f>IF(B403&lt;&gt;B402,MAX(0,E403),MAX(F402,E403))</f>
        <v/>
      </c>
      <c r="G403" s="18">
        <f>F403-E403</f>
        <v/>
      </c>
      <c r="H403" s="18">
        <f>IF(C403&lt;&gt;C402,D403,H402+D403)</f>
        <v/>
      </c>
      <c r="I403" s="18">
        <f>IF(C403&lt;&gt;C402,MAX(0,H403),MAX(I402,H403))</f>
        <v/>
      </c>
      <c r="J403" s="18">
        <f>I403-H403</f>
        <v/>
      </c>
      <c r="K403" s="18">
        <f>MAX(K402,'All Trades'!R402)</f>
        <v/>
      </c>
      <c r="L403" s="18">
        <f>'All Trades'!R402</f>
        <v/>
      </c>
      <c r="M403" s="18">
        <f>MAX(0,K403-(L403+'All Trades'!P403))</f>
        <v/>
      </c>
    </row>
    <row r="404">
      <c r="A404" s="11">
        <f>'All Trades'!A404</f>
        <v/>
      </c>
      <c r="B404" s="31">
        <f>YEAR('All Trades'!B404)</f>
        <v/>
      </c>
      <c r="C404" s="24">
        <f>DATE(YEAR('All Trades'!B404),MONTH('All Trades'!B404),1)</f>
        <v/>
      </c>
      <c r="D404" s="18">
        <f>'All Trades'!O404</f>
        <v/>
      </c>
      <c r="E404" s="18">
        <f>IF(B404&lt;&gt;B403,D404,E403+D404)</f>
        <v/>
      </c>
      <c r="F404" s="18">
        <f>IF(B404&lt;&gt;B403,MAX(0,E404),MAX(F403,E404))</f>
        <v/>
      </c>
      <c r="G404" s="18">
        <f>F404-E404</f>
        <v/>
      </c>
      <c r="H404" s="18">
        <f>IF(C404&lt;&gt;C403,D404,H403+D404)</f>
        <v/>
      </c>
      <c r="I404" s="18">
        <f>IF(C404&lt;&gt;C403,MAX(0,H404),MAX(I403,H404))</f>
        <v/>
      </c>
      <c r="J404" s="18">
        <f>I404-H404</f>
        <v/>
      </c>
      <c r="K404" s="18">
        <f>MAX(K403,'All Trades'!R403)</f>
        <v/>
      </c>
      <c r="L404" s="18">
        <f>'All Trades'!R403</f>
        <v/>
      </c>
      <c r="M404" s="18">
        <f>MAX(0,K404-(L404+'All Trades'!P404))</f>
        <v/>
      </c>
    </row>
    <row r="405">
      <c r="A405" s="11">
        <f>'All Trades'!A405</f>
        <v/>
      </c>
      <c r="B405" s="31">
        <f>YEAR('All Trades'!B405)</f>
        <v/>
      </c>
      <c r="C405" s="24">
        <f>DATE(YEAR('All Trades'!B405),MONTH('All Trades'!B405),1)</f>
        <v/>
      </c>
      <c r="D405" s="18">
        <f>'All Trades'!O405</f>
        <v/>
      </c>
      <c r="E405" s="18">
        <f>IF(B405&lt;&gt;B404,D405,E404+D405)</f>
        <v/>
      </c>
      <c r="F405" s="18">
        <f>IF(B405&lt;&gt;B404,MAX(0,E405),MAX(F404,E405))</f>
        <v/>
      </c>
      <c r="G405" s="18">
        <f>F405-E405</f>
        <v/>
      </c>
      <c r="H405" s="18">
        <f>IF(C405&lt;&gt;C404,D405,H404+D405)</f>
        <v/>
      </c>
      <c r="I405" s="18">
        <f>IF(C405&lt;&gt;C404,MAX(0,H405),MAX(I404,H405))</f>
        <v/>
      </c>
      <c r="J405" s="18">
        <f>I405-H405</f>
        <v/>
      </c>
      <c r="K405" s="18">
        <f>MAX(K404,'All Trades'!R404)</f>
        <v/>
      </c>
      <c r="L405" s="18">
        <f>'All Trades'!R404</f>
        <v/>
      </c>
      <c r="M405" s="18">
        <f>MAX(0,K405-(L405+'All Trades'!P405))</f>
        <v/>
      </c>
    </row>
    <row r="406">
      <c r="A406" s="11">
        <f>'All Trades'!A406</f>
        <v/>
      </c>
      <c r="B406" s="31">
        <f>YEAR('All Trades'!B406)</f>
        <v/>
      </c>
      <c r="C406" s="24">
        <f>DATE(YEAR('All Trades'!B406),MONTH('All Trades'!B406),1)</f>
        <v/>
      </c>
      <c r="D406" s="18">
        <f>'All Trades'!O406</f>
        <v/>
      </c>
      <c r="E406" s="18">
        <f>IF(B406&lt;&gt;B405,D406,E405+D406)</f>
        <v/>
      </c>
      <c r="F406" s="18">
        <f>IF(B406&lt;&gt;B405,MAX(0,E406),MAX(F405,E406))</f>
        <v/>
      </c>
      <c r="G406" s="18">
        <f>F406-E406</f>
        <v/>
      </c>
      <c r="H406" s="18">
        <f>IF(C406&lt;&gt;C405,D406,H405+D406)</f>
        <v/>
      </c>
      <c r="I406" s="18">
        <f>IF(C406&lt;&gt;C405,MAX(0,H406),MAX(I405,H406))</f>
        <v/>
      </c>
      <c r="J406" s="18">
        <f>I406-H406</f>
        <v/>
      </c>
      <c r="K406" s="18">
        <f>MAX(K405,'All Trades'!R405)</f>
        <v/>
      </c>
      <c r="L406" s="18">
        <f>'All Trades'!R405</f>
        <v/>
      </c>
      <c r="M406" s="18">
        <f>MAX(0,K406-(L406+'All Trades'!P406))</f>
        <v/>
      </c>
    </row>
    <row r="407">
      <c r="A407" s="11">
        <f>'All Trades'!A407</f>
        <v/>
      </c>
      <c r="B407" s="31">
        <f>YEAR('All Trades'!B407)</f>
        <v/>
      </c>
      <c r="C407" s="24">
        <f>DATE(YEAR('All Trades'!B407),MONTH('All Trades'!B407),1)</f>
        <v/>
      </c>
      <c r="D407" s="18">
        <f>'All Trades'!O407</f>
        <v/>
      </c>
      <c r="E407" s="18">
        <f>IF(B407&lt;&gt;B406,D407,E406+D407)</f>
        <v/>
      </c>
      <c r="F407" s="18">
        <f>IF(B407&lt;&gt;B406,MAX(0,E407),MAX(F406,E407))</f>
        <v/>
      </c>
      <c r="G407" s="18">
        <f>F407-E407</f>
        <v/>
      </c>
      <c r="H407" s="18">
        <f>IF(C407&lt;&gt;C406,D407,H406+D407)</f>
        <v/>
      </c>
      <c r="I407" s="18">
        <f>IF(C407&lt;&gt;C406,MAX(0,H407),MAX(I406,H407))</f>
        <v/>
      </c>
      <c r="J407" s="18">
        <f>I407-H407</f>
        <v/>
      </c>
      <c r="K407" s="18">
        <f>MAX(K406,'All Trades'!R406)</f>
        <v/>
      </c>
      <c r="L407" s="18">
        <f>'All Trades'!R406</f>
        <v/>
      </c>
      <c r="M407" s="18">
        <f>MAX(0,K407-(L407+'All Trades'!P407))</f>
        <v/>
      </c>
    </row>
    <row r="408">
      <c r="A408" s="11">
        <f>'All Trades'!A408</f>
        <v/>
      </c>
      <c r="B408" s="31">
        <f>YEAR('All Trades'!B408)</f>
        <v/>
      </c>
      <c r="C408" s="24">
        <f>DATE(YEAR('All Trades'!B408),MONTH('All Trades'!B408),1)</f>
        <v/>
      </c>
      <c r="D408" s="18">
        <f>'All Trades'!O408</f>
        <v/>
      </c>
      <c r="E408" s="18">
        <f>IF(B408&lt;&gt;B407,D408,E407+D408)</f>
        <v/>
      </c>
      <c r="F408" s="18">
        <f>IF(B408&lt;&gt;B407,MAX(0,E408),MAX(F407,E408))</f>
        <v/>
      </c>
      <c r="G408" s="18">
        <f>F408-E408</f>
        <v/>
      </c>
      <c r="H408" s="18">
        <f>IF(C408&lt;&gt;C407,D408,H407+D408)</f>
        <v/>
      </c>
      <c r="I408" s="18">
        <f>IF(C408&lt;&gt;C407,MAX(0,H408),MAX(I407,H408))</f>
        <v/>
      </c>
      <c r="J408" s="18">
        <f>I408-H408</f>
        <v/>
      </c>
      <c r="K408" s="18">
        <f>MAX(K407,'All Trades'!R407)</f>
        <v/>
      </c>
      <c r="L408" s="18">
        <f>'All Trades'!R407</f>
        <v/>
      </c>
      <c r="M408" s="18">
        <f>MAX(0,K408-(L408+'All Trades'!P408))</f>
        <v/>
      </c>
    </row>
    <row r="409">
      <c r="A409" s="11">
        <f>'All Trades'!A409</f>
        <v/>
      </c>
      <c r="B409" s="31">
        <f>YEAR('All Trades'!B409)</f>
        <v/>
      </c>
      <c r="C409" s="24">
        <f>DATE(YEAR('All Trades'!B409),MONTH('All Trades'!B409),1)</f>
        <v/>
      </c>
      <c r="D409" s="18">
        <f>'All Trades'!O409</f>
        <v/>
      </c>
      <c r="E409" s="18">
        <f>IF(B409&lt;&gt;B408,D409,E408+D409)</f>
        <v/>
      </c>
      <c r="F409" s="18">
        <f>IF(B409&lt;&gt;B408,MAX(0,E409),MAX(F408,E409))</f>
        <v/>
      </c>
      <c r="G409" s="18">
        <f>F409-E409</f>
        <v/>
      </c>
      <c r="H409" s="18">
        <f>IF(C409&lt;&gt;C408,D409,H408+D409)</f>
        <v/>
      </c>
      <c r="I409" s="18">
        <f>IF(C409&lt;&gt;C408,MAX(0,H409),MAX(I408,H409))</f>
        <v/>
      </c>
      <c r="J409" s="18">
        <f>I409-H409</f>
        <v/>
      </c>
      <c r="K409" s="18">
        <f>MAX(K408,'All Trades'!R408)</f>
        <v/>
      </c>
      <c r="L409" s="18">
        <f>'All Trades'!R408</f>
        <v/>
      </c>
      <c r="M409" s="18">
        <f>MAX(0,K409-(L409+'All Trades'!P409))</f>
        <v/>
      </c>
    </row>
    <row r="410">
      <c r="A410" s="11">
        <f>'All Trades'!A410</f>
        <v/>
      </c>
      <c r="B410" s="31">
        <f>YEAR('All Trades'!B410)</f>
        <v/>
      </c>
      <c r="C410" s="24">
        <f>DATE(YEAR('All Trades'!B410),MONTH('All Trades'!B410),1)</f>
        <v/>
      </c>
      <c r="D410" s="18">
        <f>'All Trades'!O410</f>
        <v/>
      </c>
      <c r="E410" s="18">
        <f>IF(B410&lt;&gt;B409,D410,E409+D410)</f>
        <v/>
      </c>
      <c r="F410" s="18">
        <f>IF(B410&lt;&gt;B409,MAX(0,E410),MAX(F409,E410))</f>
        <v/>
      </c>
      <c r="G410" s="18">
        <f>F410-E410</f>
        <v/>
      </c>
      <c r="H410" s="18">
        <f>IF(C410&lt;&gt;C409,D410,H409+D410)</f>
        <v/>
      </c>
      <c r="I410" s="18">
        <f>IF(C410&lt;&gt;C409,MAX(0,H410),MAX(I409,H410))</f>
        <v/>
      </c>
      <c r="J410" s="18">
        <f>I410-H410</f>
        <v/>
      </c>
      <c r="K410" s="18">
        <f>MAX(K409,'All Trades'!R409)</f>
        <v/>
      </c>
      <c r="L410" s="18">
        <f>'All Trades'!R409</f>
        <v/>
      </c>
      <c r="M410" s="18">
        <f>MAX(0,K410-(L410+'All Trades'!P410))</f>
        <v/>
      </c>
    </row>
    <row r="411">
      <c r="A411" s="11">
        <f>'All Trades'!A411</f>
        <v/>
      </c>
      <c r="B411" s="31">
        <f>YEAR('All Trades'!B411)</f>
        <v/>
      </c>
      <c r="C411" s="24">
        <f>DATE(YEAR('All Trades'!B411),MONTH('All Trades'!B411),1)</f>
        <v/>
      </c>
      <c r="D411" s="18">
        <f>'All Trades'!O411</f>
        <v/>
      </c>
      <c r="E411" s="18">
        <f>IF(B411&lt;&gt;B410,D411,E410+D411)</f>
        <v/>
      </c>
      <c r="F411" s="18">
        <f>IF(B411&lt;&gt;B410,MAX(0,E411),MAX(F410,E411))</f>
        <v/>
      </c>
      <c r="G411" s="18">
        <f>F411-E411</f>
        <v/>
      </c>
      <c r="H411" s="18">
        <f>IF(C411&lt;&gt;C410,D411,H410+D411)</f>
        <v/>
      </c>
      <c r="I411" s="18">
        <f>IF(C411&lt;&gt;C410,MAX(0,H411),MAX(I410,H411))</f>
        <v/>
      </c>
      <c r="J411" s="18">
        <f>I411-H411</f>
        <v/>
      </c>
      <c r="K411" s="18">
        <f>MAX(K410,'All Trades'!R410)</f>
        <v/>
      </c>
      <c r="L411" s="18">
        <f>'All Trades'!R410</f>
        <v/>
      </c>
      <c r="M411" s="18">
        <f>MAX(0,K411-(L411+'All Trades'!P411))</f>
        <v/>
      </c>
    </row>
    <row r="412">
      <c r="A412" s="11">
        <f>'All Trades'!A412</f>
        <v/>
      </c>
      <c r="B412" s="31">
        <f>YEAR('All Trades'!B412)</f>
        <v/>
      </c>
      <c r="C412" s="24">
        <f>DATE(YEAR('All Trades'!B412),MONTH('All Trades'!B412),1)</f>
        <v/>
      </c>
      <c r="D412" s="18">
        <f>'All Trades'!O412</f>
        <v/>
      </c>
      <c r="E412" s="18">
        <f>IF(B412&lt;&gt;B411,D412,E411+D412)</f>
        <v/>
      </c>
      <c r="F412" s="18">
        <f>IF(B412&lt;&gt;B411,MAX(0,E412),MAX(F411,E412))</f>
        <v/>
      </c>
      <c r="G412" s="18">
        <f>F412-E412</f>
        <v/>
      </c>
      <c r="H412" s="18">
        <f>IF(C412&lt;&gt;C411,D412,H411+D412)</f>
        <v/>
      </c>
      <c r="I412" s="18">
        <f>IF(C412&lt;&gt;C411,MAX(0,H412),MAX(I411,H412))</f>
        <v/>
      </c>
      <c r="J412" s="18">
        <f>I412-H412</f>
        <v/>
      </c>
      <c r="K412" s="18">
        <f>MAX(K411,'All Trades'!R411)</f>
        <v/>
      </c>
      <c r="L412" s="18">
        <f>'All Trades'!R411</f>
        <v/>
      </c>
      <c r="M412" s="18">
        <f>MAX(0,K412-(L412+'All Trades'!P412))</f>
        <v/>
      </c>
    </row>
    <row r="413">
      <c r="A413" s="11">
        <f>'All Trades'!A413</f>
        <v/>
      </c>
      <c r="B413" s="31">
        <f>YEAR('All Trades'!B413)</f>
        <v/>
      </c>
      <c r="C413" s="24">
        <f>DATE(YEAR('All Trades'!B413),MONTH('All Trades'!B413),1)</f>
        <v/>
      </c>
      <c r="D413" s="18">
        <f>'All Trades'!O413</f>
        <v/>
      </c>
      <c r="E413" s="18">
        <f>IF(B413&lt;&gt;B412,D413,E412+D413)</f>
        <v/>
      </c>
      <c r="F413" s="18">
        <f>IF(B413&lt;&gt;B412,MAX(0,E413),MAX(F412,E413))</f>
        <v/>
      </c>
      <c r="G413" s="18">
        <f>F413-E413</f>
        <v/>
      </c>
      <c r="H413" s="18">
        <f>IF(C413&lt;&gt;C412,D413,H412+D413)</f>
        <v/>
      </c>
      <c r="I413" s="18">
        <f>IF(C413&lt;&gt;C412,MAX(0,H413),MAX(I412,H413))</f>
        <v/>
      </c>
      <c r="J413" s="18">
        <f>I413-H413</f>
        <v/>
      </c>
      <c r="K413" s="18">
        <f>MAX(K412,'All Trades'!R412)</f>
        <v/>
      </c>
      <c r="L413" s="18">
        <f>'All Trades'!R412</f>
        <v/>
      </c>
      <c r="M413" s="18">
        <f>MAX(0,K413-(L413+'All Trades'!P413))</f>
        <v/>
      </c>
    </row>
    <row r="414">
      <c r="A414" s="11">
        <f>'All Trades'!A414</f>
        <v/>
      </c>
      <c r="B414" s="31">
        <f>YEAR('All Trades'!B414)</f>
        <v/>
      </c>
      <c r="C414" s="24">
        <f>DATE(YEAR('All Trades'!B414),MONTH('All Trades'!B414),1)</f>
        <v/>
      </c>
      <c r="D414" s="18">
        <f>'All Trades'!O414</f>
        <v/>
      </c>
      <c r="E414" s="18">
        <f>IF(B414&lt;&gt;B413,D414,E413+D414)</f>
        <v/>
      </c>
      <c r="F414" s="18">
        <f>IF(B414&lt;&gt;B413,MAX(0,E414),MAX(F413,E414))</f>
        <v/>
      </c>
      <c r="G414" s="18">
        <f>F414-E414</f>
        <v/>
      </c>
      <c r="H414" s="18">
        <f>IF(C414&lt;&gt;C413,D414,H413+D414)</f>
        <v/>
      </c>
      <c r="I414" s="18">
        <f>IF(C414&lt;&gt;C413,MAX(0,H414),MAX(I413,H414))</f>
        <v/>
      </c>
      <c r="J414" s="18">
        <f>I414-H414</f>
        <v/>
      </c>
      <c r="K414" s="18">
        <f>MAX(K413,'All Trades'!R413)</f>
        <v/>
      </c>
      <c r="L414" s="18">
        <f>'All Trades'!R413</f>
        <v/>
      </c>
      <c r="M414" s="18">
        <f>MAX(0,K414-(L414+'All Trades'!P414))</f>
        <v/>
      </c>
    </row>
    <row r="415">
      <c r="A415" s="11">
        <f>'All Trades'!A415</f>
        <v/>
      </c>
      <c r="B415" s="31">
        <f>YEAR('All Trades'!B415)</f>
        <v/>
      </c>
      <c r="C415" s="24">
        <f>DATE(YEAR('All Trades'!B415),MONTH('All Trades'!B415),1)</f>
        <v/>
      </c>
      <c r="D415" s="18">
        <f>'All Trades'!O415</f>
        <v/>
      </c>
      <c r="E415" s="18">
        <f>IF(B415&lt;&gt;B414,D415,E414+D415)</f>
        <v/>
      </c>
      <c r="F415" s="18">
        <f>IF(B415&lt;&gt;B414,MAX(0,E415),MAX(F414,E415))</f>
        <v/>
      </c>
      <c r="G415" s="18">
        <f>F415-E415</f>
        <v/>
      </c>
      <c r="H415" s="18">
        <f>IF(C415&lt;&gt;C414,D415,H414+D415)</f>
        <v/>
      </c>
      <c r="I415" s="18">
        <f>IF(C415&lt;&gt;C414,MAX(0,H415),MAX(I414,H415))</f>
        <v/>
      </c>
      <c r="J415" s="18">
        <f>I415-H415</f>
        <v/>
      </c>
      <c r="K415" s="18">
        <f>MAX(K414,'All Trades'!R414)</f>
        <v/>
      </c>
      <c r="L415" s="18">
        <f>'All Trades'!R414</f>
        <v/>
      </c>
      <c r="M415" s="18">
        <f>MAX(0,K415-(L415+'All Trades'!P415))</f>
        <v/>
      </c>
    </row>
    <row r="416">
      <c r="A416" s="11">
        <f>'All Trades'!A416</f>
        <v/>
      </c>
      <c r="B416" s="31">
        <f>YEAR('All Trades'!B416)</f>
        <v/>
      </c>
      <c r="C416" s="24">
        <f>DATE(YEAR('All Trades'!B416),MONTH('All Trades'!B416),1)</f>
        <v/>
      </c>
      <c r="D416" s="18">
        <f>'All Trades'!O416</f>
        <v/>
      </c>
      <c r="E416" s="18">
        <f>IF(B416&lt;&gt;B415,D416,E415+D416)</f>
        <v/>
      </c>
      <c r="F416" s="18">
        <f>IF(B416&lt;&gt;B415,MAX(0,E416),MAX(F415,E416))</f>
        <v/>
      </c>
      <c r="G416" s="18">
        <f>F416-E416</f>
        <v/>
      </c>
      <c r="H416" s="18">
        <f>IF(C416&lt;&gt;C415,D416,H415+D416)</f>
        <v/>
      </c>
      <c r="I416" s="18">
        <f>IF(C416&lt;&gt;C415,MAX(0,H416),MAX(I415,H416))</f>
        <v/>
      </c>
      <c r="J416" s="18">
        <f>I416-H416</f>
        <v/>
      </c>
      <c r="K416" s="18">
        <f>MAX(K415,'All Trades'!R415)</f>
        <v/>
      </c>
      <c r="L416" s="18">
        <f>'All Trades'!R415</f>
        <v/>
      </c>
      <c r="M416" s="18">
        <f>MAX(0,K416-(L416+'All Trades'!P416))</f>
        <v/>
      </c>
    </row>
    <row r="417">
      <c r="A417" s="11">
        <f>'All Trades'!A417</f>
        <v/>
      </c>
      <c r="B417" s="31">
        <f>YEAR('All Trades'!B417)</f>
        <v/>
      </c>
      <c r="C417" s="24">
        <f>DATE(YEAR('All Trades'!B417),MONTH('All Trades'!B417),1)</f>
        <v/>
      </c>
      <c r="D417" s="18">
        <f>'All Trades'!O417</f>
        <v/>
      </c>
      <c r="E417" s="18">
        <f>IF(B417&lt;&gt;B416,D417,E416+D417)</f>
        <v/>
      </c>
      <c r="F417" s="18">
        <f>IF(B417&lt;&gt;B416,MAX(0,E417),MAX(F416,E417))</f>
        <v/>
      </c>
      <c r="G417" s="18">
        <f>F417-E417</f>
        <v/>
      </c>
      <c r="H417" s="18">
        <f>IF(C417&lt;&gt;C416,D417,H416+D417)</f>
        <v/>
      </c>
      <c r="I417" s="18">
        <f>IF(C417&lt;&gt;C416,MAX(0,H417),MAX(I416,H417))</f>
        <v/>
      </c>
      <c r="J417" s="18">
        <f>I417-H417</f>
        <v/>
      </c>
      <c r="K417" s="18">
        <f>MAX(K416,'All Trades'!R416)</f>
        <v/>
      </c>
      <c r="L417" s="18">
        <f>'All Trades'!R416</f>
        <v/>
      </c>
      <c r="M417" s="18">
        <f>MAX(0,K417-(L417+'All Trades'!P417))</f>
        <v/>
      </c>
    </row>
    <row r="418">
      <c r="A418" s="11">
        <f>'All Trades'!A418</f>
        <v/>
      </c>
      <c r="B418" s="31">
        <f>YEAR('All Trades'!B418)</f>
        <v/>
      </c>
      <c r="C418" s="24">
        <f>DATE(YEAR('All Trades'!B418),MONTH('All Trades'!B418),1)</f>
        <v/>
      </c>
      <c r="D418" s="18">
        <f>'All Trades'!O418</f>
        <v/>
      </c>
      <c r="E418" s="18">
        <f>IF(B418&lt;&gt;B417,D418,E417+D418)</f>
        <v/>
      </c>
      <c r="F418" s="18">
        <f>IF(B418&lt;&gt;B417,MAX(0,E418),MAX(F417,E418))</f>
        <v/>
      </c>
      <c r="G418" s="18">
        <f>F418-E418</f>
        <v/>
      </c>
      <c r="H418" s="18">
        <f>IF(C418&lt;&gt;C417,D418,H417+D418)</f>
        <v/>
      </c>
      <c r="I418" s="18">
        <f>IF(C418&lt;&gt;C417,MAX(0,H418),MAX(I417,H418))</f>
        <v/>
      </c>
      <c r="J418" s="18">
        <f>I418-H418</f>
        <v/>
      </c>
      <c r="K418" s="18">
        <f>MAX(K417,'All Trades'!R417)</f>
        <v/>
      </c>
      <c r="L418" s="18">
        <f>'All Trades'!R417</f>
        <v/>
      </c>
      <c r="M418" s="18">
        <f>MAX(0,K418-(L418+'All Trades'!P418))</f>
        <v/>
      </c>
    </row>
    <row r="419">
      <c r="A419" s="11">
        <f>'All Trades'!A419</f>
        <v/>
      </c>
      <c r="B419" s="31">
        <f>YEAR('All Trades'!B419)</f>
        <v/>
      </c>
      <c r="C419" s="24">
        <f>DATE(YEAR('All Trades'!B419),MONTH('All Trades'!B419),1)</f>
        <v/>
      </c>
      <c r="D419" s="18">
        <f>'All Trades'!O419</f>
        <v/>
      </c>
      <c r="E419" s="18">
        <f>IF(B419&lt;&gt;B418,D419,E418+D419)</f>
        <v/>
      </c>
      <c r="F419" s="18">
        <f>IF(B419&lt;&gt;B418,MAX(0,E419),MAX(F418,E419))</f>
        <v/>
      </c>
      <c r="G419" s="18">
        <f>F419-E419</f>
        <v/>
      </c>
      <c r="H419" s="18">
        <f>IF(C419&lt;&gt;C418,D419,H418+D419)</f>
        <v/>
      </c>
      <c r="I419" s="18">
        <f>IF(C419&lt;&gt;C418,MAX(0,H419),MAX(I418,H419))</f>
        <v/>
      </c>
      <c r="J419" s="18">
        <f>I419-H419</f>
        <v/>
      </c>
      <c r="K419" s="18">
        <f>MAX(K418,'All Trades'!R418)</f>
        <v/>
      </c>
      <c r="L419" s="18">
        <f>'All Trades'!R418</f>
        <v/>
      </c>
      <c r="M419" s="18">
        <f>MAX(0,K419-(L419+'All Trades'!P419))</f>
        <v/>
      </c>
    </row>
    <row r="420">
      <c r="A420" s="11">
        <f>'All Trades'!A420</f>
        <v/>
      </c>
      <c r="B420" s="31">
        <f>YEAR('All Trades'!B420)</f>
        <v/>
      </c>
      <c r="C420" s="24">
        <f>DATE(YEAR('All Trades'!B420),MONTH('All Trades'!B420),1)</f>
        <v/>
      </c>
      <c r="D420" s="18">
        <f>'All Trades'!O420</f>
        <v/>
      </c>
      <c r="E420" s="18">
        <f>IF(B420&lt;&gt;B419,D420,E419+D420)</f>
        <v/>
      </c>
      <c r="F420" s="18">
        <f>IF(B420&lt;&gt;B419,MAX(0,E420),MAX(F419,E420))</f>
        <v/>
      </c>
      <c r="G420" s="18">
        <f>F420-E420</f>
        <v/>
      </c>
      <c r="H420" s="18">
        <f>IF(C420&lt;&gt;C419,D420,H419+D420)</f>
        <v/>
      </c>
      <c r="I420" s="18">
        <f>IF(C420&lt;&gt;C419,MAX(0,H420),MAX(I419,H420))</f>
        <v/>
      </c>
      <c r="J420" s="18">
        <f>I420-H420</f>
        <v/>
      </c>
      <c r="K420" s="18">
        <f>MAX(K419,'All Trades'!R419)</f>
        <v/>
      </c>
      <c r="L420" s="18">
        <f>'All Trades'!R419</f>
        <v/>
      </c>
      <c r="M420" s="18">
        <f>MAX(0,K420-(L420+'All Trades'!P420))</f>
        <v/>
      </c>
    </row>
    <row r="421">
      <c r="A421" s="11">
        <f>'All Trades'!A421</f>
        <v/>
      </c>
      <c r="B421" s="31">
        <f>YEAR('All Trades'!B421)</f>
        <v/>
      </c>
      <c r="C421" s="24">
        <f>DATE(YEAR('All Trades'!B421),MONTH('All Trades'!B421),1)</f>
        <v/>
      </c>
      <c r="D421" s="18">
        <f>'All Trades'!O421</f>
        <v/>
      </c>
      <c r="E421" s="18">
        <f>IF(B421&lt;&gt;B420,D421,E420+D421)</f>
        <v/>
      </c>
      <c r="F421" s="18">
        <f>IF(B421&lt;&gt;B420,MAX(0,E421),MAX(F420,E421))</f>
        <v/>
      </c>
      <c r="G421" s="18">
        <f>F421-E421</f>
        <v/>
      </c>
      <c r="H421" s="18">
        <f>IF(C421&lt;&gt;C420,D421,H420+D421)</f>
        <v/>
      </c>
      <c r="I421" s="18">
        <f>IF(C421&lt;&gt;C420,MAX(0,H421),MAX(I420,H421))</f>
        <v/>
      </c>
      <c r="J421" s="18">
        <f>I421-H421</f>
        <v/>
      </c>
      <c r="K421" s="18">
        <f>MAX(K420,'All Trades'!R420)</f>
        <v/>
      </c>
      <c r="L421" s="18">
        <f>'All Trades'!R420</f>
        <v/>
      </c>
      <c r="M421" s="18">
        <f>MAX(0,K421-(L421+'All Trades'!P421))</f>
        <v/>
      </c>
    </row>
    <row r="422">
      <c r="A422" s="11">
        <f>'All Trades'!A422</f>
        <v/>
      </c>
      <c r="B422" s="31">
        <f>YEAR('All Trades'!B422)</f>
        <v/>
      </c>
      <c r="C422" s="24">
        <f>DATE(YEAR('All Trades'!B422),MONTH('All Trades'!B422),1)</f>
        <v/>
      </c>
      <c r="D422" s="18">
        <f>'All Trades'!O422</f>
        <v/>
      </c>
      <c r="E422" s="18">
        <f>IF(B422&lt;&gt;B421,D422,E421+D422)</f>
        <v/>
      </c>
      <c r="F422" s="18">
        <f>IF(B422&lt;&gt;B421,MAX(0,E422),MAX(F421,E422))</f>
        <v/>
      </c>
      <c r="G422" s="18">
        <f>F422-E422</f>
        <v/>
      </c>
      <c r="H422" s="18">
        <f>IF(C422&lt;&gt;C421,D422,H421+D422)</f>
        <v/>
      </c>
      <c r="I422" s="18">
        <f>IF(C422&lt;&gt;C421,MAX(0,H422),MAX(I421,H422))</f>
        <v/>
      </c>
      <c r="J422" s="18">
        <f>I422-H422</f>
        <v/>
      </c>
      <c r="K422" s="18">
        <f>MAX(K421,'All Trades'!R421)</f>
        <v/>
      </c>
      <c r="L422" s="18">
        <f>'All Trades'!R421</f>
        <v/>
      </c>
      <c r="M422" s="18">
        <f>MAX(0,K422-(L422+'All Trades'!P422))</f>
        <v/>
      </c>
    </row>
    <row r="423">
      <c r="A423" s="11">
        <f>'All Trades'!A423</f>
        <v/>
      </c>
      <c r="B423" s="31">
        <f>YEAR('All Trades'!B423)</f>
        <v/>
      </c>
      <c r="C423" s="24">
        <f>DATE(YEAR('All Trades'!B423),MONTH('All Trades'!B423),1)</f>
        <v/>
      </c>
      <c r="D423" s="18">
        <f>'All Trades'!O423</f>
        <v/>
      </c>
      <c r="E423" s="18">
        <f>IF(B423&lt;&gt;B422,D423,E422+D423)</f>
        <v/>
      </c>
      <c r="F423" s="18">
        <f>IF(B423&lt;&gt;B422,MAX(0,E423),MAX(F422,E423))</f>
        <v/>
      </c>
      <c r="G423" s="18">
        <f>F423-E423</f>
        <v/>
      </c>
      <c r="H423" s="18">
        <f>IF(C423&lt;&gt;C422,D423,H422+D423)</f>
        <v/>
      </c>
      <c r="I423" s="18">
        <f>IF(C423&lt;&gt;C422,MAX(0,H423),MAX(I422,H423))</f>
        <v/>
      </c>
      <c r="J423" s="18">
        <f>I423-H423</f>
        <v/>
      </c>
      <c r="K423" s="18">
        <f>MAX(K422,'All Trades'!R422)</f>
        <v/>
      </c>
      <c r="L423" s="18">
        <f>'All Trades'!R422</f>
        <v/>
      </c>
      <c r="M423" s="18">
        <f>MAX(0,K423-(L423+'All Trades'!P423))</f>
        <v/>
      </c>
    </row>
    <row r="424">
      <c r="A424" s="11">
        <f>'All Trades'!A424</f>
        <v/>
      </c>
      <c r="B424" s="31">
        <f>YEAR('All Trades'!B424)</f>
        <v/>
      </c>
      <c r="C424" s="24">
        <f>DATE(YEAR('All Trades'!B424),MONTH('All Trades'!B424),1)</f>
        <v/>
      </c>
      <c r="D424" s="18">
        <f>'All Trades'!O424</f>
        <v/>
      </c>
      <c r="E424" s="18">
        <f>IF(B424&lt;&gt;B423,D424,E423+D424)</f>
        <v/>
      </c>
      <c r="F424" s="18">
        <f>IF(B424&lt;&gt;B423,MAX(0,E424),MAX(F423,E424))</f>
        <v/>
      </c>
      <c r="G424" s="18">
        <f>F424-E424</f>
        <v/>
      </c>
      <c r="H424" s="18">
        <f>IF(C424&lt;&gt;C423,D424,H423+D424)</f>
        <v/>
      </c>
      <c r="I424" s="18">
        <f>IF(C424&lt;&gt;C423,MAX(0,H424),MAX(I423,H424))</f>
        <v/>
      </c>
      <c r="J424" s="18">
        <f>I424-H424</f>
        <v/>
      </c>
      <c r="K424" s="18">
        <f>MAX(K423,'All Trades'!R423)</f>
        <v/>
      </c>
      <c r="L424" s="18">
        <f>'All Trades'!R423</f>
        <v/>
      </c>
      <c r="M424" s="18">
        <f>MAX(0,K424-(L424+'All Trades'!P424))</f>
        <v/>
      </c>
    </row>
    <row r="425">
      <c r="A425" s="11">
        <f>'All Trades'!A425</f>
        <v/>
      </c>
      <c r="B425" s="31">
        <f>YEAR('All Trades'!B425)</f>
        <v/>
      </c>
      <c r="C425" s="24">
        <f>DATE(YEAR('All Trades'!B425),MONTH('All Trades'!B425),1)</f>
        <v/>
      </c>
      <c r="D425" s="18">
        <f>'All Trades'!O425</f>
        <v/>
      </c>
      <c r="E425" s="18">
        <f>IF(B425&lt;&gt;B424,D425,E424+D425)</f>
        <v/>
      </c>
      <c r="F425" s="18">
        <f>IF(B425&lt;&gt;B424,MAX(0,E425),MAX(F424,E425))</f>
        <v/>
      </c>
      <c r="G425" s="18">
        <f>F425-E425</f>
        <v/>
      </c>
      <c r="H425" s="18">
        <f>IF(C425&lt;&gt;C424,D425,H424+D425)</f>
        <v/>
      </c>
      <c r="I425" s="18">
        <f>IF(C425&lt;&gt;C424,MAX(0,H425),MAX(I424,H425))</f>
        <v/>
      </c>
      <c r="J425" s="18">
        <f>I425-H425</f>
        <v/>
      </c>
      <c r="K425" s="18">
        <f>MAX(K424,'All Trades'!R424)</f>
        <v/>
      </c>
      <c r="L425" s="18">
        <f>'All Trades'!R424</f>
        <v/>
      </c>
      <c r="M425" s="18">
        <f>MAX(0,K425-(L425+'All Trades'!P425))</f>
        <v/>
      </c>
    </row>
    <row r="426">
      <c r="A426" s="11">
        <f>'All Trades'!A426</f>
        <v/>
      </c>
      <c r="B426" s="31">
        <f>YEAR('All Trades'!B426)</f>
        <v/>
      </c>
      <c r="C426" s="24">
        <f>DATE(YEAR('All Trades'!B426),MONTH('All Trades'!B426),1)</f>
        <v/>
      </c>
      <c r="D426" s="18">
        <f>'All Trades'!O426</f>
        <v/>
      </c>
      <c r="E426" s="18">
        <f>IF(B426&lt;&gt;B425,D426,E425+D426)</f>
        <v/>
      </c>
      <c r="F426" s="18">
        <f>IF(B426&lt;&gt;B425,MAX(0,E426),MAX(F425,E426))</f>
        <v/>
      </c>
      <c r="G426" s="18">
        <f>F426-E426</f>
        <v/>
      </c>
      <c r="H426" s="18">
        <f>IF(C426&lt;&gt;C425,D426,H425+D426)</f>
        <v/>
      </c>
      <c r="I426" s="18">
        <f>IF(C426&lt;&gt;C425,MAX(0,H426),MAX(I425,H426))</f>
        <v/>
      </c>
      <c r="J426" s="18">
        <f>I426-H426</f>
        <v/>
      </c>
      <c r="K426" s="18">
        <f>MAX(K425,'All Trades'!R425)</f>
        <v/>
      </c>
      <c r="L426" s="18">
        <f>'All Trades'!R425</f>
        <v/>
      </c>
      <c r="M426" s="18">
        <f>MAX(0,K426-(L426+'All Trades'!P426))</f>
        <v/>
      </c>
    </row>
    <row r="427">
      <c r="A427" s="11">
        <f>'All Trades'!A427</f>
        <v/>
      </c>
      <c r="B427" s="31">
        <f>YEAR('All Trades'!B427)</f>
        <v/>
      </c>
      <c r="C427" s="24">
        <f>DATE(YEAR('All Trades'!B427),MONTH('All Trades'!B427),1)</f>
        <v/>
      </c>
      <c r="D427" s="18">
        <f>'All Trades'!O427</f>
        <v/>
      </c>
      <c r="E427" s="18">
        <f>IF(B427&lt;&gt;B426,D427,E426+D427)</f>
        <v/>
      </c>
      <c r="F427" s="18">
        <f>IF(B427&lt;&gt;B426,MAX(0,E427),MAX(F426,E427))</f>
        <v/>
      </c>
      <c r="G427" s="18">
        <f>F427-E427</f>
        <v/>
      </c>
      <c r="H427" s="18">
        <f>IF(C427&lt;&gt;C426,D427,H426+D427)</f>
        <v/>
      </c>
      <c r="I427" s="18">
        <f>IF(C427&lt;&gt;C426,MAX(0,H427),MAX(I426,H427))</f>
        <v/>
      </c>
      <c r="J427" s="18">
        <f>I427-H427</f>
        <v/>
      </c>
      <c r="K427" s="18">
        <f>MAX(K426,'All Trades'!R426)</f>
        <v/>
      </c>
      <c r="L427" s="18">
        <f>'All Trades'!R426</f>
        <v/>
      </c>
      <c r="M427" s="18">
        <f>MAX(0,K427-(L427+'All Trades'!P427))</f>
        <v/>
      </c>
    </row>
    <row r="428">
      <c r="A428" s="11">
        <f>'All Trades'!A428</f>
        <v/>
      </c>
      <c r="B428" s="31">
        <f>YEAR('All Trades'!B428)</f>
        <v/>
      </c>
      <c r="C428" s="24">
        <f>DATE(YEAR('All Trades'!B428),MONTH('All Trades'!B428),1)</f>
        <v/>
      </c>
      <c r="D428" s="18">
        <f>'All Trades'!O428</f>
        <v/>
      </c>
      <c r="E428" s="18">
        <f>IF(B428&lt;&gt;B427,D428,E427+D428)</f>
        <v/>
      </c>
      <c r="F428" s="18">
        <f>IF(B428&lt;&gt;B427,MAX(0,E428),MAX(F427,E428))</f>
        <v/>
      </c>
      <c r="G428" s="18">
        <f>F428-E428</f>
        <v/>
      </c>
      <c r="H428" s="18">
        <f>IF(C428&lt;&gt;C427,D428,H427+D428)</f>
        <v/>
      </c>
      <c r="I428" s="18">
        <f>IF(C428&lt;&gt;C427,MAX(0,H428),MAX(I427,H428))</f>
        <v/>
      </c>
      <c r="J428" s="18">
        <f>I428-H428</f>
        <v/>
      </c>
      <c r="K428" s="18">
        <f>MAX(K427,'All Trades'!R427)</f>
        <v/>
      </c>
      <c r="L428" s="18">
        <f>'All Trades'!R427</f>
        <v/>
      </c>
      <c r="M428" s="18">
        <f>MAX(0,K428-(L428+'All Trades'!P428))</f>
        <v/>
      </c>
    </row>
    <row r="429">
      <c r="A429" s="11">
        <f>'All Trades'!A429</f>
        <v/>
      </c>
      <c r="B429" s="31">
        <f>YEAR('All Trades'!B429)</f>
        <v/>
      </c>
      <c r="C429" s="24">
        <f>DATE(YEAR('All Trades'!B429),MONTH('All Trades'!B429),1)</f>
        <v/>
      </c>
      <c r="D429" s="18">
        <f>'All Trades'!O429</f>
        <v/>
      </c>
      <c r="E429" s="18">
        <f>IF(B429&lt;&gt;B428,D429,E428+D429)</f>
        <v/>
      </c>
      <c r="F429" s="18">
        <f>IF(B429&lt;&gt;B428,MAX(0,E429),MAX(F428,E429))</f>
        <v/>
      </c>
      <c r="G429" s="18">
        <f>F429-E429</f>
        <v/>
      </c>
      <c r="H429" s="18">
        <f>IF(C429&lt;&gt;C428,D429,H428+D429)</f>
        <v/>
      </c>
      <c r="I429" s="18">
        <f>IF(C429&lt;&gt;C428,MAX(0,H429),MAX(I428,H429))</f>
        <v/>
      </c>
      <c r="J429" s="18">
        <f>I429-H429</f>
        <v/>
      </c>
      <c r="K429" s="18">
        <f>MAX(K428,'All Trades'!R428)</f>
        <v/>
      </c>
      <c r="L429" s="18">
        <f>'All Trades'!R428</f>
        <v/>
      </c>
      <c r="M429" s="18">
        <f>MAX(0,K429-(L429+'All Trades'!P429))</f>
        <v/>
      </c>
    </row>
    <row r="430">
      <c r="A430" s="11">
        <f>'All Trades'!A430</f>
        <v/>
      </c>
      <c r="B430" s="31">
        <f>YEAR('All Trades'!B430)</f>
        <v/>
      </c>
      <c r="C430" s="24">
        <f>DATE(YEAR('All Trades'!B430),MONTH('All Trades'!B430),1)</f>
        <v/>
      </c>
      <c r="D430" s="18">
        <f>'All Trades'!O430</f>
        <v/>
      </c>
      <c r="E430" s="18">
        <f>IF(B430&lt;&gt;B429,D430,E429+D430)</f>
        <v/>
      </c>
      <c r="F430" s="18">
        <f>IF(B430&lt;&gt;B429,MAX(0,E430),MAX(F429,E430))</f>
        <v/>
      </c>
      <c r="G430" s="18">
        <f>F430-E430</f>
        <v/>
      </c>
      <c r="H430" s="18">
        <f>IF(C430&lt;&gt;C429,D430,H429+D430)</f>
        <v/>
      </c>
      <c r="I430" s="18">
        <f>IF(C430&lt;&gt;C429,MAX(0,H430),MAX(I429,H430))</f>
        <v/>
      </c>
      <c r="J430" s="18">
        <f>I430-H430</f>
        <v/>
      </c>
      <c r="K430" s="18">
        <f>MAX(K429,'All Trades'!R429)</f>
        <v/>
      </c>
      <c r="L430" s="18">
        <f>'All Trades'!R429</f>
        <v/>
      </c>
      <c r="M430" s="18">
        <f>MAX(0,K430-(L430+'All Trades'!P430))</f>
        <v/>
      </c>
    </row>
    <row r="431">
      <c r="A431" s="11">
        <f>'All Trades'!A431</f>
        <v/>
      </c>
      <c r="B431" s="31">
        <f>YEAR('All Trades'!B431)</f>
        <v/>
      </c>
      <c r="C431" s="24">
        <f>DATE(YEAR('All Trades'!B431),MONTH('All Trades'!B431),1)</f>
        <v/>
      </c>
      <c r="D431" s="18">
        <f>'All Trades'!O431</f>
        <v/>
      </c>
      <c r="E431" s="18">
        <f>IF(B431&lt;&gt;B430,D431,E430+D431)</f>
        <v/>
      </c>
      <c r="F431" s="18">
        <f>IF(B431&lt;&gt;B430,MAX(0,E431),MAX(F430,E431))</f>
        <v/>
      </c>
      <c r="G431" s="18">
        <f>F431-E431</f>
        <v/>
      </c>
      <c r="H431" s="18">
        <f>IF(C431&lt;&gt;C430,D431,H430+D431)</f>
        <v/>
      </c>
      <c r="I431" s="18">
        <f>IF(C431&lt;&gt;C430,MAX(0,H431),MAX(I430,H431))</f>
        <v/>
      </c>
      <c r="J431" s="18">
        <f>I431-H431</f>
        <v/>
      </c>
      <c r="K431" s="18">
        <f>MAX(K430,'All Trades'!R430)</f>
        <v/>
      </c>
      <c r="L431" s="18">
        <f>'All Trades'!R430</f>
        <v/>
      </c>
      <c r="M431" s="18">
        <f>MAX(0,K431-(L431+'All Trades'!P431))</f>
        <v/>
      </c>
    </row>
    <row r="432">
      <c r="A432" s="11">
        <f>'All Trades'!A432</f>
        <v/>
      </c>
      <c r="B432" s="31">
        <f>YEAR('All Trades'!B432)</f>
        <v/>
      </c>
      <c r="C432" s="24">
        <f>DATE(YEAR('All Trades'!B432),MONTH('All Trades'!B432),1)</f>
        <v/>
      </c>
      <c r="D432" s="18">
        <f>'All Trades'!O432</f>
        <v/>
      </c>
      <c r="E432" s="18">
        <f>IF(B432&lt;&gt;B431,D432,E431+D432)</f>
        <v/>
      </c>
      <c r="F432" s="18">
        <f>IF(B432&lt;&gt;B431,MAX(0,E432),MAX(F431,E432))</f>
        <v/>
      </c>
      <c r="G432" s="18">
        <f>F432-E432</f>
        <v/>
      </c>
      <c r="H432" s="18">
        <f>IF(C432&lt;&gt;C431,D432,H431+D432)</f>
        <v/>
      </c>
      <c r="I432" s="18">
        <f>IF(C432&lt;&gt;C431,MAX(0,H432),MAX(I431,H432))</f>
        <v/>
      </c>
      <c r="J432" s="18">
        <f>I432-H432</f>
        <v/>
      </c>
      <c r="K432" s="18">
        <f>MAX(K431,'All Trades'!R431)</f>
        <v/>
      </c>
      <c r="L432" s="18">
        <f>'All Trades'!R431</f>
        <v/>
      </c>
      <c r="M432" s="18">
        <f>MAX(0,K432-(L432+'All Trades'!P432))</f>
        <v/>
      </c>
    </row>
    <row r="433">
      <c r="A433" s="11">
        <f>'All Trades'!A433</f>
        <v/>
      </c>
      <c r="B433" s="31">
        <f>YEAR('All Trades'!B433)</f>
        <v/>
      </c>
      <c r="C433" s="24">
        <f>DATE(YEAR('All Trades'!B433),MONTH('All Trades'!B433),1)</f>
        <v/>
      </c>
      <c r="D433" s="18">
        <f>'All Trades'!O433</f>
        <v/>
      </c>
      <c r="E433" s="18">
        <f>IF(B433&lt;&gt;B432,D433,E432+D433)</f>
        <v/>
      </c>
      <c r="F433" s="18">
        <f>IF(B433&lt;&gt;B432,MAX(0,E433),MAX(F432,E433))</f>
        <v/>
      </c>
      <c r="G433" s="18">
        <f>F433-E433</f>
        <v/>
      </c>
      <c r="H433" s="18">
        <f>IF(C433&lt;&gt;C432,D433,H432+D433)</f>
        <v/>
      </c>
      <c r="I433" s="18">
        <f>IF(C433&lt;&gt;C432,MAX(0,H433),MAX(I432,H433))</f>
        <v/>
      </c>
      <c r="J433" s="18">
        <f>I433-H433</f>
        <v/>
      </c>
      <c r="K433" s="18">
        <f>MAX(K432,'All Trades'!R432)</f>
        <v/>
      </c>
      <c r="L433" s="18">
        <f>'All Trades'!R432</f>
        <v/>
      </c>
      <c r="M433" s="18">
        <f>MAX(0,K433-(L433+'All Trades'!P433))</f>
        <v/>
      </c>
    </row>
    <row r="434">
      <c r="A434" s="11">
        <f>'All Trades'!A434</f>
        <v/>
      </c>
      <c r="B434" s="31">
        <f>YEAR('All Trades'!B434)</f>
        <v/>
      </c>
      <c r="C434" s="24">
        <f>DATE(YEAR('All Trades'!B434),MONTH('All Trades'!B434),1)</f>
        <v/>
      </c>
      <c r="D434" s="18">
        <f>'All Trades'!O434</f>
        <v/>
      </c>
      <c r="E434" s="18">
        <f>IF(B434&lt;&gt;B433,D434,E433+D434)</f>
        <v/>
      </c>
      <c r="F434" s="18">
        <f>IF(B434&lt;&gt;B433,MAX(0,E434),MAX(F433,E434))</f>
        <v/>
      </c>
      <c r="G434" s="18">
        <f>F434-E434</f>
        <v/>
      </c>
      <c r="H434" s="18">
        <f>IF(C434&lt;&gt;C433,D434,H433+D434)</f>
        <v/>
      </c>
      <c r="I434" s="18">
        <f>IF(C434&lt;&gt;C433,MAX(0,H434),MAX(I433,H434))</f>
        <v/>
      </c>
      <c r="J434" s="18">
        <f>I434-H434</f>
        <v/>
      </c>
      <c r="K434" s="18">
        <f>MAX(K433,'All Trades'!R433)</f>
        <v/>
      </c>
      <c r="L434" s="18">
        <f>'All Trades'!R433</f>
        <v/>
      </c>
      <c r="M434" s="18">
        <f>MAX(0,K434-(L434+'All Trades'!P434))</f>
        <v/>
      </c>
    </row>
    <row r="435">
      <c r="A435" s="11">
        <f>'All Trades'!A435</f>
        <v/>
      </c>
      <c r="B435" s="31">
        <f>YEAR('All Trades'!B435)</f>
        <v/>
      </c>
      <c r="C435" s="24">
        <f>DATE(YEAR('All Trades'!B435),MONTH('All Trades'!B435),1)</f>
        <v/>
      </c>
      <c r="D435" s="18">
        <f>'All Trades'!O435</f>
        <v/>
      </c>
      <c r="E435" s="18">
        <f>IF(B435&lt;&gt;B434,D435,E434+D435)</f>
        <v/>
      </c>
      <c r="F435" s="18">
        <f>IF(B435&lt;&gt;B434,MAX(0,E435),MAX(F434,E435))</f>
        <v/>
      </c>
      <c r="G435" s="18">
        <f>F435-E435</f>
        <v/>
      </c>
      <c r="H435" s="18">
        <f>IF(C435&lt;&gt;C434,D435,H434+D435)</f>
        <v/>
      </c>
      <c r="I435" s="18">
        <f>IF(C435&lt;&gt;C434,MAX(0,H435),MAX(I434,H435))</f>
        <v/>
      </c>
      <c r="J435" s="18">
        <f>I435-H435</f>
        <v/>
      </c>
      <c r="K435" s="18">
        <f>MAX(K434,'All Trades'!R434)</f>
        <v/>
      </c>
      <c r="L435" s="18">
        <f>'All Trades'!R434</f>
        <v/>
      </c>
      <c r="M435" s="18">
        <f>MAX(0,K435-(L435+'All Trades'!P435))</f>
        <v/>
      </c>
    </row>
    <row r="436">
      <c r="A436" s="11">
        <f>'All Trades'!A436</f>
        <v/>
      </c>
      <c r="B436" s="31">
        <f>YEAR('All Trades'!B436)</f>
        <v/>
      </c>
      <c r="C436" s="24">
        <f>DATE(YEAR('All Trades'!B436),MONTH('All Trades'!B436),1)</f>
        <v/>
      </c>
      <c r="D436" s="18">
        <f>'All Trades'!O436</f>
        <v/>
      </c>
      <c r="E436" s="18">
        <f>IF(B436&lt;&gt;B435,D436,E435+D436)</f>
        <v/>
      </c>
      <c r="F436" s="18">
        <f>IF(B436&lt;&gt;B435,MAX(0,E436),MAX(F435,E436))</f>
        <v/>
      </c>
      <c r="G436" s="18">
        <f>F436-E436</f>
        <v/>
      </c>
      <c r="H436" s="18">
        <f>IF(C436&lt;&gt;C435,D436,H435+D436)</f>
        <v/>
      </c>
      <c r="I436" s="18">
        <f>IF(C436&lt;&gt;C435,MAX(0,H436),MAX(I435,H436))</f>
        <v/>
      </c>
      <c r="J436" s="18">
        <f>I436-H436</f>
        <v/>
      </c>
      <c r="K436" s="18">
        <f>MAX(K435,'All Trades'!R435)</f>
        <v/>
      </c>
      <c r="L436" s="18">
        <f>'All Trades'!R435</f>
        <v/>
      </c>
      <c r="M436" s="18">
        <f>MAX(0,K436-(L436+'All Trades'!P436))</f>
        <v/>
      </c>
    </row>
    <row r="437">
      <c r="A437" s="11">
        <f>'All Trades'!A437</f>
        <v/>
      </c>
      <c r="B437" s="31">
        <f>YEAR('All Trades'!B437)</f>
        <v/>
      </c>
      <c r="C437" s="24">
        <f>DATE(YEAR('All Trades'!B437),MONTH('All Trades'!B437),1)</f>
        <v/>
      </c>
      <c r="D437" s="18">
        <f>'All Trades'!O437</f>
        <v/>
      </c>
      <c r="E437" s="18">
        <f>IF(B437&lt;&gt;B436,D437,E436+D437)</f>
        <v/>
      </c>
      <c r="F437" s="18">
        <f>IF(B437&lt;&gt;B436,MAX(0,E437),MAX(F436,E437))</f>
        <v/>
      </c>
      <c r="G437" s="18">
        <f>F437-E437</f>
        <v/>
      </c>
      <c r="H437" s="18">
        <f>IF(C437&lt;&gt;C436,D437,H436+D437)</f>
        <v/>
      </c>
      <c r="I437" s="18">
        <f>IF(C437&lt;&gt;C436,MAX(0,H437),MAX(I436,H437))</f>
        <v/>
      </c>
      <c r="J437" s="18">
        <f>I437-H437</f>
        <v/>
      </c>
      <c r="K437" s="18">
        <f>MAX(K436,'All Trades'!R436)</f>
        <v/>
      </c>
      <c r="L437" s="18">
        <f>'All Trades'!R436</f>
        <v/>
      </c>
      <c r="M437" s="18">
        <f>MAX(0,K437-(L437+'All Trades'!P437))</f>
        <v/>
      </c>
    </row>
    <row r="438">
      <c r="A438" s="11">
        <f>'All Trades'!A438</f>
        <v/>
      </c>
      <c r="B438" s="31">
        <f>YEAR('All Trades'!B438)</f>
        <v/>
      </c>
      <c r="C438" s="24">
        <f>DATE(YEAR('All Trades'!B438),MONTH('All Trades'!B438),1)</f>
        <v/>
      </c>
      <c r="D438" s="18">
        <f>'All Trades'!O438</f>
        <v/>
      </c>
      <c r="E438" s="18">
        <f>IF(B438&lt;&gt;B437,D438,E437+D438)</f>
        <v/>
      </c>
      <c r="F438" s="18">
        <f>IF(B438&lt;&gt;B437,MAX(0,E438),MAX(F437,E438))</f>
        <v/>
      </c>
      <c r="G438" s="18">
        <f>F438-E438</f>
        <v/>
      </c>
      <c r="H438" s="18">
        <f>IF(C438&lt;&gt;C437,D438,H437+D438)</f>
        <v/>
      </c>
      <c r="I438" s="18">
        <f>IF(C438&lt;&gt;C437,MAX(0,H438),MAX(I437,H438))</f>
        <v/>
      </c>
      <c r="J438" s="18">
        <f>I438-H438</f>
        <v/>
      </c>
      <c r="K438" s="18">
        <f>MAX(K437,'All Trades'!R437)</f>
        <v/>
      </c>
      <c r="L438" s="18">
        <f>'All Trades'!R437</f>
        <v/>
      </c>
      <c r="M438" s="18">
        <f>MAX(0,K438-(L438+'All Trades'!P438))</f>
        <v/>
      </c>
    </row>
    <row r="439">
      <c r="A439" s="11">
        <f>'All Trades'!A439</f>
        <v/>
      </c>
      <c r="B439" s="31">
        <f>YEAR('All Trades'!B439)</f>
        <v/>
      </c>
      <c r="C439" s="24">
        <f>DATE(YEAR('All Trades'!B439),MONTH('All Trades'!B439),1)</f>
        <v/>
      </c>
      <c r="D439" s="18">
        <f>'All Trades'!O439</f>
        <v/>
      </c>
      <c r="E439" s="18">
        <f>IF(B439&lt;&gt;B438,D439,E438+D439)</f>
        <v/>
      </c>
      <c r="F439" s="18">
        <f>IF(B439&lt;&gt;B438,MAX(0,E439),MAX(F438,E439))</f>
        <v/>
      </c>
      <c r="G439" s="18">
        <f>F439-E439</f>
        <v/>
      </c>
      <c r="H439" s="18">
        <f>IF(C439&lt;&gt;C438,D439,H438+D439)</f>
        <v/>
      </c>
      <c r="I439" s="18">
        <f>IF(C439&lt;&gt;C438,MAX(0,H439),MAX(I438,H439))</f>
        <v/>
      </c>
      <c r="J439" s="18">
        <f>I439-H439</f>
        <v/>
      </c>
      <c r="K439" s="18">
        <f>MAX(K438,'All Trades'!R438)</f>
        <v/>
      </c>
      <c r="L439" s="18">
        <f>'All Trades'!R438</f>
        <v/>
      </c>
      <c r="M439" s="18">
        <f>MAX(0,K439-(L439+'All Trades'!P439))</f>
        <v/>
      </c>
    </row>
    <row r="440">
      <c r="A440" s="11">
        <f>'All Trades'!A440</f>
        <v/>
      </c>
      <c r="B440" s="31">
        <f>YEAR('All Trades'!B440)</f>
        <v/>
      </c>
      <c r="C440" s="24">
        <f>DATE(YEAR('All Trades'!B440),MONTH('All Trades'!B440),1)</f>
        <v/>
      </c>
      <c r="D440" s="18">
        <f>'All Trades'!O440</f>
        <v/>
      </c>
      <c r="E440" s="18">
        <f>IF(B440&lt;&gt;B439,D440,E439+D440)</f>
        <v/>
      </c>
      <c r="F440" s="18">
        <f>IF(B440&lt;&gt;B439,MAX(0,E440),MAX(F439,E440))</f>
        <v/>
      </c>
      <c r="G440" s="18">
        <f>F440-E440</f>
        <v/>
      </c>
      <c r="H440" s="18">
        <f>IF(C440&lt;&gt;C439,D440,H439+D440)</f>
        <v/>
      </c>
      <c r="I440" s="18">
        <f>IF(C440&lt;&gt;C439,MAX(0,H440),MAX(I439,H440))</f>
        <v/>
      </c>
      <c r="J440" s="18">
        <f>I440-H440</f>
        <v/>
      </c>
      <c r="K440" s="18">
        <f>MAX(K439,'All Trades'!R439)</f>
        <v/>
      </c>
      <c r="L440" s="18">
        <f>'All Trades'!R439</f>
        <v/>
      </c>
      <c r="M440" s="18">
        <f>MAX(0,K440-(L440+'All Trades'!P440))</f>
        <v/>
      </c>
    </row>
    <row r="441">
      <c r="A441" s="11">
        <f>'All Trades'!A441</f>
        <v/>
      </c>
      <c r="B441" s="31">
        <f>YEAR('All Trades'!B441)</f>
        <v/>
      </c>
      <c r="C441" s="24">
        <f>DATE(YEAR('All Trades'!B441),MONTH('All Trades'!B441),1)</f>
        <v/>
      </c>
      <c r="D441" s="18">
        <f>'All Trades'!O441</f>
        <v/>
      </c>
      <c r="E441" s="18">
        <f>IF(B441&lt;&gt;B440,D441,E440+D441)</f>
        <v/>
      </c>
      <c r="F441" s="18">
        <f>IF(B441&lt;&gt;B440,MAX(0,E441),MAX(F440,E441))</f>
        <v/>
      </c>
      <c r="G441" s="18">
        <f>F441-E441</f>
        <v/>
      </c>
      <c r="H441" s="18">
        <f>IF(C441&lt;&gt;C440,D441,H440+D441)</f>
        <v/>
      </c>
      <c r="I441" s="18">
        <f>IF(C441&lt;&gt;C440,MAX(0,H441),MAX(I440,H441))</f>
        <v/>
      </c>
      <c r="J441" s="18">
        <f>I441-H441</f>
        <v/>
      </c>
      <c r="K441" s="18">
        <f>MAX(K440,'All Trades'!R440)</f>
        <v/>
      </c>
      <c r="L441" s="18">
        <f>'All Trades'!R440</f>
        <v/>
      </c>
      <c r="M441" s="18">
        <f>MAX(0,K441-(L441+'All Trades'!P441))</f>
        <v/>
      </c>
    </row>
    <row r="442">
      <c r="A442" s="11">
        <f>'All Trades'!A442</f>
        <v/>
      </c>
      <c r="B442" s="31">
        <f>YEAR('All Trades'!B442)</f>
        <v/>
      </c>
      <c r="C442" s="24">
        <f>DATE(YEAR('All Trades'!B442),MONTH('All Trades'!B442),1)</f>
        <v/>
      </c>
      <c r="D442" s="18">
        <f>'All Trades'!O442</f>
        <v/>
      </c>
      <c r="E442" s="18">
        <f>IF(B442&lt;&gt;B441,D442,E441+D442)</f>
        <v/>
      </c>
      <c r="F442" s="18">
        <f>IF(B442&lt;&gt;B441,MAX(0,E442),MAX(F441,E442))</f>
        <v/>
      </c>
      <c r="G442" s="18">
        <f>F442-E442</f>
        <v/>
      </c>
      <c r="H442" s="18">
        <f>IF(C442&lt;&gt;C441,D442,H441+D442)</f>
        <v/>
      </c>
      <c r="I442" s="18">
        <f>IF(C442&lt;&gt;C441,MAX(0,H442),MAX(I441,H442))</f>
        <v/>
      </c>
      <c r="J442" s="18">
        <f>I442-H442</f>
        <v/>
      </c>
      <c r="K442" s="18">
        <f>MAX(K441,'All Trades'!R441)</f>
        <v/>
      </c>
      <c r="L442" s="18">
        <f>'All Trades'!R441</f>
        <v/>
      </c>
      <c r="M442" s="18">
        <f>MAX(0,K442-(L442+'All Trades'!P442))</f>
        <v/>
      </c>
    </row>
    <row r="443">
      <c r="A443" s="11">
        <f>'All Trades'!A443</f>
        <v/>
      </c>
      <c r="B443" s="31">
        <f>YEAR('All Trades'!B443)</f>
        <v/>
      </c>
      <c r="C443" s="24">
        <f>DATE(YEAR('All Trades'!B443),MONTH('All Trades'!B443),1)</f>
        <v/>
      </c>
      <c r="D443" s="18">
        <f>'All Trades'!O443</f>
        <v/>
      </c>
      <c r="E443" s="18">
        <f>IF(B443&lt;&gt;B442,D443,E442+D443)</f>
        <v/>
      </c>
      <c r="F443" s="18">
        <f>IF(B443&lt;&gt;B442,MAX(0,E443),MAX(F442,E443))</f>
        <v/>
      </c>
      <c r="G443" s="18">
        <f>F443-E443</f>
        <v/>
      </c>
      <c r="H443" s="18">
        <f>IF(C443&lt;&gt;C442,D443,H442+D443)</f>
        <v/>
      </c>
      <c r="I443" s="18">
        <f>IF(C443&lt;&gt;C442,MAX(0,H443),MAX(I442,H443))</f>
        <v/>
      </c>
      <c r="J443" s="18">
        <f>I443-H443</f>
        <v/>
      </c>
      <c r="K443" s="18">
        <f>MAX(K442,'All Trades'!R442)</f>
        <v/>
      </c>
      <c r="L443" s="18">
        <f>'All Trades'!R442</f>
        <v/>
      </c>
      <c r="M443" s="18">
        <f>MAX(0,K443-(L443+'All Trades'!P443))</f>
        <v/>
      </c>
    </row>
    <row r="444">
      <c r="A444" s="11">
        <f>'All Trades'!A444</f>
        <v/>
      </c>
      <c r="B444" s="31">
        <f>YEAR('All Trades'!B444)</f>
        <v/>
      </c>
      <c r="C444" s="24">
        <f>DATE(YEAR('All Trades'!B444),MONTH('All Trades'!B444),1)</f>
        <v/>
      </c>
      <c r="D444" s="18">
        <f>'All Trades'!O444</f>
        <v/>
      </c>
      <c r="E444" s="18">
        <f>IF(B444&lt;&gt;B443,D444,E443+D444)</f>
        <v/>
      </c>
      <c r="F444" s="18">
        <f>IF(B444&lt;&gt;B443,MAX(0,E444),MAX(F443,E444))</f>
        <v/>
      </c>
      <c r="G444" s="18">
        <f>F444-E444</f>
        <v/>
      </c>
      <c r="H444" s="18">
        <f>IF(C444&lt;&gt;C443,D444,H443+D444)</f>
        <v/>
      </c>
      <c r="I444" s="18">
        <f>IF(C444&lt;&gt;C443,MAX(0,H444),MAX(I443,H444))</f>
        <v/>
      </c>
      <c r="J444" s="18">
        <f>I444-H444</f>
        <v/>
      </c>
      <c r="K444" s="18">
        <f>MAX(K443,'All Trades'!R443)</f>
        <v/>
      </c>
      <c r="L444" s="18">
        <f>'All Trades'!R443</f>
        <v/>
      </c>
      <c r="M444" s="18">
        <f>MAX(0,K444-(L444+'All Trades'!P444))</f>
        <v/>
      </c>
    </row>
    <row r="445">
      <c r="A445" s="11">
        <f>'All Trades'!A445</f>
        <v/>
      </c>
      <c r="B445" s="31">
        <f>YEAR('All Trades'!B445)</f>
        <v/>
      </c>
      <c r="C445" s="24">
        <f>DATE(YEAR('All Trades'!B445),MONTH('All Trades'!B445),1)</f>
        <v/>
      </c>
      <c r="D445" s="18">
        <f>'All Trades'!O445</f>
        <v/>
      </c>
      <c r="E445" s="18">
        <f>IF(B445&lt;&gt;B444,D445,E444+D445)</f>
        <v/>
      </c>
      <c r="F445" s="18">
        <f>IF(B445&lt;&gt;B444,MAX(0,E445),MAX(F444,E445))</f>
        <v/>
      </c>
      <c r="G445" s="18">
        <f>F445-E445</f>
        <v/>
      </c>
      <c r="H445" s="18">
        <f>IF(C445&lt;&gt;C444,D445,H444+D445)</f>
        <v/>
      </c>
      <c r="I445" s="18">
        <f>IF(C445&lt;&gt;C444,MAX(0,H445),MAX(I444,H445))</f>
        <v/>
      </c>
      <c r="J445" s="18">
        <f>I445-H445</f>
        <v/>
      </c>
      <c r="K445" s="18">
        <f>MAX(K444,'All Trades'!R444)</f>
        <v/>
      </c>
      <c r="L445" s="18">
        <f>'All Trades'!R444</f>
        <v/>
      </c>
      <c r="M445" s="18">
        <f>MAX(0,K445-(L445+'All Trades'!P445))</f>
        <v/>
      </c>
    </row>
    <row r="446">
      <c r="A446" s="11">
        <f>'All Trades'!A446</f>
        <v/>
      </c>
      <c r="B446" s="31">
        <f>YEAR('All Trades'!B446)</f>
        <v/>
      </c>
      <c r="C446" s="24">
        <f>DATE(YEAR('All Trades'!B446),MONTH('All Trades'!B446),1)</f>
        <v/>
      </c>
      <c r="D446" s="18">
        <f>'All Trades'!O446</f>
        <v/>
      </c>
      <c r="E446" s="18">
        <f>IF(B446&lt;&gt;B445,D446,E445+D446)</f>
        <v/>
      </c>
      <c r="F446" s="18">
        <f>IF(B446&lt;&gt;B445,MAX(0,E446),MAX(F445,E446))</f>
        <v/>
      </c>
      <c r="G446" s="18">
        <f>F446-E446</f>
        <v/>
      </c>
      <c r="H446" s="18">
        <f>IF(C446&lt;&gt;C445,D446,H445+D446)</f>
        <v/>
      </c>
      <c r="I446" s="18">
        <f>IF(C446&lt;&gt;C445,MAX(0,H446),MAX(I445,H446))</f>
        <v/>
      </c>
      <c r="J446" s="18">
        <f>I446-H446</f>
        <v/>
      </c>
      <c r="K446" s="18">
        <f>MAX(K445,'All Trades'!R445)</f>
        <v/>
      </c>
      <c r="L446" s="18">
        <f>'All Trades'!R445</f>
        <v/>
      </c>
      <c r="M446" s="18">
        <f>MAX(0,K446-(L446+'All Trades'!P446))</f>
        <v/>
      </c>
    </row>
    <row r="447">
      <c r="A447" s="11">
        <f>'All Trades'!A447</f>
        <v/>
      </c>
      <c r="B447" s="31">
        <f>YEAR('All Trades'!B447)</f>
        <v/>
      </c>
      <c r="C447" s="24">
        <f>DATE(YEAR('All Trades'!B447),MONTH('All Trades'!B447),1)</f>
        <v/>
      </c>
      <c r="D447" s="18">
        <f>'All Trades'!O447</f>
        <v/>
      </c>
      <c r="E447" s="18">
        <f>IF(B447&lt;&gt;B446,D447,E446+D447)</f>
        <v/>
      </c>
      <c r="F447" s="18">
        <f>IF(B447&lt;&gt;B446,MAX(0,E447),MAX(F446,E447))</f>
        <v/>
      </c>
      <c r="G447" s="18">
        <f>F447-E447</f>
        <v/>
      </c>
      <c r="H447" s="18">
        <f>IF(C447&lt;&gt;C446,D447,H446+D447)</f>
        <v/>
      </c>
      <c r="I447" s="18">
        <f>IF(C447&lt;&gt;C446,MAX(0,H447),MAX(I446,H447))</f>
        <v/>
      </c>
      <c r="J447" s="18">
        <f>I447-H447</f>
        <v/>
      </c>
      <c r="K447" s="18">
        <f>MAX(K446,'All Trades'!R446)</f>
        <v/>
      </c>
      <c r="L447" s="18">
        <f>'All Trades'!R446</f>
        <v/>
      </c>
      <c r="M447" s="18">
        <f>MAX(0,K447-(L447+'All Trades'!P447))</f>
        <v/>
      </c>
    </row>
    <row r="448">
      <c r="A448" s="11">
        <f>'All Trades'!A448</f>
        <v/>
      </c>
      <c r="B448" s="31">
        <f>YEAR('All Trades'!B448)</f>
        <v/>
      </c>
      <c r="C448" s="24">
        <f>DATE(YEAR('All Trades'!B448),MONTH('All Trades'!B448),1)</f>
        <v/>
      </c>
      <c r="D448" s="18">
        <f>'All Trades'!O448</f>
        <v/>
      </c>
      <c r="E448" s="18">
        <f>IF(B448&lt;&gt;B447,D448,E447+D448)</f>
        <v/>
      </c>
      <c r="F448" s="18">
        <f>IF(B448&lt;&gt;B447,MAX(0,E448),MAX(F447,E448))</f>
        <v/>
      </c>
      <c r="G448" s="18">
        <f>F448-E448</f>
        <v/>
      </c>
      <c r="H448" s="18">
        <f>IF(C448&lt;&gt;C447,D448,H447+D448)</f>
        <v/>
      </c>
      <c r="I448" s="18">
        <f>IF(C448&lt;&gt;C447,MAX(0,H448),MAX(I447,H448))</f>
        <v/>
      </c>
      <c r="J448" s="18">
        <f>I448-H448</f>
        <v/>
      </c>
      <c r="K448" s="18">
        <f>MAX(K447,'All Trades'!R447)</f>
        <v/>
      </c>
      <c r="L448" s="18">
        <f>'All Trades'!R447</f>
        <v/>
      </c>
      <c r="M448" s="18">
        <f>MAX(0,K448-(L448+'All Trades'!P448))</f>
        <v/>
      </c>
    </row>
    <row r="449">
      <c r="A449" s="11">
        <f>'All Trades'!A449</f>
        <v/>
      </c>
      <c r="B449" s="31">
        <f>YEAR('All Trades'!B449)</f>
        <v/>
      </c>
      <c r="C449" s="24">
        <f>DATE(YEAR('All Trades'!B449),MONTH('All Trades'!B449),1)</f>
        <v/>
      </c>
      <c r="D449" s="18">
        <f>'All Trades'!O449</f>
        <v/>
      </c>
      <c r="E449" s="18">
        <f>IF(B449&lt;&gt;B448,D449,E448+D449)</f>
        <v/>
      </c>
      <c r="F449" s="18">
        <f>IF(B449&lt;&gt;B448,MAX(0,E449),MAX(F448,E449))</f>
        <v/>
      </c>
      <c r="G449" s="18">
        <f>F449-E449</f>
        <v/>
      </c>
      <c r="H449" s="18">
        <f>IF(C449&lt;&gt;C448,D449,H448+D449)</f>
        <v/>
      </c>
      <c r="I449" s="18">
        <f>IF(C449&lt;&gt;C448,MAX(0,H449),MAX(I448,H449))</f>
        <v/>
      </c>
      <c r="J449" s="18">
        <f>I449-H449</f>
        <v/>
      </c>
      <c r="K449" s="18">
        <f>MAX(K448,'All Trades'!R448)</f>
        <v/>
      </c>
      <c r="L449" s="18">
        <f>'All Trades'!R448</f>
        <v/>
      </c>
      <c r="M449" s="18">
        <f>MAX(0,K449-(L449+'All Trades'!P449))</f>
        <v/>
      </c>
    </row>
    <row r="450">
      <c r="A450" s="11">
        <f>'All Trades'!A450</f>
        <v/>
      </c>
      <c r="B450" s="31">
        <f>YEAR('All Trades'!B450)</f>
        <v/>
      </c>
      <c r="C450" s="24">
        <f>DATE(YEAR('All Trades'!B450),MONTH('All Trades'!B450),1)</f>
        <v/>
      </c>
      <c r="D450" s="18">
        <f>'All Trades'!O450</f>
        <v/>
      </c>
      <c r="E450" s="18">
        <f>IF(B450&lt;&gt;B449,D450,E449+D450)</f>
        <v/>
      </c>
      <c r="F450" s="18">
        <f>IF(B450&lt;&gt;B449,MAX(0,E450),MAX(F449,E450))</f>
        <v/>
      </c>
      <c r="G450" s="18">
        <f>F450-E450</f>
        <v/>
      </c>
      <c r="H450" s="18">
        <f>IF(C450&lt;&gt;C449,D450,H449+D450)</f>
        <v/>
      </c>
      <c r="I450" s="18">
        <f>IF(C450&lt;&gt;C449,MAX(0,H450),MAX(I449,H450))</f>
        <v/>
      </c>
      <c r="J450" s="18">
        <f>I450-H450</f>
        <v/>
      </c>
      <c r="K450" s="18">
        <f>MAX(K449,'All Trades'!R449)</f>
        <v/>
      </c>
      <c r="L450" s="18">
        <f>'All Trades'!R449</f>
        <v/>
      </c>
      <c r="M450" s="18">
        <f>MAX(0,K450-(L450+'All Trades'!P450))</f>
        <v/>
      </c>
    </row>
    <row r="451">
      <c r="A451" s="11">
        <f>'All Trades'!A451</f>
        <v/>
      </c>
      <c r="B451" s="31">
        <f>YEAR('All Trades'!B451)</f>
        <v/>
      </c>
      <c r="C451" s="24">
        <f>DATE(YEAR('All Trades'!B451),MONTH('All Trades'!B451),1)</f>
        <v/>
      </c>
      <c r="D451" s="18">
        <f>'All Trades'!O451</f>
        <v/>
      </c>
      <c r="E451" s="18">
        <f>IF(B451&lt;&gt;B450,D451,E450+D451)</f>
        <v/>
      </c>
      <c r="F451" s="18">
        <f>IF(B451&lt;&gt;B450,MAX(0,E451),MAX(F450,E451))</f>
        <v/>
      </c>
      <c r="G451" s="18">
        <f>F451-E451</f>
        <v/>
      </c>
      <c r="H451" s="18">
        <f>IF(C451&lt;&gt;C450,D451,H450+D451)</f>
        <v/>
      </c>
      <c r="I451" s="18">
        <f>IF(C451&lt;&gt;C450,MAX(0,H451),MAX(I450,H451))</f>
        <v/>
      </c>
      <c r="J451" s="18">
        <f>I451-H451</f>
        <v/>
      </c>
      <c r="K451" s="18">
        <f>MAX(K450,'All Trades'!R450)</f>
        <v/>
      </c>
      <c r="L451" s="18">
        <f>'All Trades'!R450</f>
        <v/>
      </c>
      <c r="M451" s="18">
        <f>MAX(0,K451-(L451+'All Trades'!P451))</f>
        <v/>
      </c>
    </row>
    <row r="452">
      <c r="A452" s="11">
        <f>'All Trades'!A452</f>
        <v/>
      </c>
      <c r="B452" s="31">
        <f>YEAR('All Trades'!B452)</f>
        <v/>
      </c>
      <c r="C452" s="24">
        <f>DATE(YEAR('All Trades'!B452),MONTH('All Trades'!B452),1)</f>
        <v/>
      </c>
      <c r="D452" s="18">
        <f>'All Trades'!O452</f>
        <v/>
      </c>
      <c r="E452" s="18">
        <f>IF(B452&lt;&gt;B451,D452,E451+D452)</f>
        <v/>
      </c>
      <c r="F452" s="18">
        <f>IF(B452&lt;&gt;B451,MAX(0,E452),MAX(F451,E452))</f>
        <v/>
      </c>
      <c r="G452" s="18">
        <f>F452-E452</f>
        <v/>
      </c>
      <c r="H452" s="18">
        <f>IF(C452&lt;&gt;C451,D452,H451+D452)</f>
        <v/>
      </c>
      <c r="I452" s="18">
        <f>IF(C452&lt;&gt;C451,MAX(0,H452),MAX(I451,H452))</f>
        <v/>
      </c>
      <c r="J452" s="18">
        <f>I452-H452</f>
        <v/>
      </c>
      <c r="K452" s="18">
        <f>MAX(K451,'All Trades'!R451)</f>
        <v/>
      </c>
      <c r="L452" s="18">
        <f>'All Trades'!R451</f>
        <v/>
      </c>
      <c r="M452" s="18">
        <f>MAX(0,K452-(L452+'All Trades'!P452))</f>
        <v/>
      </c>
    </row>
    <row r="453">
      <c r="A453" s="11">
        <f>'All Trades'!A453</f>
        <v/>
      </c>
      <c r="B453" s="31">
        <f>YEAR('All Trades'!B453)</f>
        <v/>
      </c>
      <c r="C453" s="24">
        <f>DATE(YEAR('All Trades'!B453),MONTH('All Trades'!B453),1)</f>
        <v/>
      </c>
      <c r="D453" s="18">
        <f>'All Trades'!O453</f>
        <v/>
      </c>
      <c r="E453" s="18">
        <f>IF(B453&lt;&gt;B452,D453,E452+D453)</f>
        <v/>
      </c>
      <c r="F453" s="18">
        <f>IF(B453&lt;&gt;B452,MAX(0,E453),MAX(F452,E453))</f>
        <v/>
      </c>
      <c r="G453" s="18">
        <f>F453-E453</f>
        <v/>
      </c>
      <c r="H453" s="18">
        <f>IF(C453&lt;&gt;C452,D453,H452+D453)</f>
        <v/>
      </c>
      <c r="I453" s="18">
        <f>IF(C453&lt;&gt;C452,MAX(0,H453),MAX(I452,H453))</f>
        <v/>
      </c>
      <c r="J453" s="18">
        <f>I453-H453</f>
        <v/>
      </c>
      <c r="K453" s="18">
        <f>MAX(K452,'All Trades'!R452)</f>
        <v/>
      </c>
      <c r="L453" s="18">
        <f>'All Trades'!R452</f>
        <v/>
      </c>
      <c r="M453" s="18">
        <f>MAX(0,K453-(L453+'All Trades'!P453))</f>
        <v/>
      </c>
    </row>
    <row r="454">
      <c r="A454" s="11">
        <f>'All Trades'!A454</f>
        <v/>
      </c>
      <c r="B454" s="31">
        <f>YEAR('All Trades'!B454)</f>
        <v/>
      </c>
      <c r="C454" s="24">
        <f>DATE(YEAR('All Trades'!B454),MONTH('All Trades'!B454),1)</f>
        <v/>
      </c>
      <c r="D454" s="18">
        <f>'All Trades'!O454</f>
        <v/>
      </c>
      <c r="E454" s="18">
        <f>IF(B454&lt;&gt;B453,D454,E453+D454)</f>
        <v/>
      </c>
      <c r="F454" s="18">
        <f>IF(B454&lt;&gt;B453,MAX(0,E454),MAX(F453,E454))</f>
        <v/>
      </c>
      <c r="G454" s="18">
        <f>F454-E454</f>
        <v/>
      </c>
      <c r="H454" s="18">
        <f>IF(C454&lt;&gt;C453,D454,H453+D454)</f>
        <v/>
      </c>
      <c r="I454" s="18">
        <f>IF(C454&lt;&gt;C453,MAX(0,H454),MAX(I453,H454))</f>
        <v/>
      </c>
      <c r="J454" s="18">
        <f>I454-H454</f>
        <v/>
      </c>
      <c r="K454" s="18">
        <f>MAX(K453,'All Trades'!R453)</f>
        <v/>
      </c>
      <c r="L454" s="18">
        <f>'All Trades'!R453</f>
        <v/>
      </c>
      <c r="M454" s="18">
        <f>MAX(0,K454-(L454+'All Trades'!P454))</f>
        <v/>
      </c>
    </row>
    <row r="455">
      <c r="A455" s="11">
        <f>'All Trades'!A455</f>
        <v/>
      </c>
      <c r="B455" s="31">
        <f>YEAR('All Trades'!B455)</f>
        <v/>
      </c>
      <c r="C455" s="24">
        <f>DATE(YEAR('All Trades'!B455),MONTH('All Trades'!B455),1)</f>
        <v/>
      </c>
      <c r="D455" s="18">
        <f>'All Trades'!O455</f>
        <v/>
      </c>
      <c r="E455" s="18">
        <f>IF(B455&lt;&gt;B454,D455,E454+D455)</f>
        <v/>
      </c>
      <c r="F455" s="18">
        <f>IF(B455&lt;&gt;B454,MAX(0,E455),MAX(F454,E455))</f>
        <v/>
      </c>
      <c r="G455" s="18">
        <f>F455-E455</f>
        <v/>
      </c>
      <c r="H455" s="18">
        <f>IF(C455&lt;&gt;C454,D455,H454+D455)</f>
        <v/>
      </c>
      <c r="I455" s="18">
        <f>IF(C455&lt;&gt;C454,MAX(0,H455),MAX(I454,H455))</f>
        <v/>
      </c>
      <c r="J455" s="18">
        <f>I455-H455</f>
        <v/>
      </c>
      <c r="K455" s="18">
        <f>MAX(K454,'All Trades'!R454)</f>
        <v/>
      </c>
      <c r="L455" s="18">
        <f>'All Trades'!R454</f>
        <v/>
      </c>
      <c r="M455" s="18">
        <f>MAX(0,K455-(L455+'All Trades'!P455))</f>
        <v/>
      </c>
    </row>
    <row r="456">
      <c r="A456" s="11">
        <f>'All Trades'!A456</f>
        <v/>
      </c>
      <c r="B456" s="31">
        <f>YEAR('All Trades'!B456)</f>
        <v/>
      </c>
      <c r="C456" s="24">
        <f>DATE(YEAR('All Trades'!B456),MONTH('All Trades'!B456),1)</f>
        <v/>
      </c>
      <c r="D456" s="18">
        <f>'All Trades'!O456</f>
        <v/>
      </c>
      <c r="E456" s="18">
        <f>IF(B456&lt;&gt;B455,D456,E455+D456)</f>
        <v/>
      </c>
      <c r="F456" s="18">
        <f>IF(B456&lt;&gt;B455,MAX(0,E456),MAX(F455,E456))</f>
        <v/>
      </c>
      <c r="G456" s="18">
        <f>F456-E456</f>
        <v/>
      </c>
      <c r="H456" s="18">
        <f>IF(C456&lt;&gt;C455,D456,H455+D456)</f>
        <v/>
      </c>
      <c r="I456" s="18">
        <f>IF(C456&lt;&gt;C455,MAX(0,H456),MAX(I455,H456))</f>
        <v/>
      </c>
      <c r="J456" s="18">
        <f>I456-H456</f>
        <v/>
      </c>
      <c r="K456" s="18">
        <f>MAX(K455,'All Trades'!R455)</f>
        <v/>
      </c>
      <c r="L456" s="18">
        <f>'All Trades'!R455</f>
        <v/>
      </c>
      <c r="M456" s="18">
        <f>MAX(0,K456-(L456+'All Trades'!P456))</f>
        <v/>
      </c>
    </row>
    <row r="457">
      <c r="A457" s="11">
        <f>'All Trades'!A457</f>
        <v/>
      </c>
      <c r="B457" s="31">
        <f>YEAR('All Trades'!B457)</f>
        <v/>
      </c>
      <c r="C457" s="24">
        <f>DATE(YEAR('All Trades'!B457),MONTH('All Trades'!B457),1)</f>
        <v/>
      </c>
      <c r="D457" s="18">
        <f>'All Trades'!O457</f>
        <v/>
      </c>
      <c r="E457" s="18">
        <f>IF(B457&lt;&gt;B456,D457,E456+D457)</f>
        <v/>
      </c>
      <c r="F457" s="18">
        <f>IF(B457&lt;&gt;B456,MAX(0,E457),MAX(F456,E457))</f>
        <v/>
      </c>
      <c r="G457" s="18">
        <f>F457-E457</f>
        <v/>
      </c>
      <c r="H457" s="18">
        <f>IF(C457&lt;&gt;C456,D457,H456+D457)</f>
        <v/>
      </c>
      <c r="I457" s="18">
        <f>IF(C457&lt;&gt;C456,MAX(0,H457),MAX(I456,H457))</f>
        <v/>
      </c>
      <c r="J457" s="18">
        <f>I457-H457</f>
        <v/>
      </c>
      <c r="K457" s="18">
        <f>MAX(K456,'All Trades'!R456)</f>
        <v/>
      </c>
      <c r="L457" s="18">
        <f>'All Trades'!R456</f>
        <v/>
      </c>
      <c r="M457" s="18">
        <f>MAX(0,K457-(L457+'All Trades'!P457))</f>
        <v/>
      </c>
    </row>
    <row r="458">
      <c r="A458" s="11">
        <f>'All Trades'!A458</f>
        <v/>
      </c>
      <c r="B458" s="31">
        <f>YEAR('All Trades'!B458)</f>
        <v/>
      </c>
      <c r="C458" s="24">
        <f>DATE(YEAR('All Trades'!B458),MONTH('All Trades'!B458),1)</f>
        <v/>
      </c>
      <c r="D458" s="18">
        <f>'All Trades'!O458</f>
        <v/>
      </c>
      <c r="E458" s="18">
        <f>IF(B458&lt;&gt;B457,D458,E457+D458)</f>
        <v/>
      </c>
      <c r="F458" s="18">
        <f>IF(B458&lt;&gt;B457,MAX(0,E458),MAX(F457,E458))</f>
        <v/>
      </c>
      <c r="G458" s="18">
        <f>F458-E458</f>
        <v/>
      </c>
      <c r="H458" s="18">
        <f>IF(C458&lt;&gt;C457,D458,H457+D458)</f>
        <v/>
      </c>
      <c r="I458" s="18">
        <f>IF(C458&lt;&gt;C457,MAX(0,H458),MAX(I457,H458))</f>
        <v/>
      </c>
      <c r="J458" s="18">
        <f>I458-H458</f>
        <v/>
      </c>
      <c r="K458" s="18">
        <f>MAX(K457,'All Trades'!R457)</f>
        <v/>
      </c>
      <c r="L458" s="18">
        <f>'All Trades'!R457</f>
        <v/>
      </c>
      <c r="M458" s="18">
        <f>MAX(0,K458-(L458+'All Trades'!P458))</f>
        <v/>
      </c>
    </row>
    <row r="459">
      <c r="A459" s="11">
        <f>'All Trades'!A459</f>
        <v/>
      </c>
      <c r="B459" s="31">
        <f>YEAR('All Trades'!B459)</f>
        <v/>
      </c>
      <c r="C459" s="24">
        <f>DATE(YEAR('All Trades'!B459),MONTH('All Trades'!B459),1)</f>
        <v/>
      </c>
      <c r="D459" s="18">
        <f>'All Trades'!O459</f>
        <v/>
      </c>
      <c r="E459" s="18">
        <f>IF(B459&lt;&gt;B458,D459,E458+D459)</f>
        <v/>
      </c>
      <c r="F459" s="18">
        <f>IF(B459&lt;&gt;B458,MAX(0,E459),MAX(F458,E459))</f>
        <v/>
      </c>
      <c r="G459" s="18">
        <f>F459-E459</f>
        <v/>
      </c>
      <c r="H459" s="18">
        <f>IF(C459&lt;&gt;C458,D459,H458+D459)</f>
        <v/>
      </c>
      <c r="I459" s="18">
        <f>IF(C459&lt;&gt;C458,MAX(0,H459),MAX(I458,H459))</f>
        <v/>
      </c>
      <c r="J459" s="18">
        <f>I459-H459</f>
        <v/>
      </c>
      <c r="K459" s="18">
        <f>MAX(K458,'All Trades'!R458)</f>
        <v/>
      </c>
      <c r="L459" s="18">
        <f>'All Trades'!R458</f>
        <v/>
      </c>
      <c r="M459" s="18">
        <f>MAX(0,K459-(L459+'All Trades'!P459))</f>
        <v/>
      </c>
    </row>
    <row r="460">
      <c r="A460" s="11">
        <f>'All Trades'!A460</f>
        <v/>
      </c>
      <c r="B460" s="31">
        <f>YEAR('All Trades'!B460)</f>
        <v/>
      </c>
      <c r="C460" s="24">
        <f>DATE(YEAR('All Trades'!B460),MONTH('All Trades'!B460),1)</f>
        <v/>
      </c>
      <c r="D460" s="18">
        <f>'All Trades'!O460</f>
        <v/>
      </c>
      <c r="E460" s="18">
        <f>IF(B460&lt;&gt;B459,D460,E459+D460)</f>
        <v/>
      </c>
      <c r="F460" s="18">
        <f>IF(B460&lt;&gt;B459,MAX(0,E460),MAX(F459,E460))</f>
        <v/>
      </c>
      <c r="G460" s="18">
        <f>F460-E460</f>
        <v/>
      </c>
      <c r="H460" s="18">
        <f>IF(C460&lt;&gt;C459,D460,H459+D460)</f>
        <v/>
      </c>
      <c r="I460" s="18">
        <f>IF(C460&lt;&gt;C459,MAX(0,H460),MAX(I459,H460))</f>
        <v/>
      </c>
      <c r="J460" s="18">
        <f>I460-H460</f>
        <v/>
      </c>
      <c r="K460" s="18">
        <f>MAX(K459,'All Trades'!R459)</f>
        <v/>
      </c>
      <c r="L460" s="18">
        <f>'All Trades'!R459</f>
        <v/>
      </c>
      <c r="M460" s="18">
        <f>MAX(0,K460-(L460+'All Trades'!P460))</f>
        <v/>
      </c>
    </row>
    <row r="461">
      <c r="A461" s="11">
        <f>'All Trades'!A461</f>
        <v/>
      </c>
      <c r="B461" s="31">
        <f>YEAR('All Trades'!B461)</f>
        <v/>
      </c>
      <c r="C461" s="24">
        <f>DATE(YEAR('All Trades'!B461),MONTH('All Trades'!B461),1)</f>
        <v/>
      </c>
      <c r="D461" s="18">
        <f>'All Trades'!O461</f>
        <v/>
      </c>
      <c r="E461" s="18">
        <f>IF(B461&lt;&gt;B460,D461,E460+D461)</f>
        <v/>
      </c>
      <c r="F461" s="18">
        <f>IF(B461&lt;&gt;B460,MAX(0,E461),MAX(F460,E461))</f>
        <v/>
      </c>
      <c r="G461" s="18">
        <f>F461-E461</f>
        <v/>
      </c>
      <c r="H461" s="18">
        <f>IF(C461&lt;&gt;C460,D461,H460+D461)</f>
        <v/>
      </c>
      <c r="I461" s="18">
        <f>IF(C461&lt;&gt;C460,MAX(0,H461),MAX(I460,H461))</f>
        <v/>
      </c>
      <c r="J461" s="18">
        <f>I461-H461</f>
        <v/>
      </c>
      <c r="K461" s="18">
        <f>MAX(K460,'All Trades'!R460)</f>
        <v/>
      </c>
      <c r="L461" s="18">
        <f>'All Trades'!R460</f>
        <v/>
      </c>
      <c r="M461" s="18">
        <f>MAX(0,K461-(L461+'All Trades'!P461))</f>
        <v/>
      </c>
    </row>
    <row r="462">
      <c r="A462" s="11">
        <f>'All Trades'!A462</f>
        <v/>
      </c>
      <c r="B462" s="31">
        <f>YEAR('All Trades'!B462)</f>
        <v/>
      </c>
      <c r="C462" s="24">
        <f>DATE(YEAR('All Trades'!B462),MONTH('All Trades'!B462),1)</f>
        <v/>
      </c>
      <c r="D462" s="18">
        <f>'All Trades'!O462</f>
        <v/>
      </c>
      <c r="E462" s="18">
        <f>IF(B462&lt;&gt;B461,D462,E461+D462)</f>
        <v/>
      </c>
      <c r="F462" s="18">
        <f>IF(B462&lt;&gt;B461,MAX(0,E462),MAX(F461,E462))</f>
        <v/>
      </c>
      <c r="G462" s="18">
        <f>F462-E462</f>
        <v/>
      </c>
      <c r="H462" s="18">
        <f>IF(C462&lt;&gt;C461,D462,H461+D462)</f>
        <v/>
      </c>
      <c r="I462" s="18">
        <f>IF(C462&lt;&gt;C461,MAX(0,H462),MAX(I461,H462))</f>
        <v/>
      </c>
      <c r="J462" s="18">
        <f>I462-H462</f>
        <v/>
      </c>
      <c r="K462" s="18">
        <f>MAX(K461,'All Trades'!R461)</f>
        <v/>
      </c>
      <c r="L462" s="18">
        <f>'All Trades'!R461</f>
        <v/>
      </c>
      <c r="M462" s="18">
        <f>MAX(0,K462-(L462+'All Trades'!P462))</f>
        <v/>
      </c>
    </row>
    <row r="463">
      <c r="A463" s="11">
        <f>'All Trades'!A463</f>
        <v/>
      </c>
      <c r="B463" s="31">
        <f>YEAR('All Trades'!B463)</f>
        <v/>
      </c>
      <c r="C463" s="24">
        <f>DATE(YEAR('All Trades'!B463),MONTH('All Trades'!B463),1)</f>
        <v/>
      </c>
      <c r="D463" s="18">
        <f>'All Trades'!O463</f>
        <v/>
      </c>
      <c r="E463" s="18">
        <f>IF(B463&lt;&gt;B462,D463,E462+D463)</f>
        <v/>
      </c>
      <c r="F463" s="18">
        <f>IF(B463&lt;&gt;B462,MAX(0,E463),MAX(F462,E463))</f>
        <v/>
      </c>
      <c r="G463" s="18">
        <f>F463-E463</f>
        <v/>
      </c>
      <c r="H463" s="18">
        <f>IF(C463&lt;&gt;C462,D463,H462+D463)</f>
        <v/>
      </c>
      <c r="I463" s="18">
        <f>IF(C463&lt;&gt;C462,MAX(0,H463),MAX(I462,H463))</f>
        <v/>
      </c>
      <c r="J463" s="18">
        <f>I463-H463</f>
        <v/>
      </c>
      <c r="K463" s="18">
        <f>MAX(K462,'All Trades'!R462)</f>
        <v/>
      </c>
      <c r="L463" s="18">
        <f>'All Trades'!R462</f>
        <v/>
      </c>
      <c r="M463" s="18">
        <f>MAX(0,K463-(L463+'All Trades'!P463))</f>
        <v/>
      </c>
    </row>
    <row r="464">
      <c r="A464" s="11">
        <f>'All Trades'!A464</f>
        <v/>
      </c>
      <c r="B464" s="31">
        <f>YEAR('All Trades'!B464)</f>
        <v/>
      </c>
      <c r="C464" s="24">
        <f>DATE(YEAR('All Trades'!B464),MONTH('All Trades'!B464),1)</f>
        <v/>
      </c>
      <c r="D464" s="18">
        <f>'All Trades'!O464</f>
        <v/>
      </c>
      <c r="E464" s="18">
        <f>IF(B464&lt;&gt;B463,D464,E463+D464)</f>
        <v/>
      </c>
      <c r="F464" s="18">
        <f>IF(B464&lt;&gt;B463,MAX(0,E464),MAX(F463,E464))</f>
        <v/>
      </c>
      <c r="G464" s="18">
        <f>F464-E464</f>
        <v/>
      </c>
      <c r="H464" s="18">
        <f>IF(C464&lt;&gt;C463,D464,H463+D464)</f>
        <v/>
      </c>
      <c r="I464" s="18">
        <f>IF(C464&lt;&gt;C463,MAX(0,H464),MAX(I463,H464))</f>
        <v/>
      </c>
      <c r="J464" s="18">
        <f>I464-H464</f>
        <v/>
      </c>
      <c r="K464" s="18">
        <f>MAX(K463,'All Trades'!R463)</f>
        <v/>
      </c>
      <c r="L464" s="18">
        <f>'All Trades'!R463</f>
        <v/>
      </c>
      <c r="M464" s="18">
        <f>MAX(0,K464-(L464+'All Trades'!P464))</f>
        <v/>
      </c>
    </row>
    <row r="465">
      <c r="A465" s="11">
        <f>'All Trades'!A465</f>
        <v/>
      </c>
      <c r="B465" s="31">
        <f>YEAR('All Trades'!B465)</f>
        <v/>
      </c>
      <c r="C465" s="24">
        <f>DATE(YEAR('All Trades'!B465),MONTH('All Trades'!B465),1)</f>
        <v/>
      </c>
      <c r="D465" s="18">
        <f>'All Trades'!O465</f>
        <v/>
      </c>
      <c r="E465" s="18">
        <f>IF(B465&lt;&gt;B464,D465,E464+D465)</f>
        <v/>
      </c>
      <c r="F465" s="18">
        <f>IF(B465&lt;&gt;B464,MAX(0,E465),MAX(F464,E465))</f>
        <v/>
      </c>
      <c r="G465" s="18">
        <f>F465-E465</f>
        <v/>
      </c>
      <c r="H465" s="18">
        <f>IF(C465&lt;&gt;C464,D465,H464+D465)</f>
        <v/>
      </c>
      <c r="I465" s="18">
        <f>IF(C465&lt;&gt;C464,MAX(0,H465),MAX(I464,H465))</f>
        <v/>
      </c>
      <c r="J465" s="18">
        <f>I465-H465</f>
        <v/>
      </c>
      <c r="K465" s="18">
        <f>MAX(K464,'All Trades'!R464)</f>
        <v/>
      </c>
      <c r="L465" s="18">
        <f>'All Trades'!R464</f>
        <v/>
      </c>
      <c r="M465" s="18">
        <f>MAX(0,K465-(L465+'All Trades'!P465))</f>
        <v/>
      </c>
    </row>
    <row r="466">
      <c r="A466" s="11">
        <f>'All Trades'!A466</f>
        <v/>
      </c>
      <c r="B466" s="31">
        <f>YEAR('All Trades'!B466)</f>
        <v/>
      </c>
      <c r="C466" s="24">
        <f>DATE(YEAR('All Trades'!B466),MONTH('All Trades'!B466),1)</f>
        <v/>
      </c>
      <c r="D466" s="18">
        <f>'All Trades'!O466</f>
        <v/>
      </c>
      <c r="E466" s="18">
        <f>IF(B466&lt;&gt;B465,D466,E465+D466)</f>
        <v/>
      </c>
      <c r="F466" s="18">
        <f>IF(B466&lt;&gt;B465,MAX(0,E466),MAX(F465,E466))</f>
        <v/>
      </c>
      <c r="G466" s="18">
        <f>F466-E466</f>
        <v/>
      </c>
      <c r="H466" s="18">
        <f>IF(C466&lt;&gt;C465,D466,H465+D466)</f>
        <v/>
      </c>
      <c r="I466" s="18">
        <f>IF(C466&lt;&gt;C465,MAX(0,H466),MAX(I465,H466))</f>
        <v/>
      </c>
      <c r="J466" s="18">
        <f>I466-H466</f>
        <v/>
      </c>
      <c r="K466" s="18">
        <f>MAX(K465,'All Trades'!R465)</f>
        <v/>
      </c>
      <c r="L466" s="18">
        <f>'All Trades'!R465</f>
        <v/>
      </c>
      <c r="M466" s="18">
        <f>MAX(0,K466-(L466+'All Trades'!P466))</f>
        <v/>
      </c>
    </row>
    <row r="467">
      <c r="A467" s="11">
        <f>'All Trades'!A467</f>
        <v/>
      </c>
      <c r="B467" s="31">
        <f>YEAR('All Trades'!B467)</f>
        <v/>
      </c>
      <c r="C467" s="24">
        <f>DATE(YEAR('All Trades'!B467),MONTH('All Trades'!B467),1)</f>
        <v/>
      </c>
      <c r="D467" s="18">
        <f>'All Trades'!O467</f>
        <v/>
      </c>
      <c r="E467" s="18">
        <f>IF(B467&lt;&gt;B466,D467,E466+D467)</f>
        <v/>
      </c>
      <c r="F467" s="18">
        <f>IF(B467&lt;&gt;B466,MAX(0,E467),MAX(F466,E467))</f>
        <v/>
      </c>
      <c r="G467" s="18">
        <f>F467-E467</f>
        <v/>
      </c>
      <c r="H467" s="18">
        <f>IF(C467&lt;&gt;C466,D467,H466+D467)</f>
        <v/>
      </c>
      <c r="I467" s="18">
        <f>IF(C467&lt;&gt;C466,MAX(0,H467),MAX(I466,H467))</f>
        <v/>
      </c>
      <c r="J467" s="18">
        <f>I467-H467</f>
        <v/>
      </c>
      <c r="K467" s="18">
        <f>MAX(K466,'All Trades'!R466)</f>
        <v/>
      </c>
      <c r="L467" s="18">
        <f>'All Trades'!R466</f>
        <v/>
      </c>
      <c r="M467" s="18">
        <f>MAX(0,K467-(L467+'All Trades'!P467))</f>
        <v/>
      </c>
    </row>
    <row r="468">
      <c r="A468" s="11">
        <f>'All Trades'!A468</f>
        <v/>
      </c>
      <c r="B468" s="31">
        <f>YEAR('All Trades'!B468)</f>
        <v/>
      </c>
      <c r="C468" s="24">
        <f>DATE(YEAR('All Trades'!B468),MONTH('All Trades'!B468),1)</f>
        <v/>
      </c>
      <c r="D468" s="18">
        <f>'All Trades'!O468</f>
        <v/>
      </c>
      <c r="E468" s="18">
        <f>IF(B468&lt;&gt;B467,D468,E467+D468)</f>
        <v/>
      </c>
      <c r="F468" s="18">
        <f>IF(B468&lt;&gt;B467,MAX(0,E468),MAX(F467,E468))</f>
        <v/>
      </c>
      <c r="G468" s="18">
        <f>F468-E468</f>
        <v/>
      </c>
      <c r="H468" s="18">
        <f>IF(C468&lt;&gt;C467,D468,H467+D468)</f>
        <v/>
      </c>
      <c r="I468" s="18">
        <f>IF(C468&lt;&gt;C467,MAX(0,H468),MAX(I467,H468))</f>
        <v/>
      </c>
      <c r="J468" s="18">
        <f>I468-H468</f>
        <v/>
      </c>
      <c r="K468" s="18">
        <f>MAX(K467,'All Trades'!R467)</f>
        <v/>
      </c>
      <c r="L468" s="18">
        <f>'All Trades'!R467</f>
        <v/>
      </c>
      <c r="M468" s="18">
        <f>MAX(0,K468-(L468+'All Trades'!P468))</f>
        <v/>
      </c>
    </row>
    <row r="469">
      <c r="A469" s="11">
        <f>'All Trades'!A469</f>
        <v/>
      </c>
      <c r="B469" s="31">
        <f>YEAR('All Trades'!B469)</f>
        <v/>
      </c>
      <c r="C469" s="24">
        <f>DATE(YEAR('All Trades'!B469),MONTH('All Trades'!B469),1)</f>
        <v/>
      </c>
      <c r="D469" s="18">
        <f>'All Trades'!O469</f>
        <v/>
      </c>
      <c r="E469" s="18">
        <f>IF(B469&lt;&gt;B468,D469,E468+D469)</f>
        <v/>
      </c>
      <c r="F469" s="18">
        <f>IF(B469&lt;&gt;B468,MAX(0,E469),MAX(F468,E469))</f>
        <v/>
      </c>
      <c r="G469" s="18">
        <f>F469-E469</f>
        <v/>
      </c>
      <c r="H469" s="18">
        <f>IF(C469&lt;&gt;C468,D469,H468+D469)</f>
        <v/>
      </c>
      <c r="I469" s="18">
        <f>IF(C469&lt;&gt;C468,MAX(0,H469),MAX(I468,H469))</f>
        <v/>
      </c>
      <c r="J469" s="18">
        <f>I469-H469</f>
        <v/>
      </c>
      <c r="K469" s="18">
        <f>MAX(K468,'All Trades'!R468)</f>
        <v/>
      </c>
      <c r="L469" s="18">
        <f>'All Trades'!R468</f>
        <v/>
      </c>
      <c r="M469" s="18">
        <f>MAX(0,K469-(L469+'All Trades'!P469))</f>
        <v/>
      </c>
    </row>
    <row r="470">
      <c r="A470" s="11">
        <f>'All Trades'!A470</f>
        <v/>
      </c>
      <c r="B470" s="31">
        <f>YEAR('All Trades'!B470)</f>
        <v/>
      </c>
      <c r="C470" s="24">
        <f>DATE(YEAR('All Trades'!B470),MONTH('All Trades'!B470),1)</f>
        <v/>
      </c>
      <c r="D470" s="18">
        <f>'All Trades'!O470</f>
        <v/>
      </c>
      <c r="E470" s="18">
        <f>IF(B470&lt;&gt;B469,D470,E469+D470)</f>
        <v/>
      </c>
      <c r="F470" s="18">
        <f>IF(B470&lt;&gt;B469,MAX(0,E470),MAX(F469,E470))</f>
        <v/>
      </c>
      <c r="G470" s="18">
        <f>F470-E470</f>
        <v/>
      </c>
      <c r="H470" s="18">
        <f>IF(C470&lt;&gt;C469,D470,H469+D470)</f>
        <v/>
      </c>
      <c r="I470" s="18">
        <f>IF(C470&lt;&gt;C469,MAX(0,H470),MAX(I469,H470))</f>
        <v/>
      </c>
      <c r="J470" s="18">
        <f>I470-H470</f>
        <v/>
      </c>
      <c r="K470" s="18">
        <f>MAX(K469,'All Trades'!R469)</f>
        <v/>
      </c>
      <c r="L470" s="18">
        <f>'All Trades'!R469</f>
        <v/>
      </c>
      <c r="M470" s="18">
        <f>MAX(0,K470-(L470+'All Trades'!P470))</f>
        <v/>
      </c>
    </row>
    <row r="471">
      <c r="A471" s="11">
        <f>'All Trades'!A471</f>
        <v/>
      </c>
      <c r="B471" s="31">
        <f>YEAR('All Trades'!B471)</f>
        <v/>
      </c>
      <c r="C471" s="24">
        <f>DATE(YEAR('All Trades'!B471),MONTH('All Trades'!B471),1)</f>
        <v/>
      </c>
      <c r="D471" s="18">
        <f>'All Trades'!O471</f>
        <v/>
      </c>
      <c r="E471" s="18">
        <f>IF(B471&lt;&gt;B470,D471,E470+D471)</f>
        <v/>
      </c>
      <c r="F471" s="18">
        <f>IF(B471&lt;&gt;B470,MAX(0,E471),MAX(F470,E471))</f>
        <v/>
      </c>
      <c r="G471" s="18">
        <f>F471-E471</f>
        <v/>
      </c>
      <c r="H471" s="18">
        <f>IF(C471&lt;&gt;C470,D471,H470+D471)</f>
        <v/>
      </c>
      <c r="I471" s="18">
        <f>IF(C471&lt;&gt;C470,MAX(0,H471),MAX(I470,H471))</f>
        <v/>
      </c>
      <c r="J471" s="18">
        <f>I471-H471</f>
        <v/>
      </c>
      <c r="K471" s="18">
        <f>MAX(K470,'All Trades'!R470)</f>
        <v/>
      </c>
      <c r="L471" s="18">
        <f>'All Trades'!R470</f>
        <v/>
      </c>
      <c r="M471" s="18">
        <f>MAX(0,K471-(L471+'All Trades'!P471))</f>
        <v/>
      </c>
    </row>
    <row r="472">
      <c r="A472" s="11">
        <f>'All Trades'!A472</f>
        <v/>
      </c>
      <c r="B472" s="31">
        <f>YEAR('All Trades'!B472)</f>
        <v/>
      </c>
      <c r="C472" s="24">
        <f>DATE(YEAR('All Trades'!B472),MONTH('All Trades'!B472),1)</f>
        <v/>
      </c>
      <c r="D472" s="18">
        <f>'All Trades'!O472</f>
        <v/>
      </c>
      <c r="E472" s="18">
        <f>IF(B472&lt;&gt;B471,D472,E471+D472)</f>
        <v/>
      </c>
      <c r="F472" s="18">
        <f>IF(B472&lt;&gt;B471,MAX(0,E472),MAX(F471,E472))</f>
        <v/>
      </c>
      <c r="G472" s="18">
        <f>F472-E472</f>
        <v/>
      </c>
      <c r="H472" s="18">
        <f>IF(C472&lt;&gt;C471,D472,H471+D472)</f>
        <v/>
      </c>
      <c r="I472" s="18">
        <f>IF(C472&lt;&gt;C471,MAX(0,H472),MAX(I471,H472))</f>
        <v/>
      </c>
      <c r="J472" s="18">
        <f>I472-H472</f>
        <v/>
      </c>
      <c r="K472" s="18">
        <f>MAX(K471,'All Trades'!R471)</f>
        <v/>
      </c>
      <c r="L472" s="18">
        <f>'All Trades'!R471</f>
        <v/>
      </c>
      <c r="M472" s="18">
        <f>MAX(0,K472-(L472+'All Trades'!P472))</f>
        <v/>
      </c>
    </row>
    <row r="473">
      <c r="A473" s="11">
        <f>'All Trades'!A473</f>
        <v/>
      </c>
      <c r="B473" s="31">
        <f>YEAR('All Trades'!B473)</f>
        <v/>
      </c>
      <c r="C473" s="24">
        <f>DATE(YEAR('All Trades'!B473),MONTH('All Trades'!B473),1)</f>
        <v/>
      </c>
      <c r="D473" s="18">
        <f>'All Trades'!O473</f>
        <v/>
      </c>
      <c r="E473" s="18">
        <f>IF(B473&lt;&gt;B472,D473,E472+D473)</f>
        <v/>
      </c>
      <c r="F473" s="18">
        <f>IF(B473&lt;&gt;B472,MAX(0,E473),MAX(F472,E473))</f>
        <v/>
      </c>
      <c r="G473" s="18">
        <f>F473-E473</f>
        <v/>
      </c>
      <c r="H473" s="18">
        <f>IF(C473&lt;&gt;C472,D473,H472+D473)</f>
        <v/>
      </c>
      <c r="I473" s="18">
        <f>IF(C473&lt;&gt;C472,MAX(0,H473),MAX(I472,H473))</f>
        <v/>
      </c>
      <c r="J473" s="18">
        <f>I473-H473</f>
        <v/>
      </c>
      <c r="K473" s="18">
        <f>MAX(K472,'All Trades'!R472)</f>
        <v/>
      </c>
      <c r="L473" s="18">
        <f>'All Trades'!R472</f>
        <v/>
      </c>
      <c r="M473" s="18">
        <f>MAX(0,K473-(L473+'All Trades'!P473))</f>
        <v/>
      </c>
    </row>
    <row r="474">
      <c r="A474" s="11">
        <f>'All Trades'!A474</f>
        <v/>
      </c>
      <c r="B474" s="31">
        <f>YEAR('All Trades'!B474)</f>
        <v/>
      </c>
      <c r="C474" s="24">
        <f>DATE(YEAR('All Trades'!B474),MONTH('All Trades'!B474),1)</f>
        <v/>
      </c>
      <c r="D474" s="18">
        <f>'All Trades'!O474</f>
        <v/>
      </c>
      <c r="E474" s="18">
        <f>IF(B474&lt;&gt;B473,D474,E473+D474)</f>
        <v/>
      </c>
      <c r="F474" s="18">
        <f>IF(B474&lt;&gt;B473,MAX(0,E474),MAX(F473,E474))</f>
        <v/>
      </c>
      <c r="G474" s="18">
        <f>F474-E474</f>
        <v/>
      </c>
      <c r="H474" s="18">
        <f>IF(C474&lt;&gt;C473,D474,H473+D474)</f>
        <v/>
      </c>
      <c r="I474" s="18">
        <f>IF(C474&lt;&gt;C473,MAX(0,H474),MAX(I473,H474))</f>
        <v/>
      </c>
      <c r="J474" s="18">
        <f>I474-H474</f>
        <v/>
      </c>
      <c r="K474" s="18">
        <f>MAX(K473,'All Trades'!R473)</f>
        <v/>
      </c>
      <c r="L474" s="18">
        <f>'All Trades'!R473</f>
        <v/>
      </c>
      <c r="M474" s="18">
        <f>MAX(0,K474-(L474+'All Trades'!P474))</f>
        <v/>
      </c>
    </row>
    <row r="475">
      <c r="A475" s="11">
        <f>'All Trades'!A475</f>
        <v/>
      </c>
      <c r="B475" s="31">
        <f>YEAR('All Trades'!B475)</f>
        <v/>
      </c>
      <c r="C475" s="24">
        <f>DATE(YEAR('All Trades'!B475),MONTH('All Trades'!B475),1)</f>
        <v/>
      </c>
      <c r="D475" s="18">
        <f>'All Trades'!O475</f>
        <v/>
      </c>
      <c r="E475" s="18">
        <f>IF(B475&lt;&gt;B474,D475,E474+D475)</f>
        <v/>
      </c>
      <c r="F475" s="18">
        <f>IF(B475&lt;&gt;B474,MAX(0,E475),MAX(F474,E475))</f>
        <v/>
      </c>
      <c r="G475" s="18">
        <f>F475-E475</f>
        <v/>
      </c>
      <c r="H475" s="18">
        <f>IF(C475&lt;&gt;C474,D475,H474+D475)</f>
        <v/>
      </c>
      <c r="I475" s="18">
        <f>IF(C475&lt;&gt;C474,MAX(0,H475),MAX(I474,H475))</f>
        <v/>
      </c>
      <c r="J475" s="18">
        <f>I475-H475</f>
        <v/>
      </c>
      <c r="K475" s="18">
        <f>MAX(K474,'All Trades'!R474)</f>
        <v/>
      </c>
      <c r="L475" s="18">
        <f>'All Trades'!R474</f>
        <v/>
      </c>
      <c r="M475" s="18">
        <f>MAX(0,K475-(L475+'All Trades'!P475))</f>
        <v/>
      </c>
    </row>
    <row r="476">
      <c r="A476" s="11">
        <f>'All Trades'!A476</f>
        <v/>
      </c>
      <c r="B476" s="31">
        <f>YEAR('All Trades'!B476)</f>
        <v/>
      </c>
      <c r="C476" s="24">
        <f>DATE(YEAR('All Trades'!B476),MONTH('All Trades'!B476),1)</f>
        <v/>
      </c>
      <c r="D476" s="18">
        <f>'All Trades'!O476</f>
        <v/>
      </c>
      <c r="E476" s="18">
        <f>IF(B476&lt;&gt;B475,D476,E475+D476)</f>
        <v/>
      </c>
      <c r="F476" s="18">
        <f>IF(B476&lt;&gt;B475,MAX(0,E476),MAX(F475,E476))</f>
        <v/>
      </c>
      <c r="G476" s="18">
        <f>F476-E476</f>
        <v/>
      </c>
      <c r="H476" s="18">
        <f>IF(C476&lt;&gt;C475,D476,H475+D476)</f>
        <v/>
      </c>
      <c r="I476" s="18">
        <f>IF(C476&lt;&gt;C475,MAX(0,H476),MAX(I475,H476))</f>
        <v/>
      </c>
      <c r="J476" s="18">
        <f>I476-H476</f>
        <v/>
      </c>
      <c r="K476" s="18">
        <f>MAX(K475,'All Trades'!R475)</f>
        <v/>
      </c>
      <c r="L476" s="18">
        <f>'All Trades'!R475</f>
        <v/>
      </c>
      <c r="M476" s="18">
        <f>MAX(0,K476-(L476+'All Trades'!P476))</f>
        <v/>
      </c>
    </row>
    <row r="477">
      <c r="A477" s="11">
        <f>'All Trades'!A477</f>
        <v/>
      </c>
      <c r="B477" s="31">
        <f>YEAR('All Trades'!B477)</f>
        <v/>
      </c>
      <c r="C477" s="24">
        <f>DATE(YEAR('All Trades'!B477),MONTH('All Trades'!B477),1)</f>
        <v/>
      </c>
      <c r="D477" s="18">
        <f>'All Trades'!O477</f>
        <v/>
      </c>
      <c r="E477" s="18">
        <f>IF(B477&lt;&gt;B476,D477,E476+D477)</f>
        <v/>
      </c>
      <c r="F477" s="18">
        <f>IF(B477&lt;&gt;B476,MAX(0,E477),MAX(F476,E477))</f>
        <v/>
      </c>
      <c r="G477" s="18">
        <f>F477-E477</f>
        <v/>
      </c>
      <c r="H477" s="18">
        <f>IF(C477&lt;&gt;C476,D477,H476+D477)</f>
        <v/>
      </c>
      <c r="I477" s="18">
        <f>IF(C477&lt;&gt;C476,MAX(0,H477),MAX(I476,H477))</f>
        <v/>
      </c>
      <c r="J477" s="18">
        <f>I477-H477</f>
        <v/>
      </c>
      <c r="K477" s="18">
        <f>MAX(K476,'All Trades'!R476)</f>
        <v/>
      </c>
      <c r="L477" s="18">
        <f>'All Trades'!R476</f>
        <v/>
      </c>
      <c r="M477" s="18">
        <f>MAX(0,K477-(L477+'All Trades'!P477))</f>
        <v/>
      </c>
    </row>
    <row r="478">
      <c r="A478" s="11">
        <f>'All Trades'!A478</f>
        <v/>
      </c>
      <c r="B478" s="31">
        <f>YEAR('All Trades'!B478)</f>
        <v/>
      </c>
      <c r="C478" s="24">
        <f>DATE(YEAR('All Trades'!B478),MONTH('All Trades'!B478),1)</f>
        <v/>
      </c>
      <c r="D478" s="18">
        <f>'All Trades'!O478</f>
        <v/>
      </c>
      <c r="E478" s="18">
        <f>IF(B478&lt;&gt;B477,D478,E477+D478)</f>
        <v/>
      </c>
      <c r="F478" s="18">
        <f>IF(B478&lt;&gt;B477,MAX(0,E478),MAX(F477,E478))</f>
        <v/>
      </c>
      <c r="G478" s="18">
        <f>F478-E478</f>
        <v/>
      </c>
      <c r="H478" s="18">
        <f>IF(C478&lt;&gt;C477,D478,H477+D478)</f>
        <v/>
      </c>
      <c r="I478" s="18">
        <f>IF(C478&lt;&gt;C477,MAX(0,H478),MAX(I477,H478))</f>
        <v/>
      </c>
      <c r="J478" s="18">
        <f>I478-H478</f>
        <v/>
      </c>
      <c r="K478" s="18">
        <f>MAX(K477,'All Trades'!R477)</f>
        <v/>
      </c>
      <c r="L478" s="18">
        <f>'All Trades'!R477</f>
        <v/>
      </c>
      <c r="M478" s="18">
        <f>MAX(0,K478-(L478+'All Trades'!P478))</f>
        <v/>
      </c>
    </row>
    <row r="479">
      <c r="A479" s="11">
        <f>'All Trades'!A479</f>
        <v/>
      </c>
      <c r="B479" s="31">
        <f>YEAR('All Trades'!B479)</f>
        <v/>
      </c>
      <c r="C479" s="24">
        <f>DATE(YEAR('All Trades'!B479),MONTH('All Trades'!B479),1)</f>
        <v/>
      </c>
      <c r="D479" s="18">
        <f>'All Trades'!O479</f>
        <v/>
      </c>
      <c r="E479" s="18">
        <f>IF(B479&lt;&gt;B478,D479,E478+D479)</f>
        <v/>
      </c>
      <c r="F479" s="18">
        <f>IF(B479&lt;&gt;B478,MAX(0,E479),MAX(F478,E479))</f>
        <v/>
      </c>
      <c r="G479" s="18">
        <f>F479-E479</f>
        <v/>
      </c>
      <c r="H479" s="18">
        <f>IF(C479&lt;&gt;C478,D479,H478+D479)</f>
        <v/>
      </c>
      <c r="I479" s="18">
        <f>IF(C479&lt;&gt;C478,MAX(0,H479),MAX(I478,H479))</f>
        <v/>
      </c>
      <c r="J479" s="18">
        <f>I479-H479</f>
        <v/>
      </c>
      <c r="K479" s="18">
        <f>MAX(K478,'All Trades'!R478)</f>
        <v/>
      </c>
      <c r="L479" s="18">
        <f>'All Trades'!R478</f>
        <v/>
      </c>
      <c r="M479" s="18">
        <f>MAX(0,K479-(L479+'All Trades'!P479))</f>
        <v/>
      </c>
    </row>
    <row r="480">
      <c r="A480" s="11">
        <f>'All Trades'!A480</f>
        <v/>
      </c>
      <c r="B480" s="31">
        <f>YEAR('All Trades'!B480)</f>
        <v/>
      </c>
      <c r="C480" s="24">
        <f>DATE(YEAR('All Trades'!B480),MONTH('All Trades'!B480),1)</f>
        <v/>
      </c>
      <c r="D480" s="18">
        <f>'All Trades'!O480</f>
        <v/>
      </c>
      <c r="E480" s="18">
        <f>IF(B480&lt;&gt;B479,D480,E479+D480)</f>
        <v/>
      </c>
      <c r="F480" s="18">
        <f>IF(B480&lt;&gt;B479,MAX(0,E480),MAX(F479,E480))</f>
        <v/>
      </c>
      <c r="G480" s="18">
        <f>F480-E480</f>
        <v/>
      </c>
      <c r="H480" s="18">
        <f>IF(C480&lt;&gt;C479,D480,H479+D480)</f>
        <v/>
      </c>
      <c r="I480" s="18">
        <f>IF(C480&lt;&gt;C479,MAX(0,H480),MAX(I479,H480))</f>
        <v/>
      </c>
      <c r="J480" s="18">
        <f>I480-H480</f>
        <v/>
      </c>
      <c r="K480" s="18">
        <f>MAX(K479,'All Trades'!R479)</f>
        <v/>
      </c>
      <c r="L480" s="18">
        <f>'All Trades'!R479</f>
        <v/>
      </c>
      <c r="M480" s="18">
        <f>MAX(0,K480-(L480+'All Trades'!P480))</f>
        <v/>
      </c>
    </row>
    <row r="481">
      <c r="A481" s="11">
        <f>'All Trades'!A481</f>
        <v/>
      </c>
      <c r="B481" s="31">
        <f>YEAR('All Trades'!B481)</f>
        <v/>
      </c>
      <c r="C481" s="24">
        <f>DATE(YEAR('All Trades'!B481),MONTH('All Trades'!B481),1)</f>
        <v/>
      </c>
      <c r="D481" s="18">
        <f>'All Trades'!O481</f>
        <v/>
      </c>
      <c r="E481" s="18">
        <f>IF(B481&lt;&gt;B480,D481,E480+D481)</f>
        <v/>
      </c>
      <c r="F481" s="18">
        <f>IF(B481&lt;&gt;B480,MAX(0,E481),MAX(F480,E481))</f>
        <v/>
      </c>
      <c r="G481" s="18">
        <f>F481-E481</f>
        <v/>
      </c>
      <c r="H481" s="18">
        <f>IF(C481&lt;&gt;C480,D481,H480+D481)</f>
        <v/>
      </c>
      <c r="I481" s="18">
        <f>IF(C481&lt;&gt;C480,MAX(0,H481),MAX(I480,H481))</f>
        <v/>
      </c>
      <c r="J481" s="18">
        <f>I481-H481</f>
        <v/>
      </c>
      <c r="K481" s="18">
        <f>MAX(K480,'All Trades'!R480)</f>
        <v/>
      </c>
      <c r="L481" s="18">
        <f>'All Trades'!R480</f>
        <v/>
      </c>
      <c r="M481" s="18">
        <f>MAX(0,K481-(L481+'All Trades'!P481))</f>
        <v/>
      </c>
    </row>
    <row r="482">
      <c r="A482" s="11">
        <f>'All Trades'!A482</f>
        <v/>
      </c>
      <c r="B482" s="31">
        <f>YEAR('All Trades'!B482)</f>
        <v/>
      </c>
      <c r="C482" s="24">
        <f>DATE(YEAR('All Trades'!B482),MONTH('All Trades'!B482),1)</f>
        <v/>
      </c>
      <c r="D482" s="18">
        <f>'All Trades'!O482</f>
        <v/>
      </c>
      <c r="E482" s="18">
        <f>IF(B482&lt;&gt;B481,D482,E481+D482)</f>
        <v/>
      </c>
      <c r="F482" s="18">
        <f>IF(B482&lt;&gt;B481,MAX(0,E482),MAX(F481,E482))</f>
        <v/>
      </c>
      <c r="G482" s="18">
        <f>F482-E482</f>
        <v/>
      </c>
      <c r="H482" s="18">
        <f>IF(C482&lt;&gt;C481,D482,H481+D482)</f>
        <v/>
      </c>
      <c r="I482" s="18">
        <f>IF(C482&lt;&gt;C481,MAX(0,H482),MAX(I481,H482))</f>
        <v/>
      </c>
      <c r="J482" s="18">
        <f>I482-H482</f>
        <v/>
      </c>
      <c r="K482" s="18">
        <f>MAX(K481,'All Trades'!R481)</f>
        <v/>
      </c>
      <c r="L482" s="18">
        <f>'All Trades'!R481</f>
        <v/>
      </c>
      <c r="M482" s="18">
        <f>MAX(0,K482-(L482+'All Trades'!P482))</f>
        <v/>
      </c>
    </row>
    <row r="483">
      <c r="A483" s="11">
        <f>'All Trades'!A483</f>
        <v/>
      </c>
      <c r="B483" s="31">
        <f>YEAR('All Trades'!B483)</f>
        <v/>
      </c>
      <c r="C483" s="24">
        <f>DATE(YEAR('All Trades'!B483),MONTH('All Trades'!B483),1)</f>
        <v/>
      </c>
      <c r="D483" s="18">
        <f>'All Trades'!O483</f>
        <v/>
      </c>
      <c r="E483" s="18">
        <f>IF(B483&lt;&gt;B482,D483,E482+D483)</f>
        <v/>
      </c>
      <c r="F483" s="18">
        <f>IF(B483&lt;&gt;B482,MAX(0,E483),MAX(F482,E483))</f>
        <v/>
      </c>
      <c r="G483" s="18">
        <f>F483-E483</f>
        <v/>
      </c>
      <c r="H483" s="18">
        <f>IF(C483&lt;&gt;C482,D483,H482+D483)</f>
        <v/>
      </c>
      <c r="I483" s="18">
        <f>IF(C483&lt;&gt;C482,MAX(0,H483),MAX(I482,H483))</f>
        <v/>
      </c>
      <c r="J483" s="18">
        <f>I483-H483</f>
        <v/>
      </c>
      <c r="K483" s="18">
        <f>MAX(K482,'All Trades'!R482)</f>
        <v/>
      </c>
      <c r="L483" s="18">
        <f>'All Trades'!R482</f>
        <v/>
      </c>
      <c r="M483" s="18">
        <f>MAX(0,K483-(L483+'All Trades'!P483))</f>
        <v/>
      </c>
    </row>
    <row r="484">
      <c r="A484" s="11">
        <f>'All Trades'!A484</f>
        <v/>
      </c>
      <c r="B484" s="31">
        <f>YEAR('All Trades'!B484)</f>
        <v/>
      </c>
      <c r="C484" s="24">
        <f>DATE(YEAR('All Trades'!B484),MONTH('All Trades'!B484),1)</f>
        <v/>
      </c>
      <c r="D484" s="18">
        <f>'All Trades'!O484</f>
        <v/>
      </c>
      <c r="E484" s="18">
        <f>IF(B484&lt;&gt;B483,D484,E483+D484)</f>
        <v/>
      </c>
      <c r="F484" s="18">
        <f>IF(B484&lt;&gt;B483,MAX(0,E484),MAX(F483,E484))</f>
        <v/>
      </c>
      <c r="G484" s="18">
        <f>F484-E484</f>
        <v/>
      </c>
      <c r="H484" s="18">
        <f>IF(C484&lt;&gt;C483,D484,H483+D484)</f>
        <v/>
      </c>
      <c r="I484" s="18">
        <f>IF(C484&lt;&gt;C483,MAX(0,H484),MAX(I483,H484))</f>
        <v/>
      </c>
      <c r="J484" s="18">
        <f>I484-H484</f>
        <v/>
      </c>
      <c r="K484" s="18">
        <f>MAX(K483,'All Trades'!R483)</f>
        <v/>
      </c>
      <c r="L484" s="18">
        <f>'All Trades'!R483</f>
        <v/>
      </c>
      <c r="M484" s="18">
        <f>MAX(0,K484-(L484+'All Trades'!P484))</f>
        <v/>
      </c>
    </row>
    <row r="485">
      <c r="A485" s="11">
        <f>'All Trades'!A485</f>
        <v/>
      </c>
      <c r="B485" s="31">
        <f>YEAR('All Trades'!B485)</f>
        <v/>
      </c>
      <c r="C485" s="24">
        <f>DATE(YEAR('All Trades'!B485),MONTH('All Trades'!B485),1)</f>
        <v/>
      </c>
      <c r="D485" s="18">
        <f>'All Trades'!O485</f>
        <v/>
      </c>
      <c r="E485" s="18">
        <f>IF(B485&lt;&gt;B484,D485,E484+D485)</f>
        <v/>
      </c>
      <c r="F485" s="18">
        <f>IF(B485&lt;&gt;B484,MAX(0,E485),MAX(F484,E485))</f>
        <v/>
      </c>
      <c r="G485" s="18">
        <f>F485-E485</f>
        <v/>
      </c>
      <c r="H485" s="18">
        <f>IF(C485&lt;&gt;C484,D485,H484+D485)</f>
        <v/>
      </c>
      <c r="I485" s="18">
        <f>IF(C485&lt;&gt;C484,MAX(0,H485),MAX(I484,H485))</f>
        <v/>
      </c>
      <c r="J485" s="18">
        <f>I485-H485</f>
        <v/>
      </c>
      <c r="K485" s="18">
        <f>MAX(K484,'All Trades'!R484)</f>
        <v/>
      </c>
      <c r="L485" s="18">
        <f>'All Trades'!R484</f>
        <v/>
      </c>
      <c r="M485" s="18">
        <f>MAX(0,K485-(L485+'All Trades'!P485))</f>
        <v/>
      </c>
    </row>
    <row r="486">
      <c r="A486" s="11">
        <f>'All Trades'!A486</f>
        <v/>
      </c>
      <c r="B486" s="31">
        <f>YEAR('All Trades'!B486)</f>
        <v/>
      </c>
      <c r="C486" s="24">
        <f>DATE(YEAR('All Trades'!B486),MONTH('All Trades'!B486),1)</f>
        <v/>
      </c>
      <c r="D486" s="18">
        <f>'All Trades'!O486</f>
        <v/>
      </c>
      <c r="E486" s="18">
        <f>IF(B486&lt;&gt;B485,D486,E485+D486)</f>
        <v/>
      </c>
      <c r="F486" s="18">
        <f>IF(B486&lt;&gt;B485,MAX(0,E486),MAX(F485,E486))</f>
        <v/>
      </c>
      <c r="G486" s="18">
        <f>F486-E486</f>
        <v/>
      </c>
      <c r="H486" s="18">
        <f>IF(C486&lt;&gt;C485,D486,H485+D486)</f>
        <v/>
      </c>
      <c r="I486" s="18">
        <f>IF(C486&lt;&gt;C485,MAX(0,H486),MAX(I485,H486))</f>
        <v/>
      </c>
      <c r="J486" s="18">
        <f>I486-H486</f>
        <v/>
      </c>
      <c r="K486" s="18">
        <f>MAX(K485,'All Trades'!R485)</f>
        <v/>
      </c>
      <c r="L486" s="18">
        <f>'All Trades'!R485</f>
        <v/>
      </c>
      <c r="M486" s="18">
        <f>MAX(0,K486-(L486+'All Trades'!P486))</f>
        <v/>
      </c>
    </row>
    <row r="487">
      <c r="A487" s="11">
        <f>'All Trades'!A487</f>
        <v/>
      </c>
      <c r="B487" s="31">
        <f>YEAR('All Trades'!B487)</f>
        <v/>
      </c>
      <c r="C487" s="24">
        <f>DATE(YEAR('All Trades'!B487),MONTH('All Trades'!B487),1)</f>
        <v/>
      </c>
      <c r="D487" s="18">
        <f>'All Trades'!O487</f>
        <v/>
      </c>
      <c r="E487" s="18">
        <f>IF(B487&lt;&gt;B486,D487,E486+D487)</f>
        <v/>
      </c>
      <c r="F487" s="18">
        <f>IF(B487&lt;&gt;B486,MAX(0,E487),MAX(F486,E487))</f>
        <v/>
      </c>
      <c r="G487" s="18">
        <f>F487-E487</f>
        <v/>
      </c>
      <c r="H487" s="18">
        <f>IF(C487&lt;&gt;C486,D487,H486+D487)</f>
        <v/>
      </c>
      <c r="I487" s="18">
        <f>IF(C487&lt;&gt;C486,MAX(0,H487),MAX(I486,H487))</f>
        <v/>
      </c>
      <c r="J487" s="18">
        <f>I487-H487</f>
        <v/>
      </c>
      <c r="K487" s="18">
        <f>MAX(K486,'All Trades'!R486)</f>
        <v/>
      </c>
      <c r="L487" s="18">
        <f>'All Trades'!R486</f>
        <v/>
      </c>
      <c r="M487" s="18">
        <f>MAX(0,K487-(L487+'All Trades'!P487))</f>
        <v/>
      </c>
    </row>
    <row r="488">
      <c r="A488" s="11">
        <f>'All Trades'!A488</f>
        <v/>
      </c>
      <c r="B488" s="31">
        <f>YEAR('All Trades'!B488)</f>
        <v/>
      </c>
      <c r="C488" s="24">
        <f>DATE(YEAR('All Trades'!B488),MONTH('All Trades'!B488),1)</f>
        <v/>
      </c>
      <c r="D488" s="18">
        <f>'All Trades'!O488</f>
        <v/>
      </c>
      <c r="E488" s="18">
        <f>IF(B488&lt;&gt;B487,D488,E487+D488)</f>
        <v/>
      </c>
      <c r="F488" s="18">
        <f>IF(B488&lt;&gt;B487,MAX(0,E488),MAX(F487,E488))</f>
        <v/>
      </c>
      <c r="G488" s="18">
        <f>F488-E488</f>
        <v/>
      </c>
      <c r="H488" s="18">
        <f>IF(C488&lt;&gt;C487,D488,H487+D488)</f>
        <v/>
      </c>
      <c r="I488" s="18">
        <f>IF(C488&lt;&gt;C487,MAX(0,H488),MAX(I487,H488))</f>
        <v/>
      </c>
      <c r="J488" s="18">
        <f>I488-H488</f>
        <v/>
      </c>
      <c r="K488" s="18">
        <f>MAX(K487,'All Trades'!R487)</f>
        <v/>
      </c>
      <c r="L488" s="18">
        <f>'All Trades'!R487</f>
        <v/>
      </c>
      <c r="M488" s="18">
        <f>MAX(0,K488-(L488+'All Trades'!P488))</f>
        <v/>
      </c>
    </row>
    <row r="489">
      <c r="A489" s="11">
        <f>'All Trades'!A489</f>
        <v/>
      </c>
      <c r="B489" s="31">
        <f>YEAR('All Trades'!B489)</f>
        <v/>
      </c>
      <c r="C489" s="24">
        <f>DATE(YEAR('All Trades'!B489),MONTH('All Trades'!B489),1)</f>
        <v/>
      </c>
      <c r="D489" s="18">
        <f>'All Trades'!O489</f>
        <v/>
      </c>
      <c r="E489" s="18">
        <f>IF(B489&lt;&gt;B488,D489,E488+D489)</f>
        <v/>
      </c>
      <c r="F489" s="18">
        <f>IF(B489&lt;&gt;B488,MAX(0,E489),MAX(F488,E489))</f>
        <v/>
      </c>
      <c r="G489" s="18">
        <f>F489-E489</f>
        <v/>
      </c>
      <c r="H489" s="18">
        <f>IF(C489&lt;&gt;C488,D489,H488+D489)</f>
        <v/>
      </c>
      <c r="I489" s="18">
        <f>IF(C489&lt;&gt;C488,MAX(0,H489),MAX(I488,H489))</f>
        <v/>
      </c>
      <c r="J489" s="18">
        <f>I489-H489</f>
        <v/>
      </c>
      <c r="K489" s="18">
        <f>MAX(K488,'All Trades'!R488)</f>
        <v/>
      </c>
      <c r="L489" s="18">
        <f>'All Trades'!R488</f>
        <v/>
      </c>
      <c r="M489" s="18">
        <f>MAX(0,K489-(L489+'All Trades'!P489))</f>
        <v/>
      </c>
    </row>
    <row r="490">
      <c r="A490" s="11">
        <f>'All Trades'!A490</f>
        <v/>
      </c>
      <c r="B490" s="31">
        <f>YEAR('All Trades'!B490)</f>
        <v/>
      </c>
      <c r="C490" s="24">
        <f>DATE(YEAR('All Trades'!B490),MONTH('All Trades'!B490),1)</f>
        <v/>
      </c>
      <c r="D490" s="18">
        <f>'All Trades'!O490</f>
        <v/>
      </c>
      <c r="E490" s="18">
        <f>IF(B490&lt;&gt;B489,D490,E489+D490)</f>
        <v/>
      </c>
      <c r="F490" s="18">
        <f>IF(B490&lt;&gt;B489,MAX(0,E490),MAX(F489,E490))</f>
        <v/>
      </c>
      <c r="G490" s="18">
        <f>F490-E490</f>
        <v/>
      </c>
      <c r="H490" s="18">
        <f>IF(C490&lt;&gt;C489,D490,H489+D490)</f>
        <v/>
      </c>
      <c r="I490" s="18">
        <f>IF(C490&lt;&gt;C489,MAX(0,H490),MAX(I489,H490))</f>
        <v/>
      </c>
      <c r="J490" s="18">
        <f>I490-H490</f>
        <v/>
      </c>
      <c r="K490" s="18">
        <f>MAX(K489,'All Trades'!R489)</f>
        <v/>
      </c>
      <c r="L490" s="18">
        <f>'All Trades'!R489</f>
        <v/>
      </c>
      <c r="M490" s="18">
        <f>MAX(0,K490-(L490+'All Trades'!P490))</f>
        <v/>
      </c>
    </row>
    <row r="491">
      <c r="A491" s="11">
        <f>'All Trades'!A491</f>
        <v/>
      </c>
      <c r="B491" s="31">
        <f>YEAR('All Trades'!B491)</f>
        <v/>
      </c>
      <c r="C491" s="24">
        <f>DATE(YEAR('All Trades'!B491),MONTH('All Trades'!B491),1)</f>
        <v/>
      </c>
      <c r="D491" s="18">
        <f>'All Trades'!O491</f>
        <v/>
      </c>
      <c r="E491" s="18">
        <f>IF(B491&lt;&gt;B490,D491,E490+D491)</f>
        <v/>
      </c>
      <c r="F491" s="18">
        <f>IF(B491&lt;&gt;B490,MAX(0,E491),MAX(F490,E491))</f>
        <v/>
      </c>
      <c r="G491" s="18">
        <f>F491-E491</f>
        <v/>
      </c>
      <c r="H491" s="18">
        <f>IF(C491&lt;&gt;C490,D491,H490+D491)</f>
        <v/>
      </c>
      <c r="I491" s="18">
        <f>IF(C491&lt;&gt;C490,MAX(0,H491),MAX(I490,H491))</f>
        <v/>
      </c>
      <c r="J491" s="18">
        <f>I491-H491</f>
        <v/>
      </c>
      <c r="K491" s="18">
        <f>MAX(K490,'All Trades'!R490)</f>
        <v/>
      </c>
      <c r="L491" s="18">
        <f>'All Trades'!R490</f>
        <v/>
      </c>
      <c r="M491" s="18">
        <f>MAX(0,K491-(L491+'All Trades'!P491))</f>
        <v/>
      </c>
    </row>
    <row r="492">
      <c r="A492" s="11">
        <f>'All Trades'!A492</f>
        <v/>
      </c>
      <c r="B492" s="31">
        <f>YEAR('All Trades'!B492)</f>
        <v/>
      </c>
      <c r="C492" s="24">
        <f>DATE(YEAR('All Trades'!B492),MONTH('All Trades'!B492),1)</f>
        <v/>
      </c>
      <c r="D492" s="18">
        <f>'All Trades'!O492</f>
        <v/>
      </c>
      <c r="E492" s="18">
        <f>IF(B492&lt;&gt;B491,D492,E491+D492)</f>
        <v/>
      </c>
      <c r="F492" s="18">
        <f>IF(B492&lt;&gt;B491,MAX(0,E492),MAX(F491,E492))</f>
        <v/>
      </c>
      <c r="G492" s="18">
        <f>F492-E492</f>
        <v/>
      </c>
      <c r="H492" s="18">
        <f>IF(C492&lt;&gt;C491,D492,H491+D492)</f>
        <v/>
      </c>
      <c r="I492" s="18">
        <f>IF(C492&lt;&gt;C491,MAX(0,H492),MAX(I491,H492))</f>
        <v/>
      </c>
      <c r="J492" s="18">
        <f>I492-H492</f>
        <v/>
      </c>
      <c r="K492" s="18">
        <f>MAX(K491,'All Trades'!R491)</f>
        <v/>
      </c>
      <c r="L492" s="18">
        <f>'All Trades'!R491</f>
        <v/>
      </c>
      <c r="M492" s="18">
        <f>MAX(0,K492-(L492+'All Trades'!P492))</f>
        <v/>
      </c>
    </row>
    <row r="493">
      <c r="A493" s="11">
        <f>'All Trades'!A493</f>
        <v/>
      </c>
      <c r="B493" s="31">
        <f>YEAR('All Trades'!B493)</f>
        <v/>
      </c>
      <c r="C493" s="24">
        <f>DATE(YEAR('All Trades'!B493),MONTH('All Trades'!B493),1)</f>
        <v/>
      </c>
      <c r="D493" s="18">
        <f>'All Trades'!O493</f>
        <v/>
      </c>
      <c r="E493" s="18">
        <f>IF(B493&lt;&gt;B492,D493,E492+D493)</f>
        <v/>
      </c>
      <c r="F493" s="18">
        <f>IF(B493&lt;&gt;B492,MAX(0,E493),MAX(F492,E493))</f>
        <v/>
      </c>
      <c r="G493" s="18">
        <f>F493-E493</f>
        <v/>
      </c>
      <c r="H493" s="18">
        <f>IF(C493&lt;&gt;C492,D493,H492+D493)</f>
        <v/>
      </c>
      <c r="I493" s="18">
        <f>IF(C493&lt;&gt;C492,MAX(0,H493),MAX(I492,H493))</f>
        <v/>
      </c>
      <c r="J493" s="18">
        <f>I493-H493</f>
        <v/>
      </c>
      <c r="K493" s="18">
        <f>MAX(K492,'All Trades'!R492)</f>
        <v/>
      </c>
      <c r="L493" s="18">
        <f>'All Trades'!R492</f>
        <v/>
      </c>
      <c r="M493" s="18">
        <f>MAX(0,K493-(L493+'All Trades'!P493))</f>
        <v/>
      </c>
    </row>
    <row r="494">
      <c r="A494" s="11">
        <f>'All Trades'!A494</f>
        <v/>
      </c>
      <c r="B494" s="31">
        <f>YEAR('All Trades'!B494)</f>
        <v/>
      </c>
      <c r="C494" s="24">
        <f>DATE(YEAR('All Trades'!B494),MONTH('All Trades'!B494),1)</f>
        <v/>
      </c>
      <c r="D494" s="18">
        <f>'All Trades'!O494</f>
        <v/>
      </c>
      <c r="E494" s="18">
        <f>IF(B494&lt;&gt;B493,D494,E493+D494)</f>
        <v/>
      </c>
      <c r="F494" s="18">
        <f>IF(B494&lt;&gt;B493,MAX(0,E494),MAX(F493,E494))</f>
        <v/>
      </c>
      <c r="G494" s="18">
        <f>F494-E494</f>
        <v/>
      </c>
      <c r="H494" s="18">
        <f>IF(C494&lt;&gt;C493,D494,H493+D494)</f>
        <v/>
      </c>
      <c r="I494" s="18">
        <f>IF(C494&lt;&gt;C493,MAX(0,H494),MAX(I493,H494))</f>
        <v/>
      </c>
      <c r="J494" s="18">
        <f>I494-H494</f>
        <v/>
      </c>
      <c r="K494" s="18">
        <f>MAX(K493,'All Trades'!R493)</f>
        <v/>
      </c>
      <c r="L494" s="18">
        <f>'All Trades'!R493</f>
        <v/>
      </c>
      <c r="M494" s="18">
        <f>MAX(0,K494-(L494+'All Trades'!P494))</f>
        <v/>
      </c>
    </row>
    <row r="495">
      <c r="A495" s="11">
        <f>'All Trades'!A495</f>
        <v/>
      </c>
      <c r="B495" s="31">
        <f>YEAR('All Trades'!B495)</f>
        <v/>
      </c>
      <c r="C495" s="24">
        <f>DATE(YEAR('All Trades'!B495),MONTH('All Trades'!B495),1)</f>
        <v/>
      </c>
      <c r="D495" s="18">
        <f>'All Trades'!O495</f>
        <v/>
      </c>
      <c r="E495" s="18">
        <f>IF(B495&lt;&gt;B494,D495,E494+D495)</f>
        <v/>
      </c>
      <c r="F495" s="18">
        <f>IF(B495&lt;&gt;B494,MAX(0,E495),MAX(F494,E495))</f>
        <v/>
      </c>
      <c r="G495" s="18">
        <f>F495-E495</f>
        <v/>
      </c>
      <c r="H495" s="18">
        <f>IF(C495&lt;&gt;C494,D495,H494+D495)</f>
        <v/>
      </c>
      <c r="I495" s="18">
        <f>IF(C495&lt;&gt;C494,MAX(0,H495),MAX(I494,H495))</f>
        <v/>
      </c>
      <c r="J495" s="18">
        <f>I495-H495</f>
        <v/>
      </c>
      <c r="K495" s="18">
        <f>MAX(K494,'All Trades'!R494)</f>
        <v/>
      </c>
      <c r="L495" s="18">
        <f>'All Trades'!R494</f>
        <v/>
      </c>
      <c r="M495" s="18">
        <f>MAX(0,K495-(L495+'All Trades'!P495))</f>
        <v/>
      </c>
    </row>
    <row r="496">
      <c r="A496" s="11">
        <f>'All Trades'!A496</f>
        <v/>
      </c>
      <c r="B496" s="31">
        <f>YEAR('All Trades'!B496)</f>
        <v/>
      </c>
      <c r="C496" s="24">
        <f>DATE(YEAR('All Trades'!B496),MONTH('All Trades'!B496),1)</f>
        <v/>
      </c>
      <c r="D496" s="18">
        <f>'All Trades'!O496</f>
        <v/>
      </c>
      <c r="E496" s="18">
        <f>IF(B496&lt;&gt;B495,D496,E495+D496)</f>
        <v/>
      </c>
      <c r="F496" s="18">
        <f>IF(B496&lt;&gt;B495,MAX(0,E496),MAX(F495,E496))</f>
        <v/>
      </c>
      <c r="G496" s="18">
        <f>F496-E496</f>
        <v/>
      </c>
      <c r="H496" s="18">
        <f>IF(C496&lt;&gt;C495,D496,H495+D496)</f>
        <v/>
      </c>
      <c r="I496" s="18">
        <f>IF(C496&lt;&gt;C495,MAX(0,H496),MAX(I495,H496))</f>
        <v/>
      </c>
      <c r="J496" s="18">
        <f>I496-H496</f>
        <v/>
      </c>
      <c r="K496" s="18">
        <f>MAX(K495,'All Trades'!R495)</f>
        <v/>
      </c>
      <c r="L496" s="18">
        <f>'All Trades'!R495</f>
        <v/>
      </c>
      <c r="M496" s="18">
        <f>MAX(0,K496-(L496+'All Trades'!P496))</f>
        <v/>
      </c>
    </row>
    <row r="497">
      <c r="A497" s="11">
        <f>'All Trades'!A497</f>
        <v/>
      </c>
      <c r="B497" s="31">
        <f>YEAR('All Trades'!B497)</f>
        <v/>
      </c>
      <c r="C497" s="24">
        <f>DATE(YEAR('All Trades'!B497),MONTH('All Trades'!B497),1)</f>
        <v/>
      </c>
      <c r="D497" s="18">
        <f>'All Trades'!O497</f>
        <v/>
      </c>
      <c r="E497" s="18">
        <f>IF(B497&lt;&gt;B496,D497,E496+D497)</f>
        <v/>
      </c>
      <c r="F497" s="18">
        <f>IF(B497&lt;&gt;B496,MAX(0,E497),MAX(F496,E497))</f>
        <v/>
      </c>
      <c r="G497" s="18">
        <f>F497-E497</f>
        <v/>
      </c>
      <c r="H497" s="18">
        <f>IF(C497&lt;&gt;C496,D497,H496+D497)</f>
        <v/>
      </c>
      <c r="I497" s="18">
        <f>IF(C497&lt;&gt;C496,MAX(0,H497),MAX(I496,H497))</f>
        <v/>
      </c>
      <c r="J497" s="18">
        <f>I497-H497</f>
        <v/>
      </c>
      <c r="K497" s="18">
        <f>MAX(K496,'All Trades'!R496)</f>
        <v/>
      </c>
      <c r="L497" s="18">
        <f>'All Trades'!R496</f>
        <v/>
      </c>
      <c r="M497" s="18">
        <f>MAX(0,K497-(L497+'All Trades'!P497))</f>
        <v/>
      </c>
    </row>
    <row r="498">
      <c r="A498" s="11">
        <f>'All Trades'!A498</f>
        <v/>
      </c>
      <c r="B498" s="31">
        <f>YEAR('All Trades'!B498)</f>
        <v/>
      </c>
      <c r="C498" s="24">
        <f>DATE(YEAR('All Trades'!B498),MONTH('All Trades'!B498),1)</f>
        <v/>
      </c>
      <c r="D498" s="18">
        <f>'All Trades'!O498</f>
        <v/>
      </c>
      <c r="E498" s="18">
        <f>IF(B498&lt;&gt;B497,D498,E497+D498)</f>
        <v/>
      </c>
      <c r="F498" s="18">
        <f>IF(B498&lt;&gt;B497,MAX(0,E498),MAX(F497,E498))</f>
        <v/>
      </c>
      <c r="G498" s="18">
        <f>F498-E498</f>
        <v/>
      </c>
      <c r="H498" s="18">
        <f>IF(C498&lt;&gt;C497,D498,H497+D498)</f>
        <v/>
      </c>
      <c r="I498" s="18">
        <f>IF(C498&lt;&gt;C497,MAX(0,H498),MAX(I497,H498))</f>
        <v/>
      </c>
      <c r="J498" s="18">
        <f>I498-H498</f>
        <v/>
      </c>
      <c r="K498" s="18">
        <f>MAX(K497,'All Trades'!R497)</f>
        <v/>
      </c>
      <c r="L498" s="18">
        <f>'All Trades'!R497</f>
        <v/>
      </c>
      <c r="M498" s="18">
        <f>MAX(0,K498-(L498+'All Trades'!P498))</f>
        <v/>
      </c>
    </row>
    <row r="499">
      <c r="A499" s="11">
        <f>'All Trades'!A499</f>
        <v/>
      </c>
      <c r="B499" s="31">
        <f>YEAR('All Trades'!B499)</f>
        <v/>
      </c>
      <c r="C499" s="24">
        <f>DATE(YEAR('All Trades'!B499),MONTH('All Trades'!B499),1)</f>
        <v/>
      </c>
      <c r="D499" s="18">
        <f>'All Trades'!O499</f>
        <v/>
      </c>
      <c r="E499" s="18">
        <f>IF(B499&lt;&gt;B498,D499,E498+D499)</f>
        <v/>
      </c>
      <c r="F499" s="18">
        <f>IF(B499&lt;&gt;B498,MAX(0,E499),MAX(F498,E499))</f>
        <v/>
      </c>
      <c r="G499" s="18">
        <f>F499-E499</f>
        <v/>
      </c>
      <c r="H499" s="18">
        <f>IF(C499&lt;&gt;C498,D499,H498+D499)</f>
        <v/>
      </c>
      <c r="I499" s="18">
        <f>IF(C499&lt;&gt;C498,MAX(0,H499),MAX(I498,H499))</f>
        <v/>
      </c>
      <c r="J499" s="18">
        <f>I499-H499</f>
        <v/>
      </c>
      <c r="K499" s="18">
        <f>MAX(K498,'All Trades'!R498)</f>
        <v/>
      </c>
      <c r="L499" s="18">
        <f>'All Trades'!R498</f>
        <v/>
      </c>
      <c r="M499" s="18">
        <f>MAX(0,K499-(L499+'All Trades'!P499))</f>
        <v/>
      </c>
    </row>
    <row r="500">
      <c r="A500" s="11">
        <f>'All Trades'!A500</f>
        <v/>
      </c>
      <c r="B500" s="31">
        <f>YEAR('All Trades'!B500)</f>
        <v/>
      </c>
      <c r="C500" s="24">
        <f>DATE(YEAR('All Trades'!B500),MONTH('All Trades'!B500),1)</f>
        <v/>
      </c>
      <c r="D500" s="18">
        <f>'All Trades'!O500</f>
        <v/>
      </c>
      <c r="E500" s="18">
        <f>IF(B500&lt;&gt;B499,D500,E499+D500)</f>
        <v/>
      </c>
      <c r="F500" s="18">
        <f>IF(B500&lt;&gt;B499,MAX(0,E500),MAX(F499,E500))</f>
        <v/>
      </c>
      <c r="G500" s="18">
        <f>F500-E500</f>
        <v/>
      </c>
      <c r="H500" s="18">
        <f>IF(C500&lt;&gt;C499,D500,H499+D500)</f>
        <v/>
      </c>
      <c r="I500" s="18">
        <f>IF(C500&lt;&gt;C499,MAX(0,H500),MAX(I499,H500))</f>
        <v/>
      </c>
      <c r="J500" s="18">
        <f>I500-H500</f>
        <v/>
      </c>
      <c r="K500" s="18">
        <f>MAX(K499,'All Trades'!R499)</f>
        <v/>
      </c>
      <c r="L500" s="18">
        <f>'All Trades'!R499</f>
        <v/>
      </c>
      <c r="M500" s="18">
        <f>MAX(0,K500-(L500+'All Trades'!P500))</f>
        <v/>
      </c>
    </row>
    <row r="501">
      <c r="A501" s="11">
        <f>'All Trades'!A501</f>
        <v/>
      </c>
      <c r="B501" s="31">
        <f>YEAR('All Trades'!B501)</f>
        <v/>
      </c>
      <c r="C501" s="24">
        <f>DATE(YEAR('All Trades'!B501),MONTH('All Trades'!B501),1)</f>
        <v/>
      </c>
      <c r="D501" s="18">
        <f>'All Trades'!O501</f>
        <v/>
      </c>
      <c r="E501" s="18">
        <f>IF(B501&lt;&gt;B500,D501,E500+D501)</f>
        <v/>
      </c>
      <c r="F501" s="18">
        <f>IF(B501&lt;&gt;B500,MAX(0,E501),MAX(F500,E501))</f>
        <v/>
      </c>
      <c r="G501" s="18">
        <f>F501-E501</f>
        <v/>
      </c>
      <c r="H501" s="18">
        <f>IF(C501&lt;&gt;C500,D501,H500+D501)</f>
        <v/>
      </c>
      <c r="I501" s="18">
        <f>IF(C501&lt;&gt;C500,MAX(0,H501),MAX(I500,H501))</f>
        <v/>
      </c>
      <c r="J501" s="18">
        <f>I501-H501</f>
        <v/>
      </c>
      <c r="K501" s="18">
        <f>MAX(K500,'All Trades'!R500)</f>
        <v/>
      </c>
      <c r="L501" s="18">
        <f>'All Trades'!R500</f>
        <v/>
      </c>
      <c r="M501" s="18">
        <f>MAX(0,K501-(L501+'All Trades'!P501))</f>
        <v/>
      </c>
    </row>
    <row r="502">
      <c r="A502" s="11">
        <f>'All Trades'!A502</f>
        <v/>
      </c>
      <c r="B502" s="31">
        <f>YEAR('All Trades'!B502)</f>
        <v/>
      </c>
      <c r="C502" s="24">
        <f>DATE(YEAR('All Trades'!B502),MONTH('All Trades'!B502),1)</f>
        <v/>
      </c>
      <c r="D502" s="18">
        <f>'All Trades'!O502</f>
        <v/>
      </c>
      <c r="E502" s="18">
        <f>IF(B502&lt;&gt;B501,D502,E501+D502)</f>
        <v/>
      </c>
      <c r="F502" s="18">
        <f>IF(B502&lt;&gt;B501,MAX(0,E502),MAX(F501,E502))</f>
        <v/>
      </c>
      <c r="G502" s="18">
        <f>F502-E502</f>
        <v/>
      </c>
      <c r="H502" s="18">
        <f>IF(C502&lt;&gt;C501,D502,H501+D502)</f>
        <v/>
      </c>
      <c r="I502" s="18">
        <f>IF(C502&lt;&gt;C501,MAX(0,H502),MAX(I501,H502))</f>
        <v/>
      </c>
      <c r="J502" s="18">
        <f>I502-H502</f>
        <v/>
      </c>
      <c r="K502" s="18">
        <f>MAX(K501,'All Trades'!R501)</f>
        <v/>
      </c>
      <c r="L502" s="18">
        <f>'All Trades'!R501</f>
        <v/>
      </c>
      <c r="M502" s="18">
        <f>MAX(0,K502-(L502+'All Trades'!P502))</f>
        <v/>
      </c>
    </row>
    <row r="503">
      <c r="A503" s="11">
        <f>'All Trades'!A503</f>
        <v/>
      </c>
      <c r="B503" s="31">
        <f>YEAR('All Trades'!B503)</f>
        <v/>
      </c>
      <c r="C503" s="24">
        <f>DATE(YEAR('All Trades'!B503),MONTH('All Trades'!B503),1)</f>
        <v/>
      </c>
      <c r="D503" s="18">
        <f>'All Trades'!O503</f>
        <v/>
      </c>
      <c r="E503" s="18">
        <f>IF(B503&lt;&gt;B502,D503,E502+D503)</f>
        <v/>
      </c>
      <c r="F503" s="18">
        <f>IF(B503&lt;&gt;B502,MAX(0,E503),MAX(F502,E503))</f>
        <v/>
      </c>
      <c r="G503" s="18">
        <f>F503-E503</f>
        <v/>
      </c>
      <c r="H503" s="18">
        <f>IF(C503&lt;&gt;C502,D503,H502+D503)</f>
        <v/>
      </c>
      <c r="I503" s="18">
        <f>IF(C503&lt;&gt;C502,MAX(0,H503),MAX(I502,H503))</f>
        <v/>
      </c>
      <c r="J503" s="18">
        <f>I503-H503</f>
        <v/>
      </c>
      <c r="K503" s="18">
        <f>MAX(K502,'All Trades'!R502)</f>
        <v/>
      </c>
      <c r="L503" s="18">
        <f>'All Trades'!R502</f>
        <v/>
      </c>
      <c r="M503" s="18">
        <f>MAX(0,K503-(L503+'All Trades'!P503))</f>
        <v/>
      </c>
    </row>
    <row r="504">
      <c r="A504" s="11">
        <f>'All Trades'!A504</f>
        <v/>
      </c>
      <c r="B504" s="31">
        <f>YEAR('All Trades'!B504)</f>
        <v/>
      </c>
      <c r="C504" s="24">
        <f>DATE(YEAR('All Trades'!B504),MONTH('All Trades'!B504),1)</f>
        <v/>
      </c>
      <c r="D504" s="18">
        <f>'All Trades'!O504</f>
        <v/>
      </c>
      <c r="E504" s="18">
        <f>IF(B504&lt;&gt;B503,D504,E503+D504)</f>
        <v/>
      </c>
      <c r="F504" s="18">
        <f>IF(B504&lt;&gt;B503,MAX(0,E504),MAX(F503,E504))</f>
        <v/>
      </c>
      <c r="G504" s="18">
        <f>F504-E504</f>
        <v/>
      </c>
      <c r="H504" s="18">
        <f>IF(C504&lt;&gt;C503,D504,H503+D504)</f>
        <v/>
      </c>
      <c r="I504" s="18">
        <f>IF(C504&lt;&gt;C503,MAX(0,H504),MAX(I503,H504))</f>
        <v/>
      </c>
      <c r="J504" s="18">
        <f>I504-H504</f>
        <v/>
      </c>
      <c r="K504" s="18">
        <f>MAX(K503,'All Trades'!R503)</f>
        <v/>
      </c>
      <c r="L504" s="18">
        <f>'All Trades'!R503</f>
        <v/>
      </c>
      <c r="M504" s="18">
        <f>MAX(0,K504-(L504+'All Trades'!P504))</f>
        <v/>
      </c>
    </row>
    <row r="505">
      <c r="A505" s="11">
        <f>'All Trades'!A505</f>
        <v/>
      </c>
      <c r="B505" s="31">
        <f>YEAR('All Trades'!B505)</f>
        <v/>
      </c>
      <c r="C505" s="24">
        <f>DATE(YEAR('All Trades'!B505),MONTH('All Trades'!B505),1)</f>
        <v/>
      </c>
      <c r="D505" s="18">
        <f>'All Trades'!O505</f>
        <v/>
      </c>
      <c r="E505" s="18">
        <f>IF(B505&lt;&gt;B504,D505,E504+D505)</f>
        <v/>
      </c>
      <c r="F505" s="18">
        <f>IF(B505&lt;&gt;B504,MAX(0,E505),MAX(F504,E505))</f>
        <v/>
      </c>
      <c r="G505" s="18">
        <f>F505-E505</f>
        <v/>
      </c>
      <c r="H505" s="18">
        <f>IF(C505&lt;&gt;C504,D505,H504+D505)</f>
        <v/>
      </c>
      <c r="I505" s="18">
        <f>IF(C505&lt;&gt;C504,MAX(0,H505),MAX(I504,H505))</f>
        <v/>
      </c>
      <c r="J505" s="18">
        <f>I505-H505</f>
        <v/>
      </c>
      <c r="K505" s="18">
        <f>MAX(K504,'All Trades'!R504)</f>
        <v/>
      </c>
      <c r="L505" s="18">
        <f>'All Trades'!R504</f>
        <v/>
      </c>
      <c r="M505" s="18">
        <f>MAX(0,K505-(L505+'All Trades'!P505))</f>
        <v/>
      </c>
    </row>
    <row r="506">
      <c r="A506" s="11">
        <f>'All Trades'!A506</f>
        <v/>
      </c>
      <c r="B506" s="31">
        <f>YEAR('All Trades'!B506)</f>
        <v/>
      </c>
      <c r="C506" s="24">
        <f>DATE(YEAR('All Trades'!B506),MONTH('All Trades'!B506),1)</f>
        <v/>
      </c>
      <c r="D506" s="18">
        <f>'All Trades'!O506</f>
        <v/>
      </c>
      <c r="E506" s="18">
        <f>IF(B506&lt;&gt;B505,D506,E505+D506)</f>
        <v/>
      </c>
      <c r="F506" s="18">
        <f>IF(B506&lt;&gt;B505,MAX(0,E506),MAX(F505,E506))</f>
        <v/>
      </c>
      <c r="G506" s="18">
        <f>F506-E506</f>
        <v/>
      </c>
      <c r="H506" s="18">
        <f>IF(C506&lt;&gt;C505,D506,H505+D506)</f>
        <v/>
      </c>
      <c r="I506" s="18">
        <f>IF(C506&lt;&gt;C505,MAX(0,H506),MAX(I505,H506))</f>
        <v/>
      </c>
      <c r="J506" s="18">
        <f>I506-H506</f>
        <v/>
      </c>
      <c r="K506" s="18">
        <f>MAX(K505,'All Trades'!R505)</f>
        <v/>
      </c>
      <c r="L506" s="18">
        <f>'All Trades'!R505</f>
        <v/>
      </c>
      <c r="M506" s="18">
        <f>MAX(0,K506-(L506+'All Trades'!P506))</f>
        <v/>
      </c>
    </row>
    <row r="507">
      <c r="A507" s="11">
        <f>'All Trades'!A507</f>
        <v/>
      </c>
      <c r="B507" s="31">
        <f>YEAR('All Trades'!B507)</f>
        <v/>
      </c>
      <c r="C507" s="24">
        <f>DATE(YEAR('All Trades'!B507),MONTH('All Trades'!B507),1)</f>
        <v/>
      </c>
      <c r="D507" s="18">
        <f>'All Trades'!O507</f>
        <v/>
      </c>
      <c r="E507" s="18">
        <f>IF(B507&lt;&gt;B506,D507,E506+D507)</f>
        <v/>
      </c>
      <c r="F507" s="18">
        <f>IF(B507&lt;&gt;B506,MAX(0,E507),MAX(F506,E507))</f>
        <v/>
      </c>
      <c r="G507" s="18">
        <f>F507-E507</f>
        <v/>
      </c>
      <c r="H507" s="18">
        <f>IF(C507&lt;&gt;C506,D507,H506+D507)</f>
        <v/>
      </c>
      <c r="I507" s="18">
        <f>IF(C507&lt;&gt;C506,MAX(0,H507),MAX(I506,H507))</f>
        <v/>
      </c>
      <c r="J507" s="18">
        <f>I507-H507</f>
        <v/>
      </c>
      <c r="K507" s="18">
        <f>MAX(K506,'All Trades'!R506)</f>
        <v/>
      </c>
      <c r="L507" s="18">
        <f>'All Trades'!R506</f>
        <v/>
      </c>
      <c r="M507" s="18">
        <f>MAX(0,K507-(L507+'All Trades'!P507))</f>
        <v/>
      </c>
    </row>
    <row r="508">
      <c r="A508" s="11">
        <f>'All Trades'!A508</f>
        <v/>
      </c>
      <c r="B508" s="31">
        <f>YEAR('All Trades'!B508)</f>
        <v/>
      </c>
      <c r="C508" s="24">
        <f>DATE(YEAR('All Trades'!B508),MONTH('All Trades'!B508),1)</f>
        <v/>
      </c>
      <c r="D508" s="18">
        <f>'All Trades'!O508</f>
        <v/>
      </c>
      <c r="E508" s="18">
        <f>IF(B508&lt;&gt;B507,D508,E507+D508)</f>
        <v/>
      </c>
      <c r="F508" s="18">
        <f>IF(B508&lt;&gt;B507,MAX(0,E508),MAX(F507,E508))</f>
        <v/>
      </c>
      <c r="G508" s="18">
        <f>F508-E508</f>
        <v/>
      </c>
      <c r="H508" s="18">
        <f>IF(C508&lt;&gt;C507,D508,H507+D508)</f>
        <v/>
      </c>
      <c r="I508" s="18">
        <f>IF(C508&lt;&gt;C507,MAX(0,H508),MAX(I507,H508))</f>
        <v/>
      </c>
      <c r="J508" s="18">
        <f>I508-H508</f>
        <v/>
      </c>
      <c r="K508" s="18">
        <f>MAX(K507,'All Trades'!R507)</f>
        <v/>
      </c>
      <c r="L508" s="18">
        <f>'All Trades'!R507</f>
        <v/>
      </c>
      <c r="M508" s="18">
        <f>MAX(0,K508-(L508+'All Trades'!P508))</f>
        <v/>
      </c>
    </row>
    <row r="509">
      <c r="A509" s="11">
        <f>'All Trades'!A509</f>
        <v/>
      </c>
      <c r="B509" s="31">
        <f>YEAR('All Trades'!B509)</f>
        <v/>
      </c>
      <c r="C509" s="24">
        <f>DATE(YEAR('All Trades'!B509),MONTH('All Trades'!B509),1)</f>
        <v/>
      </c>
      <c r="D509" s="18">
        <f>'All Trades'!O509</f>
        <v/>
      </c>
      <c r="E509" s="18">
        <f>IF(B509&lt;&gt;B508,D509,E508+D509)</f>
        <v/>
      </c>
      <c r="F509" s="18">
        <f>IF(B509&lt;&gt;B508,MAX(0,E509),MAX(F508,E509))</f>
        <v/>
      </c>
      <c r="G509" s="18">
        <f>F509-E509</f>
        <v/>
      </c>
      <c r="H509" s="18">
        <f>IF(C509&lt;&gt;C508,D509,H508+D509)</f>
        <v/>
      </c>
      <c r="I509" s="18">
        <f>IF(C509&lt;&gt;C508,MAX(0,H509),MAX(I508,H509))</f>
        <v/>
      </c>
      <c r="J509" s="18">
        <f>I509-H509</f>
        <v/>
      </c>
      <c r="K509" s="18">
        <f>MAX(K508,'All Trades'!R508)</f>
        <v/>
      </c>
      <c r="L509" s="18">
        <f>'All Trades'!R508</f>
        <v/>
      </c>
      <c r="M509" s="18">
        <f>MAX(0,K509-(L509+'All Trades'!P509))</f>
        <v/>
      </c>
    </row>
    <row r="510">
      <c r="A510" s="11">
        <f>'All Trades'!A510</f>
        <v/>
      </c>
      <c r="B510" s="31">
        <f>YEAR('All Trades'!B510)</f>
        <v/>
      </c>
      <c r="C510" s="24">
        <f>DATE(YEAR('All Trades'!B510),MONTH('All Trades'!B510),1)</f>
        <v/>
      </c>
      <c r="D510" s="18">
        <f>'All Trades'!O510</f>
        <v/>
      </c>
      <c r="E510" s="18">
        <f>IF(B510&lt;&gt;B509,D510,E509+D510)</f>
        <v/>
      </c>
      <c r="F510" s="18">
        <f>IF(B510&lt;&gt;B509,MAX(0,E510),MAX(F509,E510))</f>
        <v/>
      </c>
      <c r="G510" s="18">
        <f>F510-E510</f>
        <v/>
      </c>
      <c r="H510" s="18">
        <f>IF(C510&lt;&gt;C509,D510,H509+D510)</f>
        <v/>
      </c>
      <c r="I510" s="18">
        <f>IF(C510&lt;&gt;C509,MAX(0,H510),MAX(I509,H510))</f>
        <v/>
      </c>
      <c r="J510" s="18">
        <f>I510-H510</f>
        <v/>
      </c>
      <c r="K510" s="18">
        <f>MAX(K509,'All Trades'!R509)</f>
        <v/>
      </c>
      <c r="L510" s="18">
        <f>'All Trades'!R509</f>
        <v/>
      </c>
      <c r="M510" s="18">
        <f>MAX(0,K510-(L510+'All Trades'!P510))</f>
        <v/>
      </c>
    </row>
    <row r="511">
      <c r="A511" s="11">
        <f>'All Trades'!A511</f>
        <v/>
      </c>
      <c r="B511" s="31">
        <f>YEAR('All Trades'!B511)</f>
        <v/>
      </c>
      <c r="C511" s="24">
        <f>DATE(YEAR('All Trades'!B511),MONTH('All Trades'!B511),1)</f>
        <v/>
      </c>
      <c r="D511" s="18">
        <f>'All Trades'!O511</f>
        <v/>
      </c>
      <c r="E511" s="18">
        <f>IF(B511&lt;&gt;B510,D511,E510+D511)</f>
        <v/>
      </c>
      <c r="F511" s="18">
        <f>IF(B511&lt;&gt;B510,MAX(0,E511),MAX(F510,E511))</f>
        <v/>
      </c>
      <c r="G511" s="18">
        <f>F511-E511</f>
        <v/>
      </c>
      <c r="H511" s="18">
        <f>IF(C511&lt;&gt;C510,D511,H510+D511)</f>
        <v/>
      </c>
      <c r="I511" s="18">
        <f>IF(C511&lt;&gt;C510,MAX(0,H511),MAX(I510,H511))</f>
        <v/>
      </c>
      <c r="J511" s="18">
        <f>I511-H511</f>
        <v/>
      </c>
      <c r="K511" s="18">
        <f>MAX(K510,'All Trades'!R510)</f>
        <v/>
      </c>
      <c r="L511" s="18">
        <f>'All Trades'!R510</f>
        <v/>
      </c>
      <c r="M511" s="18">
        <f>MAX(0,K511-(L511+'All Trades'!P511))</f>
        <v/>
      </c>
    </row>
    <row r="512">
      <c r="A512" s="11">
        <f>'All Trades'!A512</f>
        <v/>
      </c>
      <c r="B512" s="31">
        <f>YEAR('All Trades'!B512)</f>
        <v/>
      </c>
      <c r="C512" s="24">
        <f>DATE(YEAR('All Trades'!B512),MONTH('All Trades'!B512),1)</f>
        <v/>
      </c>
      <c r="D512" s="18">
        <f>'All Trades'!O512</f>
        <v/>
      </c>
      <c r="E512" s="18">
        <f>IF(B512&lt;&gt;B511,D512,E511+D512)</f>
        <v/>
      </c>
      <c r="F512" s="18">
        <f>IF(B512&lt;&gt;B511,MAX(0,E512),MAX(F511,E512))</f>
        <v/>
      </c>
      <c r="G512" s="18">
        <f>F512-E512</f>
        <v/>
      </c>
      <c r="H512" s="18">
        <f>IF(C512&lt;&gt;C511,D512,H511+D512)</f>
        <v/>
      </c>
      <c r="I512" s="18">
        <f>IF(C512&lt;&gt;C511,MAX(0,H512),MAX(I511,H512))</f>
        <v/>
      </c>
      <c r="J512" s="18">
        <f>I512-H512</f>
        <v/>
      </c>
      <c r="K512" s="18">
        <f>MAX(K511,'All Trades'!R511)</f>
        <v/>
      </c>
      <c r="L512" s="18">
        <f>'All Trades'!R511</f>
        <v/>
      </c>
      <c r="M512" s="18">
        <f>MAX(0,K512-(L512+'All Trades'!P512))</f>
        <v/>
      </c>
    </row>
    <row r="513">
      <c r="A513" s="11">
        <f>'All Trades'!A513</f>
        <v/>
      </c>
      <c r="B513" s="31">
        <f>YEAR('All Trades'!B513)</f>
        <v/>
      </c>
      <c r="C513" s="24">
        <f>DATE(YEAR('All Trades'!B513),MONTH('All Trades'!B513),1)</f>
        <v/>
      </c>
      <c r="D513" s="18">
        <f>'All Trades'!O513</f>
        <v/>
      </c>
      <c r="E513" s="18">
        <f>IF(B513&lt;&gt;B512,D513,E512+D513)</f>
        <v/>
      </c>
      <c r="F513" s="18">
        <f>IF(B513&lt;&gt;B512,MAX(0,E513),MAX(F512,E513))</f>
        <v/>
      </c>
      <c r="G513" s="18">
        <f>F513-E513</f>
        <v/>
      </c>
      <c r="H513" s="18">
        <f>IF(C513&lt;&gt;C512,D513,H512+D513)</f>
        <v/>
      </c>
      <c r="I513" s="18">
        <f>IF(C513&lt;&gt;C512,MAX(0,H513),MAX(I512,H513))</f>
        <v/>
      </c>
      <c r="J513" s="18">
        <f>I513-H513</f>
        <v/>
      </c>
      <c r="K513" s="18">
        <f>MAX(K512,'All Trades'!R512)</f>
        <v/>
      </c>
      <c r="L513" s="18">
        <f>'All Trades'!R512</f>
        <v/>
      </c>
      <c r="M513" s="18">
        <f>MAX(0,K513-(L513+'All Trades'!P513))</f>
        <v/>
      </c>
    </row>
    <row r="514">
      <c r="A514" s="11">
        <f>'All Trades'!A514</f>
        <v/>
      </c>
      <c r="B514" s="31">
        <f>YEAR('All Trades'!B514)</f>
        <v/>
      </c>
      <c r="C514" s="24">
        <f>DATE(YEAR('All Trades'!B514),MONTH('All Trades'!B514),1)</f>
        <v/>
      </c>
      <c r="D514" s="18">
        <f>'All Trades'!O514</f>
        <v/>
      </c>
      <c r="E514" s="18">
        <f>IF(B514&lt;&gt;B513,D514,E513+D514)</f>
        <v/>
      </c>
      <c r="F514" s="18">
        <f>IF(B514&lt;&gt;B513,MAX(0,E514),MAX(F513,E514))</f>
        <v/>
      </c>
      <c r="G514" s="18">
        <f>F514-E514</f>
        <v/>
      </c>
      <c r="H514" s="18">
        <f>IF(C514&lt;&gt;C513,D514,H513+D514)</f>
        <v/>
      </c>
      <c r="I514" s="18">
        <f>IF(C514&lt;&gt;C513,MAX(0,H514),MAX(I513,H514))</f>
        <v/>
      </c>
      <c r="J514" s="18">
        <f>I514-H514</f>
        <v/>
      </c>
      <c r="K514" s="18">
        <f>MAX(K513,'All Trades'!R513)</f>
        <v/>
      </c>
      <c r="L514" s="18">
        <f>'All Trades'!R513</f>
        <v/>
      </c>
      <c r="M514" s="18">
        <f>MAX(0,K514-(L514+'All Trades'!P514))</f>
        <v/>
      </c>
    </row>
    <row r="515">
      <c r="A515" s="11">
        <f>'All Trades'!A515</f>
        <v/>
      </c>
      <c r="B515" s="31">
        <f>YEAR('All Trades'!B515)</f>
        <v/>
      </c>
      <c r="C515" s="24">
        <f>DATE(YEAR('All Trades'!B515),MONTH('All Trades'!B515),1)</f>
        <v/>
      </c>
      <c r="D515" s="18">
        <f>'All Trades'!O515</f>
        <v/>
      </c>
      <c r="E515" s="18">
        <f>IF(B515&lt;&gt;B514,D515,E514+D515)</f>
        <v/>
      </c>
      <c r="F515" s="18">
        <f>IF(B515&lt;&gt;B514,MAX(0,E515),MAX(F514,E515))</f>
        <v/>
      </c>
      <c r="G515" s="18">
        <f>F515-E515</f>
        <v/>
      </c>
      <c r="H515" s="18">
        <f>IF(C515&lt;&gt;C514,D515,H514+D515)</f>
        <v/>
      </c>
      <c r="I515" s="18">
        <f>IF(C515&lt;&gt;C514,MAX(0,H515),MAX(I514,H515))</f>
        <v/>
      </c>
      <c r="J515" s="18">
        <f>I515-H515</f>
        <v/>
      </c>
      <c r="K515" s="18">
        <f>MAX(K514,'All Trades'!R514)</f>
        <v/>
      </c>
      <c r="L515" s="18">
        <f>'All Trades'!R514</f>
        <v/>
      </c>
      <c r="M515" s="18">
        <f>MAX(0,K515-(L515+'All Trades'!P515))</f>
        <v/>
      </c>
    </row>
    <row r="516">
      <c r="A516" s="11">
        <f>'All Trades'!A516</f>
        <v/>
      </c>
      <c r="B516" s="31">
        <f>YEAR('All Trades'!B516)</f>
        <v/>
      </c>
      <c r="C516" s="24">
        <f>DATE(YEAR('All Trades'!B516),MONTH('All Trades'!B516),1)</f>
        <v/>
      </c>
      <c r="D516" s="18">
        <f>'All Trades'!O516</f>
        <v/>
      </c>
      <c r="E516" s="18">
        <f>IF(B516&lt;&gt;B515,D516,E515+D516)</f>
        <v/>
      </c>
      <c r="F516" s="18">
        <f>IF(B516&lt;&gt;B515,MAX(0,E516),MAX(F515,E516))</f>
        <v/>
      </c>
      <c r="G516" s="18">
        <f>F516-E516</f>
        <v/>
      </c>
      <c r="H516" s="18">
        <f>IF(C516&lt;&gt;C515,D516,H515+D516)</f>
        <v/>
      </c>
      <c r="I516" s="18">
        <f>IF(C516&lt;&gt;C515,MAX(0,H516),MAX(I515,H516))</f>
        <v/>
      </c>
      <c r="J516" s="18">
        <f>I516-H516</f>
        <v/>
      </c>
      <c r="K516" s="18">
        <f>MAX(K515,'All Trades'!R515)</f>
        <v/>
      </c>
      <c r="L516" s="18">
        <f>'All Trades'!R515</f>
        <v/>
      </c>
      <c r="M516" s="18">
        <f>MAX(0,K516-(L516+'All Trades'!P516))</f>
        <v/>
      </c>
    </row>
    <row r="517">
      <c r="A517" s="11">
        <f>'All Trades'!A517</f>
        <v/>
      </c>
      <c r="B517" s="31">
        <f>YEAR('All Trades'!B517)</f>
        <v/>
      </c>
      <c r="C517" s="24">
        <f>DATE(YEAR('All Trades'!B517),MONTH('All Trades'!B517),1)</f>
        <v/>
      </c>
      <c r="D517" s="18">
        <f>'All Trades'!O517</f>
        <v/>
      </c>
      <c r="E517" s="18">
        <f>IF(B517&lt;&gt;B516,D517,E516+D517)</f>
        <v/>
      </c>
      <c r="F517" s="18">
        <f>IF(B517&lt;&gt;B516,MAX(0,E517),MAX(F516,E517))</f>
        <v/>
      </c>
      <c r="G517" s="18">
        <f>F517-E517</f>
        <v/>
      </c>
      <c r="H517" s="18">
        <f>IF(C517&lt;&gt;C516,D517,H516+D517)</f>
        <v/>
      </c>
      <c r="I517" s="18">
        <f>IF(C517&lt;&gt;C516,MAX(0,H517),MAX(I516,H517))</f>
        <v/>
      </c>
      <c r="J517" s="18">
        <f>I517-H517</f>
        <v/>
      </c>
      <c r="K517" s="18">
        <f>MAX(K516,'All Trades'!R516)</f>
        <v/>
      </c>
      <c r="L517" s="18">
        <f>'All Trades'!R516</f>
        <v/>
      </c>
      <c r="M517" s="18">
        <f>MAX(0,K517-(L517+'All Trades'!P517))</f>
        <v/>
      </c>
    </row>
    <row r="518">
      <c r="A518" s="11">
        <f>'All Trades'!A518</f>
        <v/>
      </c>
      <c r="B518" s="31">
        <f>YEAR('All Trades'!B518)</f>
        <v/>
      </c>
      <c r="C518" s="24">
        <f>DATE(YEAR('All Trades'!B518),MONTH('All Trades'!B518),1)</f>
        <v/>
      </c>
      <c r="D518" s="18">
        <f>'All Trades'!O518</f>
        <v/>
      </c>
      <c r="E518" s="18">
        <f>IF(B518&lt;&gt;B517,D518,E517+D518)</f>
        <v/>
      </c>
      <c r="F518" s="18">
        <f>IF(B518&lt;&gt;B517,MAX(0,E518),MAX(F517,E518))</f>
        <v/>
      </c>
      <c r="G518" s="18">
        <f>F518-E518</f>
        <v/>
      </c>
      <c r="H518" s="18">
        <f>IF(C518&lt;&gt;C517,D518,H517+D518)</f>
        <v/>
      </c>
      <c r="I518" s="18">
        <f>IF(C518&lt;&gt;C517,MAX(0,H518),MAX(I517,H518))</f>
        <v/>
      </c>
      <c r="J518" s="18">
        <f>I518-H518</f>
        <v/>
      </c>
      <c r="K518" s="18">
        <f>MAX(K517,'All Trades'!R517)</f>
        <v/>
      </c>
      <c r="L518" s="18">
        <f>'All Trades'!R517</f>
        <v/>
      </c>
      <c r="M518" s="18">
        <f>MAX(0,K518-(L518+'All Trades'!P518))</f>
        <v/>
      </c>
    </row>
    <row r="519">
      <c r="A519" s="11">
        <f>'All Trades'!A519</f>
        <v/>
      </c>
      <c r="B519" s="31">
        <f>YEAR('All Trades'!B519)</f>
        <v/>
      </c>
      <c r="C519" s="24">
        <f>DATE(YEAR('All Trades'!B519),MONTH('All Trades'!B519),1)</f>
        <v/>
      </c>
      <c r="D519" s="18">
        <f>'All Trades'!O519</f>
        <v/>
      </c>
      <c r="E519" s="18">
        <f>IF(B519&lt;&gt;B518,D519,E518+D519)</f>
        <v/>
      </c>
      <c r="F519" s="18">
        <f>IF(B519&lt;&gt;B518,MAX(0,E519),MAX(F518,E519))</f>
        <v/>
      </c>
      <c r="G519" s="18">
        <f>F519-E519</f>
        <v/>
      </c>
      <c r="H519" s="18">
        <f>IF(C519&lt;&gt;C518,D519,H518+D519)</f>
        <v/>
      </c>
      <c r="I519" s="18">
        <f>IF(C519&lt;&gt;C518,MAX(0,H519),MAX(I518,H519))</f>
        <v/>
      </c>
      <c r="J519" s="18">
        <f>I519-H519</f>
        <v/>
      </c>
      <c r="K519" s="18">
        <f>MAX(K518,'All Trades'!R518)</f>
        <v/>
      </c>
      <c r="L519" s="18">
        <f>'All Trades'!R518</f>
        <v/>
      </c>
      <c r="M519" s="18">
        <f>MAX(0,K519-(L519+'All Trades'!P519))</f>
        <v/>
      </c>
    </row>
    <row r="520">
      <c r="A520" s="11">
        <f>'All Trades'!A520</f>
        <v/>
      </c>
      <c r="B520" s="31">
        <f>YEAR('All Trades'!B520)</f>
        <v/>
      </c>
      <c r="C520" s="24">
        <f>DATE(YEAR('All Trades'!B520),MONTH('All Trades'!B520),1)</f>
        <v/>
      </c>
      <c r="D520" s="18">
        <f>'All Trades'!O520</f>
        <v/>
      </c>
      <c r="E520" s="18">
        <f>IF(B520&lt;&gt;B519,D520,E519+D520)</f>
        <v/>
      </c>
      <c r="F520" s="18">
        <f>IF(B520&lt;&gt;B519,MAX(0,E520),MAX(F519,E520))</f>
        <v/>
      </c>
      <c r="G520" s="18">
        <f>F520-E520</f>
        <v/>
      </c>
      <c r="H520" s="18">
        <f>IF(C520&lt;&gt;C519,D520,H519+D520)</f>
        <v/>
      </c>
      <c r="I520" s="18">
        <f>IF(C520&lt;&gt;C519,MAX(0,H520),MAX(I519,H520))</f>
        <v/>
      </c>
      <c r="J520" s="18">
        <f>I520-H520</f>
        <v/>
      </c>
      <c r="K520" s="18">
        <f>MAX(K519,'All Trades'!R519)</f>
        <v/>
      </c>
      <c r="L520" s="18">
        <f>'All Trades'!R519</f>
        <v/>
      </c>
      <c r="M520" s="18">
        <f>MAX(0,K520-(L520+'All Trades'!P520))</f>
        <v/>
      </c>
    </row>
    <row r="521">
      <c r="A521" s="11">
        <f>'All Trades'!A521</f>
        <v/>
      </c>
      <c r="B521" s="31">
        <f>YEAR('All Trades'!B521)</f>
        <v/>
      </c>
      <c r="C521" s="24">
        <f>DATE(YEAR('All Trades'!B521),MONTH('All Trades'!B521),1)</f>
        <v/>
      </c>
      <c r="D521" s="18">
        <f>'All Trades'!O521</f>
        <v/>
      </c>
      <c r="E521" s="18">
        <f>IF(B521&lt;&gt;B520,D521,E520+D521)</f>
        <v/>
      </c>
      <c r="F521" s="18">
        <f>IF(B521&lt;&gt;B520,MAX(0,E521),MAX(F520,E521))</f>
        <v/>
      </c>
      <c r="G521" s="18">
        <f>F521-E521</f>
        <v/>
      </c>
      <c r="H521" s="18">
        <f>IF(C521&lt;&gt;C520,D521,H520+D521)</f>
        <v/>
      </c>
      <c r="I521" s="18">
        <f>IF(C521&lt;&gt;C520,MAX(0,H521),MAX(I520,H521))</f>
        <v/>
      </c>
      <c r="J521" s="18">
        <f>I521-H521</f>
        <v/>
      </c>
      <c r="K521" s="18">
        <f>MAX(K520,'All Trades'!R520)</f>
        <v/>
      </c>
      <c r="L521" s="18">
        <f>'All Trades'!R520</f>
        <v/>
      </c>
      <c r="M521" s="18">
        <f>MAX(0,K521-(L521+'All Trades'!P521))</f>
        <v/>
      </c>
    </row>
    <row r="522">
      <c r="A522" s="11">
        <f>'All Trades'!A522</f>
        <v/>
      </c>
      <c r="B522" s="31">
        <f>YEAR('All Trades'!B522)</f>
        <v/>
      </c>
      <c r="C522" s="24">
        <f>DATE(YEAR('All Trades'!B522),MONTH('All Trades'!B522),1)</f>
        <v/>
      </c>
      <c r="D522" s="18">
        <f>'All Trades'!O522</f>
        <v/>
      </c>
      <c r="E522" s="18">
        <f>IF(B522&lt;&gt;B521,D522,E521+D522)</f>
        <v/>
      </c>
      <c r="F522" s="18">
        <f>IF(B522&lt;&gt;B521,MAX(0,E522),MAX(F521,E522))</f>
        <v/>
      </c>
      <c r="G522" s="18">
        <f>F522-E522</f>
        <v/>
      </c>
      <c r="H522" s="18">
        <f>IF(C522&lt;&gt;C521,D522,H521+D522)</f>
        <v/>
      </c>
      <c r="I522" s="18">
        <f>IF(C522&lt;&gt;C521,MAX(0,H522),MAX(I521,H522))</f>
        <v/>
      </c>
      <c r="J522" s="18">
        <f>I522-H522</f>
        <v/>
      </c>
      <c r="K522" s="18">
        <f>MAX(K521,'All Trades'!R521)</f>
        <v/>
      </c>
      <c r="L522" s="18">
        <f>'All Trades'!R521</f>
        <v/>
      </c>
      <c r="M522" s="18">
        <f>MAX(0,K522-(L522+'All Trades'!P522))</f>
        <v/>
      </c>
    </row>
    <row r="523">
      <c r="A523" s="11">
        <f>'All Trades'!A523</f>
        <v/>
      </c>
      <c r="B523" s="31">
        <f>YEAR('All Trades'!B523)</f>
        <v/>
      </c>
      <c r="C523" s="24">
        <f>DATE(YEAR('All Trades'!B523),MONTH('All Trades'!B523),1)</f>
        <v/>
      </c>
      <c r="D523" s="18">
        <f>'All Trades'!O523</f>
        <v/>
      </c>
      <c r="E523" s="18">
        <f>IF(B523&lt;&gt;B522,D523,E522+D523)</f>
        <v/>
      </c>
      <c r="F523" s="18">
        <f>IF(B523&lt;&gt;B522,MAX(0,E523),MAX(F522,E523))</f>
        <v/>
      </c>
      <c r="G523" s="18">
        <f>F523-E523</f>
        <v/>
      </c>
      <c r="H523" s="18">
        <f>IF(C523&lt;&gt;C522,D523,H522+D523)</f>
        <v/>
      </c>
      <c r="I523" s="18">
        <f>IF(C523&lt;&gt;C522,MAX(0,H523),MAX(I522,H523))</f>
        <v/>
      </c>
      <c r="J523" s="18">
        <f>I523-H523</f>
        <v/>
      </c>
      <c r="K523" s="18">
        <f>MAX(K522,'All Trades'!R522)</f>
        <v/>
      </c>
      <c r="L523" s="18">
        <f>'All Trades'!R522</f>
        <v/>
      </c>
      <c r="M523" s="18">
        <f>MAX(0,K523-(L523+'All Trades'!P523))</f>
        <v/>
      </c>
    </row>
    <row r="524">
      <c r="A524" s="11">
        <f>'All Trades'!A524</f>
        <v/>
      </c>
      <c r="B524" s="31">
        <f>YEAR('All Trades'!B524)</f>
        <v/>
      </c>
      <c r="C524" s="24">
        <f>DATE(YEAR('All Trades'!B524),MONTH('All Trades'!B524),1)</f>
        <v/>
      </c>
      <c r="D524" s="18">
        <f>'All Trades'!O524</f>
        <v/>
      </c>
      <c r="E524" s="18">
        <f>IF(B524&lt;&gt;B523,D524,E523+D524)</f>
        <v/>
      </c>
      <c r="F524" s="18">
        <f>IF(B524&lt;&gt;B523,MAX(0,E524),MAX(F523,E524))</f>
        <v/>
      </c>
      <c r="G524" s="18">
        <f>F524-E524</f>
        <v/>
      </c>
      <c r="H524" s="18">
        <f>IF(C524&lt;&gt;C523,D524,H523+D524)</f>
        <v/>
      </c>
      <c r="I524" s="18">
        <f>IF(C524&lt;&gt;C523,MAX(0,H524),MAX(I523,H524))</f>
        <v/>
      </c>
      <c r="J524" s="18">
        <f>I524-H524</f>
        <v/>
      </c>
      <c r="K524" s="18">
        <f>MAX(K523,'All Trades'!R523)</f>
        <v/>
      </c>
      <c r="L524" s="18">
        <f>'All Trades'!R523</f>
        <v/>
      </c>
      <c r="M524" s="18">
        <f>MAX(0,K524-(L524+'All Trades'!P524))</f>
        <v/>
      </c>
    </row>
    <row r="525">
      <c r="A525" s="11">
        <f>'All Trades'!A525</f>
        <v/>
      </c>
      <c r="B525" s="31">
        <f>YEAR('All Trades'!B525)</f>
        <v/>
      </c>
      <c r="C525" s="24">
        <f>DATE(YEAR('All Trades'!B525),MONTH('All Trades'!B525),1)</f>
        <v/>
      </c>
      <c r="D525" s="18">
        <f>'All Trades'!O525</f>
        <v/>
      </c>
      <c r="E525" s="18">
        <f>IF(B525&lt;&gt;B524,D525,E524+D525)</f>
        <v/>
      </c>
      <c r="F525" s="18">
        <f>IF(B525&lt;&gt;B524,MAX(0,E525),MAX(F524,E525))</f>
        <v/>
      </c>
      <c r="G525" s="18">
        <f>F525-E525</f>
        <v/>
      </c>
      <c r="H525" s="18">
        <f>IF(C525&lt;&gt;C524,D525,H524+D525)</f>
        <v/>
      </c>
      <c r="I525" s="18">
        <f>IF(C525&lt;&gt;C524,MAX(0,H525),MAX(I524,H525))</f>
        <v/>
      </c>
      <c r="J525" s="18">
        <f>I525-H525</f>
        <v/>
      </c>
      <c r="K525" s="18">
        <f>MAX(K524,'All Trades'!R524)</f>
        <v/>
      </c>
      <c r="L525" s="18">
        <f>'All Trades'!R524</f>
        <v/>
      </c>
      <c r="M525" s="18">
        <f>MAX(0,K525-(L525+'All Trades'!P525))</f>
        <v/>
      </c>
    </row>
    <row r="526">
      <c r="A526" s="11">
        <f>'All Trades'!A526</f>
        <v/>
      </c>
      <c r="B526" s="31">
        <f>YEAR('All Trades'!B526)</f>
        <v/>
      </c>
      <c r="C526" s="24">
        <f>DATE(YEAR('All Trades'!B526),MONTH('All Trades'!B526),1)</f>
        <v/>
      </c>
      <c r="D526" s="18">
        <f>'All Trades'!O526</f>
        <v/>
      </c>
      <c r="E526" s="18">
        <f>IF(B526&lt;&gt;B525,D526,E525+D526)</f>
        <v/>
      </c>
      <c r="F526" s="18">
        <f>IF(B526&lt;&gt;B525,MAX(0,E526),MAX(F525,E526))</f>
        <v/>
      </c>
      <c r="G526" s="18">
        <f>F526-E526</f>
        <v/>
      </c>
      <c r="H526" s="18">
        <f>IF(C526&lt;&gt;C525,D526,H525+D526)</f>
        <v/>
      </c>
      <c r="I526" s="18">
        <f>IF(C526&lt;&gt;C525,MAX(0,H526),MAX(I525,H526))</f>
        <v/>
      </c>
      <c r="J526" s="18">
        <f>I526-H526</f>
        <v/>
      </c>
      <c r="K526" s="18">
        <f>MAX(K525,'All Trades'!R525)</f>
        <v/>
      </c>
      <c r="L526" s="18">
        <f>'All Trades'!R525</f>
        <v/>
      </c>
      <c r="M526" s="18">
        <f>MAX(0,K526-(L526+'All Trades'!P526))</f>
        <v/>
      </c>
    </row>
    <row r="527">
      <c r="A527" s="11">
        <f>'All Trades'!A527</f>
        <v/>
      </c>
      <c r="B527" s="31">
        <f>YEAR('All Trades'!B527)</f>
        <v/>
      </c>
      <c r="C527" s="24">
        <f>DATE(YEAR('All Trades'!B527),MONTH('All Trades'!B527),1)</f>
        <v/>
      </c>
      <c r="D527" s="18">
        <f>'All Trades'!O527</f>
        <v/>
      </c>
      <c r="E527" s="18">
        <f>IF(B527&lt;&gt;B526,D527,E526+D527)</f>
        <v/>
      </c>
      <c r="F527" s="18">
        <f>IF(B527&lt;&gt;B526,MAX(0,E527),MAX(F526,E527))</f>
        <v/>
      </c>
      <c r="G527" s="18">
        <f>F527-E527</f>
        <v/>
      </c>
      <c r="H527" s="18">
        <f>IF(C527&lt;&gt;C526,D527,H526+D527)</f>
        <v/>
      </c>
      <c r="I527" s="18">
        <f>IF(C527&lt;&gt;C526,MAX(0,H527),MAX(I526,H527))</f>
        <v/>
      </c>
      <c r="J527" s="18">
        <f>I527-H527</f>
        <v/>
      </c>
      <c r="K527" s="18">
        <f>MAX(K526,'All Trades'!R526)</f>
        <v/>
      </c>
      <c r="L527" s="18">
        <f>'All Trades'!R526</f>
        <v/>
      </c>
      <c r="M527" s="18">
        <f>MAX(0,K527-(L527+'All Trades'!P527))</f>
        <v/>
      </c>
    </row>
    <row r="528">
      <c r="A528" s="11">
        <f>'All Trades'!A528</f>
        <v/>
      </c>
      <c r="B528" s="31">
        <f>YEAR('All Trades'!B528)</f>
        <v/>
      </c>
      <c r="C528" s="24">
        <f>DATE(YEAR('All Trades'!B528),MONTH('All Trades'!B528),1)</f>
        <v/>
      </c>
      <c r="D528" s="18">
        <f>'All Trades'!O528</f>
        <v/>
      </c>
      <c r="E528" s="18">
        <f>IF(B528&lt;&gt;B527,D528,E527+D528)</f>
        <v/>
      </c>
      <c r="F528" s="18">
        <f>IF(B528&lt;&gt;B527,MAX(0,E528),MAX(F527,E528))</f>
        <v/>
      </c>
      <c r="G528" s="18">
        <f>F528-E528</f>
        <v/>
      </c>
      <c r="H528" s="18">
        <f>IF(C528&lt;&gt;C527,D528,H527+D528)</f>
        <v/>
      </c>
      <c r="I528" s="18">
        <f>IF(C528&lt;&gt;C527,MAX(0,H528),MAX(I527,H528))</f>
        <v/>
      </c>
      <c r="J528" s="18">
        <f>I528-H528</f>
        <v/>
      </c>
      <c r="K528" s="18">
        <f>MAX(K527,'All Trades'!R527)</f>
        <v/>
      </c>
      <c r="L528" s="18">
        <f>'All Trades'!R527</f>
        <v/>
      </c>
      <c r="M528" s="18">
        <f>MAX(0,K528-(L528+'All Trades'!P528))</f>
        <v/>
      </c>
    </row>
    <row r="529">
      <c r="A529" s="11">
        <f>'All Trades'!A529</f>
        <v/>
      </c>
      <c r="B529" s="31">
        <f>YEAR('All Trades'!B529)</f>
        <v/>
      </c>
      <c r="C529" s="24">
        <f>DATE(YEAR('All Trades'!B529),MONTH('All Trades'!B529),1)</f>
        <v/>
      </c>
      <c r="D529" s="18">
        <f>'All Trades'!O529</f>
        <v/>
      </c>
      <c r="E529" s="18">
        <f>IF(B529&lt;&gt;B528,D529,E528+D529)</f>
        <v/>
      </c>
      <c r="F529" s="18">
        <f>IF(B529&lt;&gt;B528,MAX(0,E529),MAX(F528,E529))</f>
        <v/>
      </c>
      <c r="G529" s="18">
        <f>F529-E529</f>
        <v/>
      </c>
      <c r="H529" s="18">
        <f>IF(C529&lt;&gt;C528,D529,H528+D529)</f>
        <v/>
      </c>
      <c r="I529" s="18">
        <f>IF(C529&lt;&gt;C528,MAX(0,H529),MAX(I528,H529))</f>
        <v/>
      </c>
      <c r="J529" s="18">
        <f>I529-H529</f>
        <v/>
      </c>
      <c r="K529" s="18">
        <f>MAX(K528,'All Trades'!R528)</f>
        <v/>
      </c>
      <c r="L529" s="18">
        <f>'All Trades'!R528</f>
        <v/>
      </c>
      <c r="M529" s="18">
        <f>MAX(0,K529-(L529+'All Trades'!P529))</f>
        <v/>
      </c>
    </row>
    <row r="530">
      <c r="A530" s="11">
        <f>'All Trades'!A530</f>
        <v/>
      </c>
      <c r="B530" s="31">
        <f>YEAR('All Trades'!B530)</f>
        <v/>
      </c>
      <c r="C530" s="24">
        <f>DATE(YEAR('All Trades'!B530),MONTH('All Trades'!B530),1)</f>
        <v/>
      </c>
      <c r="D530" s="18">
        <f>'All Trades'!O530</f>
        <v/>
      </c>
      <c r="E530" s="18">
        <f>IF(B530&lt;&gt;B529,D530,E529+D530)</f>
        <v/>
      </c>
      <c r="F530" s="18">
        <f>IF(B530&lt;&gt;B529,MAX(0,E530),MAX(F529,E530))</f>
        <v/>
      </c>
      <c r="G530" s="18">
        <f>F530-E530</f>
        <v/>
      </c>
      <c r="H530" s="18">
        <f>IF(C530&lt;&gt;C529,D530,H529+D530)</f>
        <v/>
      </c>
      <c r="I530" s="18">
        <f>IF(C530&lt;&gt;C529,MAX(0,H530),MAX(I529,H530))</f>
        <v/>
      </c>
      <c r="J530" s="18">
        <f>I530-H530</f>
        <v/>
      </c>
      <c r="K530" s="18">
        <f>MAX(K529,'All Trades'!R529)</f>
        <v/>
      </c>
      <c r="L530" s="18">
        <f>'All Trades'!R529</f>
        <v/>
      </c>
      <c r="M530" s="18">
        <f>MAX(0,K530-(L530+'All Trades'!P530))</f>
        <v/>
      </c>
    </row>
    <row r="531">
      <c r="A531" s="11">
        <f>'All Trades'!A531</f>
        <v/>
      </c>
      <c r="B531" s="31">
        <f>YEAR('All Trades'!B531)</f>
        <v/>
      </c>
      <c r="C531" s="24">
        <f>DATE(YEAR('All Trades'!B531),MONTH('All Trades'!B531),1)</f>
        <v/>
      </c>
      <c r="D531" s="18">
        <f>'All Trades'!O531</f>
        <v/>
      </c>
      <c r="E531" s="18">
        <f>IF(B531&lt;&gt;B530,D531,E530+D531)</f>
        <v/>
      </c>
      <c r="F531" s="18">
        <f>IF(B531&lt;&gt;B530,MAX(0,E531),MAX(F530,E531))</f>
        <v/>
      </c>
      <c r="G531" s="18">
        <f>F531-E531</f>
        <v/>
      </c>
      <c r="H531" s="18">
        <f>IF(C531&lt;&gt;C530,D531,H530+D531)</f>
        <v/>
      </c>
      <c r="I531" s="18">
        <f>IF(C531&lt;&gt;C530,MAX(0,H531),MAX(I530,H531))</f>
        <v/>
      </c>
      <c r="J531" s="18">
        <f>I531-H531</f>
        <v/>
      </c>
      <c r="K531" s="18">
        <f>MAX(K530,'All Trades'!R530)</f>
        <v/>
      </c>
      <c r="L531" s="18">
        <f>'All Trades'!R530</f>
        <v/>
      </c>
      <c r="M531" s="18">
        <f>MAX(0,K531-(L531+'All Trades'!P531))</f>
        <v/>
      </c>
    </row>
    <row r="532">
      <c r="A532" s="11">
        <f>'All Trades'!A532</f>
        <v/>
      </c>
      <c r="B532" s="31">
        <f>YEAR('All Trades'!B532)</f>
        <v/>
      </c>
      <c r="C532" s="24">
        <f>DATE(YEAR('All Trades'!B532),MONTH('All Trades'!B532),1)</f>
        <v/>
      </c>
      <c r="D532" s="18">
        <f>'All Trades'!O532</f>
        <v/>
      </c>
      <c r="E532" s="18">
        <f>IF(B532&lt;&gt;B531,D532,E531+D532)</f>
        <v/>
      </c>
      <c r="F532" s="18">
        <f>IF(B532&lt;&gt;B531,MAX(0,E532),MAX(F531,E532))</f>
        <v/>
      </c>
      <c r="G532" s="18">
        <f>F532-E532</f>
        <v/>
      </c>
      <c r="H532" s="18">
        <f>IF(C532&lt;&gt;C531,D532,H531+D532)</f>
        <v/>
      </c>
      <c r="I532" s="18">
        <f>IF(C532&lt;&gt;C531,MAX(0,H532),MAX(I531,H532))</f>
        <v/>
      </c>
      <c r="J532" s="18">
        <f>I532-H532</f>
        <v/>
      </c>
      <c r="K532" s="18">
        <f>MAX(K531,'All Trades'!R531)</f>
        <v/>
      </c>
      <c r="L532" s="18">
        <f>'All Trades'!R531</f>
        <v/>
      </c>
      <c r="M532" s="18">
        <f>MAX(0,K532-(L532+'All Trades'!P532))</f>
        <v/>
      </c>
    </row>
    <row r="533">
      <c r="A533" s="11">
        <f>'All Trades'!A533</f>
        <v/>
      </c>
      <c r="B533" s="31">
        <f>YEAR('All Trades'!B533)</f>
        <v/>
      </c>
      <c r="C533" s="24">
        <f>DATE(YEAR('All Trades'!B533),MONTH('All Trades'!B533),1)</f>
        <v/>
      </c>
      <c r="D533" s="18">
        <f>'All Trades'!O533</f>
        <v/>
      </c>
      <c r="E533" s="18">
        <f>IF(B533&lt;&gt;B532,D533,E532+D533)</f>
        <v/>
      </c>
      <c r="F533" s="18">
        <f>IF(B533&lt;&gt;B532,MAX(0,E533),MAX(F532,E533))</f>
        <v/>
      </c>
      <c r="G533" s="18">
        <f>F533-E533</f>
        <v/>
      </c>
      <c r="H533" s="18">
        <f>IF(C533&lt;&gt;C532,D533,H532+D533)</f>
        <v/>
      </c>
      <c r="I533" s="18">
        <f>IF(C533&lt;&gt;C532,MAX(0,H533),MAX(I532,H533))</f>
        <v/>
      </c>
      <c r="J533" s="18">
        <f>I533-H533</f>
        <v/>
      </c>
      <c r="K533" s="18">
        <f>MAX(K532,'All Trades'!R532)</f>
        <v/>
      </c>
      <c r="L533" s="18">
        <f>'All Trades'!R532</f>
        <v/>
      </c>
      <c r="M533" s="18">
        <f>MAX(0,K533-(L533+'All Trades'!P533))</f>
        <v/>
      </c>
    </row>
    <row r="534">
      <c r="A534" s="11">
        <f>'All Trades'!A534</f>
        <v/>
      </c>
      <c r="B534" s="31">
        <f>YEAR('All Trades'!B534)</f>
        <v/>
      </c>
      <c r="C534" s="24">
        <f>DATE(YEAR('All Trades'!B534),MONTH('All Trades'!B534),1)</f>
        <v/>
      </c>
      <c r="D534" s="18">
        <f>'All Trades'!O534</f>
        <v/>
      </c>
      <c r="E534" s="18">
        <f>IF(B534&lt;&gt;B533,D534,E533+D534)</f>
        <v/>
      </c>
      <c r="F534" s="18">
        <f>IF(B534&lt;&gt;B533,MAX(0,E534),MAX(F533,E534))</f>
        <v/>
      </c>
      <c r="G534" s="18">
        <f>F534-E534</f>
        <v/>
      </c>
      <c r="H534" s="18">
        <f>IF(C534&lt;&gt;C533,D534,H533+D534)</f>
        <v/>
      </c>
      <c r="I534" s="18">
        <f>IF(C534&lt;&gt;C533,MAX(0,H534),MAX(I533,H534))</f>
        <v/>
      </c>
      <c r="J534" s="18">
        <f>I534-H534</f>
        <v/>
      </c>
      <c r="K534" s="18">
        <f>MAX(K533,'All Trades'!R533)</f>
        <v/>
      </c>
      <c r="L534" s="18">
        <f>'All Trades'!R533</f>
        <v/>
      </c>
      <c r="M534" s="18">
        <f>MAX(0,K534-(L534+'All Trades'!P534))</f>
        <v/>
      </c>
    </row>
    <row r="535">
      <c r="A535" s="11">
        <f>'All Trades'!A535</f>
        <v/>
      </c>
      <c r="B535" s="31">
        <f>YEAR('All Trades'!B535)</f>
        <v/>
      </c>
      <c r="C535" s="24">
        <f>DATE(YEAR('All Trades'!B535),MONTH('All Trades'!B535),1)</f>
        <v/>
      </c>
      <c r="D535" s="18">
        <f>'All Trades'!O535</f>
        <v/>
      </c>
      <c r="E535" s="18">
        <f>IF(B535&lt;&gt;B534,D535,E534+D535)</f>
        <v/>
      </c>
      <c r="F535" s="18">
        <f>IF(B535&lt;&gt;B534,MAX(0,E535),MAX(F534,E535))</f>
        <v/>
      </c>
      <c r="G535" s="18">
        <f>F535-E535</f>
        <v/>
      </c>
      <c r="H535" s="18">
        <f>IF(C535&lt;&gt;C534,D535,H534+D535)</f>
        <v/>
      </c>
      <c r="I535" s="18">
        <f>IF(C535&lt;&gt;C534,MAX(0,H535),MAX(I534,H535))</f>
        <v/>
      </c>
      <c r="J535" s="18">
        <f>I535-H535</f>
        <v/>
      </c>
      <c r="K535" s="18">
        <f>MAX(K534,'All Trades'!R534)</f>
        <v/>
      </c>
      <c r="L535" s="18">
        <f>'All Trades'!R534</f>
        <v/>
      </c>
      <c r="M535" s="18">
        <f>MAX(0,K535-(L535+'All Trades'!P535))</f>
        <v/>
      </c>
    </row>
    <row r="536">
      <c r="A536" s="11">
        <f>'All Trades'!A536</f>
        <v/>
      </c>
      <c r="B536" s="31">
        <f>YEAR('All Trades'!B536)</f>
        <v/>
      </c>
      <c r="C536" s="24">
        <f>DATE(YEAR('All Trades'!B536),MONTH('All Trades'!B536),1)</f>
        <v/>
      </c>
      <c r="D536" s="18">
        <f>'All Trades'!O536</f>
        <v/>
      </c>
      <c r="E536" s="18">
        <f>IF(B536&lt;&gt;B535,D536,E535+D536)</f>
        <v/>
      </c>
      <c r="F536" s="18">
        <f>IF(B536&lt;&gt;B535,MAX(0,E536),MAX(F535,E536))</f>
        <v/>
      </c>
      <c r="G536" s="18">
        <f>F536-E536</f>
        <v/>
      </c>
      <c r="H536" s="18">
        <f>IF(C536&lt;&gt;C535,D536,H535+D536)</f>
        <v/>
      </c>
      <c r="I536" s="18">
        <f>IF(C536&lt;&gt;C535,MAX(0,H536),MAX(I535,H536))</f>
        <v/>
      </c>
      <c r="J536" s="18">
        <f>I536-H536</f>
        <v/>
      </c>
      <c r="K536" s="18">
        <f>MAX(K535,'All Trades'!R535)</f>
        <v/>
      </c>
      <c r="L536" s="18">
        <f>'All Trades'!R535</f>
        <v/>
      </c>
      <c r="M536" s="18">
        <f>MAX(0,K536-(L536+'All Trades'!P536))</f>
        <v/>
      </c>
    </row>
    <row r="537">
      <c r="A537" s="11">
        <f>'All Trades'!A537</f>
        <v/>
      </c>
      <c r="B537" s="31">
        <f>YEAR('All Trades'!B537)</f>
        <v/>
      </c>
      <c r="C537" s="24">
        <f>DATE(YEAR('All Trades'!B537),MONTH('All Trades'!B537),1)</f>
        <v/>
      </c>
      <c r="D537" s="18">
        <f>'All Trades'!O537</f>
        <v/>
      </c>
      <c r="E537" s="18">
        <f>IF(B537&lt;&gt;B536,D537,E536+D537)</f>
        <v/>
      </c>
      <c r="F537" s="18">
        <f>IF(B537&lt;&gt;B536,MAX(0,E537),MAX(F536,E537))</f>
        <v/>
      </c>
      <c r="G537" s="18">
        <f>F537-E537</f>
        <v/>
      </c>
      <c r="H537" s="18">
        <f>IF(C537&lt;&gt;C536,D537,H536+D537)</f>
        <v/>
      </c>
      <c r="I537" s="18">
        <f>IF(C537&lt;&gt;C536,MAX(0,H537),MAX(I536,H537))</f>
        <v/>
      </c>
      <c r="J537" s="18">
        <f>I537-H537</f>
        <v/>
      </c>
      <c r="K537" s="18">
        <f>MAX(K536,'All Trades'!R536)</f>
        <v/>
      </c>
      <c r="L537" s="18">
        <f>'All Trades'!R536</f>
        <v/>
      </c>
      <c r="M537" s="18">
        <f>MAX(0,K537-(L537+'All Trades'!P537))</f>
        <v/>
      </c>
    </row>
    <row r="538">
      <c r="A538" s="11">
        <f>'All Trades'!A538</f>
        <v/>
      </c>
      <c r="B538" s="31">
        <f>YEAR('All Trades'!B538)</f>
        <v/>
      </c>
      <c r="C538" s="24">
        <f>DATE(YEAR('All Trades'!B538),MONTH('All Trades'!B538),1)</f>
        <v/>
      </c>
      <c r="D538" s="18">
        <f>'All Trades'!O538</f>
        <v/>
      </c>
      <c r="E538" s="18">
        <f>IF(B538&lt;&gt;B537,D538,E537+D538)</f>
        <v/>
      </c>
      <c r="F538" s="18">
        <f>IF(B538&lt;&gt;B537,MAX(0,E538),MAX(F537,E538))</f>
        <v/>
      </c>
      <c r="G538" s="18">
        <f>F538-E538</f>
        <v/>
      </c>
      <c r="H538" s="18">
        <f>IF(C538&lt;&gt;C537,D538,H537+D538)</f>
        <v/>
      </c>
      <c r="I538" s="18">
        <f>IF(C538&lt;&gt;C537,MAX(0,H538),MAX(I537,H538))</f>
        <v/>
      </c>
      <c r="J538" s="18">
        <f>I538-H538</f>
        <v/>
      </c>
      <c r="K538" s="18">
        <f>MAX(K537,'All Trades'!R537)</f>
        <v/>
      </c>
      <c r="L538" s="18">
        <f>'All Trades'!R537</f>
        <v/>
      </c>
      <c r="M538" s="18">
        <f>MAX(0,K538-(L538+'All Trades'!P538))</f>
        <v/>
      </c>
    </row>
    <row r="539">
      <c r="A539" s="11">
        <f>'All Trades'!A539</f>
        <v/>
      </c>
      <c r="B539" s="31">
        <f>YEAR('All Trades'!B539)</f>
        <v/>
      </c>
      <c r="C539" s="24">
        <f>DATE(YEAR('All Trades'!B539),MONTH('All Trades'!B539),1)</f>
        <v/>
      </c>
      <c r="D539" s="18">
        <f>'All Trades'!O539</f>
        <v/>
      </c>
      <c r="E539" s="18">
        <f>IF(B539&lt;&gt;B538,D539,E538+D539)</f>
        <v/>
      </c>
      <c r="F539" s="18">
        <f>IF(B539&lt;&gt;B538,MAX(0,E539),MAX(F538,E539))</f>
        <v/>
      </c>
      <c r="G539" s="18">
        <f>F539-E539</f>
        <v/>
      </c>
      <c r="H539" s="18">
        <f>IF(C539&lt;&gt;C538,D539,H538+D539)</f>
        <v/>
      </c>
      <c r="I539" s="18">
        <f>IF(C539&lt;&gt;C538,MAX(0,H539),MAX(I538,H539))</f>
        <v/>
      </c>
      <c r="J539" s="18">
        <f>I539-H539</f>
        <v/>
      </c>
      <c r="K539" s="18">
        <f>MAX(K538,'All Trades'!R538)</f>
        <v/>
      </c>
      <c r="L539" s="18">
        <f>'All Trades'!R538</f>
        <v/>
      </c>
      <c r="M539" s="18">
        <f>MAX(0,K539-(L539+'All Trades'!P539))</f>
        <v/>
      </c>
    </row>
    <row r="540">
      <c r="A540" s="11">
        <f>'All Trades'!A540</f>
        <v/>
      </c>
      <c r="B540" s="31">
        <f>YEAR('All Trades'!B540)</f>
        <v/>
      </c>
      <c r="C540" s="24">
        <f>DATE(YEAR('All Trades'!B540),MONTH('All Trades'!B540),1)</f>
        <v/>
      </c>
      <c r="D540" s="18">
        <f>'All Trades'!O540</f>
        <v/>
      </c>
      <c r="E540" s="18">
        <f>IF(B540&lt;&gt;B539,D540,E539+D540)</f>
        <v/>
      </c>
      <c r="F540" s="18">
        <f>IF(B540&lt;&gt;B539,MAX(0,E540),MAX(F539,E540))</f>
        <v/>
      </c>
      <c r="G540" s="18">
        <f>F540-E540</f>
        <v/>
      </c>
      <c r="H540" s="18">
        <f>IF(C540&lt;&gt;C539,D540,H539+D540)</f>
        <v/>
      </c>
      <c r="I540" s="18">
        <f>IF(C540&lt;&gt;C539,MAX(0,H540),MAX(I539,H540))</f>
        <v/>
      </c>
      <c r="J540" s="18">
        <f>I540-H540</f>
        <v/>
      </c>
      <c r="K540" s="18">
        <f>MAX(K539,'All Trades'!R539)</f>
        <v/>
      </c>
      <c r="L540" s="18">
        <f>'All Trades'!R539</f>
        <v/>
      </c>
      <c r="M540" s="18">
        <f>MAX(0,K540-(L540+'All Trades'!P540))</f>
        <v/>
      </c>
    </row>
    <row r="541">
      <c r="A541" s="11">
        <f>'All Trades'!A541</f>
        <v/>
      </c>
      <c r="B541" s="31">
        <f>YEAR('All Trades'!B541)</f>
        <v/>
      </c>
      <c r="C541" s="24">
        <f>DATE(YEAR('All Trades'!B541),MONTH('All Trades'!B541),1)</f>
        <v/>
      </c>
      <c r="D541" s="18">
        <f>'All Trades'!O541</f>
        <v/>
      </c>
      <c r="E541" s="18">
        <f>IF(B541&lt;&gt;B540,D541,E540+D541)</f>
        <v/>
      </c>
      <c r="F541" s="18">
        <f>IF(B541&lt;&gt;B540,MAX(0,E541),MAX(F540,E541))</f>
        <v/>
      </c>
      <c r="G541" s="18">
        <f>F541-E541</f>
        <v/>
      </c>
      <c r="H541" s="18">
        <f>IF(C541&lt;&gt;C540,D541,H540+D541)</f>
        <v/>
      </c>
      <c r="I541" s="18">
        <f>IF(C541&lt;&gt;C540,MAX(0,H541),MAX(I540,H541))</f>
        <v/>
      </c>
      <c r="J541" s="18">
        <f>I541-H541</f>
        <v/>
      </c>
      <c r="K541" s="18">
        <f>MAX(K540,'All Trades'!R540)</f>
        <v/>
      </c>
      <c r="L541" s="18">
        <f>'All Trades'!R540</f>
        <v/>
      </c>
      <c r="M541" s="18">
        <f>MAX(0,K541-(L541+'All Trades'!P541))</f>
        <v/>
      </c>
    </row>
    <row r="542">
      <c r="A542" s="11">
        <f>'All Trades'!A542</f>
        <v/>
      </c>
      <c r="B542" s="31">
        <f>YEAR('All Trades'!B542)</f>
        <v/>
      </c>
      <c r="C542" s="24">
        <f>DATE(YEAR('All Trades'!B542),MONTH('All Trades'!B542),1)</f>
        <v/>
      </c>
      <c r="D542" s="18">
        <f>'All Trades'!O542</f>
        <v/>
      </c>
      <c r="E542" s="18">
        <f>IF(B542&lt;&gt;B541,D542,E541+D542)</f>
        <v/>
      </c>
      <c r="F542" s="18">
        <f>IF(B542&lt;&gt;B541,MAX(0,E542),MAX(F541,E542))</f>
        <v/>
      </c>
      <c r="G542" s="18">
        <f>F542-E542</f>
        <v/>
      </c>
      <c r="H542" s="18">
        <f>IF(C542&lt;&gt;C541,D542,H541+D542)</f>
        <v/>
      </c>
      <c r="I542" s="18">
        <f>IF(C542&lt;&gt;C541,MAX(0,H542),MAX(I541,H542))</f>
        <v/>
      </c>
      <c r="J542" s="18">
        <f>I542-H542</f>
        <v/>
      </c>
      <c r="K542" s="18">
        <f>MAX(K541,'All Trades'!R541)</f>
        <v/>
      </c>
      <c r="L542" s="18">
        <f>'All Trades'!R541</f>
        <v/>
      </c>
      <c r="M542" s="18">
        <f>MAX(0,K542-(L542+'All Trades'!P542))</f>
        <v/>
      </c>
    </row>
    <row r="543">
      <c r="A543" s="11">
        <f>'All Trades'!A543</f>
        <v/>
      </c>
      <c r="B543" s="31">
        <f>YEAR('All Trades'!B543)</f>
        <v/>
      </c>
      <c r="C543" s="24">
        <f>DATE(YEAR('All Trades'!B543),MONTH('All Trades'!B543),1)</f>
        <v/>
      </c>
      <c r="D543" s="18">
        <f>'All Trades'!O543</f>
        <v/>
      </c>
      <c r="E543" s="18">
        <f>IF(B543&lt;&gt;B542,D543,E542+D543)</f>
        <v/>
      </c>
      <c r="F543" s="18">
        <f>IF(B543&lt;&gt;B542,MAX(0,E543),MAX(F542,E543))</f>
        <v/>
      </c>
      <c r="G543" s="18">
        <f>F543-E543</f>
        <v/>
      </c>
      <c r="H543" s="18">
        <f>IF(C543&lt;&gt;C542,D543,H542+D543)</f>
        <v/>
      </c>
      <c r="I543" s="18">
        <f>IF(C543&lt;&gt;C542,MAX(0,H543),MAX(I542,H543))</f>
        <v/>
      </c>
      <c r="J543" s="18">
        <f>I543-H543</f>
        <v/>
      </c>
      <c r="K543" s="18">
        <f>MAX(K542,'All Trades'!R542)</f>
        <v/>
      </c>
      <c r="L543" s="18">
        <f>'All Trades'!R542</f>
        <v/>
      </c>
      <c r="M543" s="18">
        <f>MAX(0,K543-(L543+'All Trades'!P543))</f>
        <v/>
      </c>
    </row>
    <row r="544">
      <c r="A544" s="11">
        <f>'All Trades'!A544</f>
        <v/>
      </c>
      <c r="B544" s="31">
        <f>YEAR('All Trades'!B544)</f>
        <v/>
      </c>
      <c r="C544" s="24">
        <f>DATE(YEAR('All Trades'!B544),MONTH('All Trades'!B544),1)</f>
        <v/>
      </c>
      <c r="D544" s="18">
        <f>'All Trades'!O544</f>
        <v/>
      </c>
      <c r="E544" s="18">
        <f>IF(B544&lt;&gt;B543,D544,E543+D544)</f>
        <v/>
      </c>
      <c r="F544" s="18">
        <f>IF(B544&lt;&gt;B543,MAX(0,E544),MAX(F543,E544))</f>
        <v/>
      </c>
      <c r="G544" s="18">
        <f>F544-E544</f>
        <v/>
      </c>
      <c r="H544" s="18">
        <f>IF(C544&lt;&gt;C543,D544,H543+D544)</f>
        <v/>
      </c>
      <c r="I544" s="18">
        <f>IF(C544&lt;&gt;C543,MAX(0,H544),MAX(I543,H544))</f>
        <v/>
      </c>
      <c r="J544" s="18">
        <f>I544-H544</f>
        <v/>
      </c>
      <c r="K544" s="18">
        <f>MAX(K543,'All Trades'!R543)</f>
        <v/>
      </c>
      <c r="L544" s="18">
        <f>'All Trades'!R543</f>
        <v/>
      </c>
      <c r="M544" s="18">
        <f>MAX(0,K544-(L544+'All Trades'!P544))</f>
        <v/>
      </c>
    </row>
    <row r="545">
      <c r="A545" s="11">
        <f>'All Trades'!A545</f>
        <v/>
      </c>
      <c r="B545" s="31">
        <f>YEAR('All Trades'!B545)</f>
        <v/>
      </c>
      <c r="C545" s="24">
        <f>DATE(YEAR('All Trades'!B545),MONTH('All Trades'!B545),1)</f>
        <v/>
      </c>
      <c r="D545" s="18">
        <f>'All Trades'!O545</f>
        <v/>
      </c>
      <c r="E545" s="18">
        <f>IF(B545&lt;&gt;B544,D545,E544+D545)</f>
        <v/>
      </c>
      <c r="F545" s="18">
        <f>IF(B545&lt;&gt;B544,MAX(0,E545),MAX(F544,E545))</f>
        <v/>
      </c>
      <c r="G545" s="18">
        <f>F545-E545</f>
        <v/>
      </c>
      <c r="H545" s="18">
        <f>IF(C545&lt;&gt;C544,D545,H544+D545)</f>
        <v/>
      </c>
      <c r="I545" s="18">
        <f>IF(C545&lt;&gt;C544,MAX(0,H545),MAX(I544,H545))</f>
        <v/>
      </c>
      <c r="J545" s="18">
        <f>I545-H545</f>
        <v/>
      </c>
      <c r="K545" s="18">
        <f>MAX(K544,'All Trades'!R544)</f>
        <v/>
      </c>
      <c r="L545" s="18">
        <f>'All Trades'!R544</f>
        <v/>
      </c>
      <c r="M545" s="18">
        <f>MAX(0,K545-(L545+'All Trades'!P545))</f>
        <v/>
      </c>
    </row>
    <row r="546">
      <c r="A546" s="11">
        <f>'All Trades'!A546</f>
        <v/>
      </c>
      <c r="B546" s="31">
        <f>YEAR('All Trades'!B546)</f>
        <v/>
      </c>
      <c r="C546" s="24">
        <f>DATE(YEAR('All Trades'!B546),MONTH('All Trades'!B546),1)</f>
        <v/>
      </c>
      <c r="D546" s="18">
        <f>'All Trades'!O546</f>
        <v/>
      </c>
      <c r="E546" s="18">
        <f>IF(B546&lt;&gt;B545,D546,E545+D546)</f>
        <v/>
      </c>
      <c r="F546" s="18">
        <f>IF(B546&lt;&gt;B545,MAX(0,E546),MAX(F545,E546))</f>
        <v/>
      </c>
      <c r="G546" s="18">
        <f>F546-E546</f>
        <v/>
      </c>
      <c r="H546" s="18">
        <f>IF(C546&lt;&gt;C545,D546,H545+D546)</f>
        <v/>
      </c>
      <c r="I546" s="18">
        <f>IF(C546&lt;&gt;C545,MAX(0,H546),MAX(I545,H546))</f>
        <v/>
      </c>
      <c r="J546" s="18">
        <f>I546-H546</f>
        <v/>
      </c>
      <c r="K546" s="18">
        <f>MAX(K545,'All Trades'!R545)</f>
        <v/>
      </c>
      <c r="L546" s="18">
        <f>'All Trades'!R545</f>
        <v/>
      </c>
      <c r="M546" s="18">
        <f>MAX(0,K546-(L546+'All Trades'!P546))</f>
        <v/>
      </c>
    </row>
    <row r="547">
      <c r="A547" s="11">
        <f>'All Trades'!A547</f>
        <v/>
      </c>
      <c r="B547" s="31">
        <f>YEAR('All Trades'!B547)</f>
        <v/>
      </c>
      <c r="C547" s="24">
        <f>DATE(YEAR('All Trades'!B547),MONTH('All Trades'!B547),1)</f>
        <v/>
      </c>
      <c r="D547" s="18">
        <f>'All Trades'!O547</f>
        <v/>
      </c>
      <c r="E547" s="18">
        <f>IF(B547&lt;&gt;B546,D547,E546+D547)</f>
        <v/>
      </c>
      <c r="F547" s="18">
        <f>IF(B547&lt;&gt;B546,MAX(0,E547),MAX(F546,E547))</f>
        <v/>
      </c>
      <c r="G547" s="18">
        <f>F547-E547</f>
        <v/>
      </c>
      <c r="H547" s="18">
        <f>IF(C547&lt;&gt;C546,D547,H546+D547)</f>
        <v/>
      </c>
      <c r="I547" s="18">
        <f>IF(C547&lt;&gt;C546,MAX(0,H547),MAX(I546,H547))</f>
        <v/>
      </c>
      <c r="J547" s="18">
        <f>I547-H547</f>
        <v/>
      </c>
      <c r="K547" s="18">
        <f>MAX(K546,'All Trades'!R546)</f>
        <v/>
      </c>
      <c r="L547" s="18">
        <f>'All Trades'!R546</f>
        <v/>
      </c>
      <c r="M547" s="18">
        <f>MAX(0,K547-(L547+'All Trades'!P547))</f>
        <v/>
      </c>
    </row>
    <row r="548">
      <c r="A548" s="11">
        <f>'All Trades'!A548</f>
        <v/>
      </c>
      <c r="B548" s="31">
        <f>YEAR('All Trades'!B548)</f>
        <v/>
      </c>
      <c r="C548" s="24">
        <f>DATE(YEAR('All Trades'!B548),MONTH('All Trades'!B548),1)</f>
        <v/>
      </c>
      <c r="D548" s="18">
        <f>'All Trades'!O548</f>
        <v/>
      </c>
      <c r="E548" s="18">
        <f>IF(B548&lt;&gt;B547,D548,E547+D548)</f>
        <v/>
      </c>
      <c r="F548" s="18">
        <f>IF(B548&lt;&gt;B547,MAX(0,E548),MAX(F547,E548))</f>
        <v/>
      </c>
      <c r="G548" s="18">
        <f>F548-E548</f>
        <v/>
      </c>
      <c r="H548" s="18">
        <f>IF(C548&lt;&gt;C547,D548,H547+D548)</f>
        <v/>
      </c>
      <c r="I548" s="18">
        <f>IF(C548&lt;&gt;C547,MAX(0,H548),MAX(I547,H548))</f>
        <v/>
      </c>
      <c r="J548" s="18">
        <f>I548-H548</f>
        <v/>
      </c>
      <c r="K548" s="18">
        <f>MAX(K547,'All Trades'!R547)</f>
        <v/>
      </c>
      <c r="L548" s="18">
        <f>'All Trades'!R547</f>
        <v/>
      </c>
      <c r="M548" s="18">
        <f>MAX(0,K548-(L548+'All Trades'!P548))</f>
        <v/>
      </c>
    </row>
    <row r="549">
      <c r="A549" s="11">
        <f>'All Trades'!A549</f>
        <v/>
      </c>
      <c r="B549" s="31">
        <f>YEAR('All Trades'!B549)</f>
        <v/>
      </c>
      <c r="C549" s="24">
        <f>DATE(YEAR('All Trades'!B549),MONTH('All Trades'!B549),1)</f>
        <v/>
      </c>
      <c r="D549" s="18">
        <f>'All Trades'!O549</f>
        <v/>
      </c>
      <c r="E549" s="18">
        <f>IF(B549&lt;&gt;B548,D549,E548+D549)</f>
        <v/>
      </c>
      <c r="F549" s="18">
        <f>IF(B549&lt;&gt;B548,MAX(0,E549),MAX(F548,E549))</f>
        <v/>
      </c>
      <c r="G549" s="18">
        <f>F549-E549</f>
        <v/>
      </c>
      <c r="H549" s="18">
        <f>IF(C549&lt;&gt;C548,D549,H548+D549)</f>
        <v/>
      </c>
      <c r="I549" s="18">
        <f>IF(C549&lt;&gt;C548,MAX(0,H549),MAX(I548,H549))</f>
        <v/>
      </c>
      <c r="J549" s="18">
        <f>I549-H549</f>
        <v/>
      </c>
      <c r="K549" s="18">
        <f>MAX(K548,'All Trades'!R548)</f>
        <v/>
      </c>
      <c r="L549" s="18">
        <f>'All Trades'!R548</f>
        <v/>
      </c>
      <c r="M549" s="18">
        <f>MAX(0,K549-(L549+'All Trades'!P549))</f>
        <v/>
      </c>
    </row>
    <row r="550">
      <c r="A550" s="11">
        <f>'All Trades'!A550</f>
        <v/>
      </c>
      <c r="B550" s="31">
        <f>YEAR('All Trades'!B550)</f>
        <v/>
      </c>
      <c r="C550" s="24">
        <f>DATE(YEAR('All Trades'!B550),MONTH('All Trades'!B550),1)</f>
        <v/>
      </c>
      <c r="D550" s="18">
        <f>'All Trades'!O550</f>
        <v/>
      </c>
      <c r="E550" s="18">
        <f>IF(B550&lt;&gt;B549,D550,E549+D550)</f>
        <v/>
      </c>
      <c r="F550" s="18">
        <f>IF(B550&lt;&gt;B549,MAX(0,E550),MAX(F549,E550))</f>
        <v/>
      </c>
      <c r="G550" s="18">
        <f>F550-E550</f>
        <v/>
      </c>
      <c r="H550" s="18">
        <f>IF(C550&lt;&gt;C549,D550,H549+D550)</f>
        <v/>
      </c>
      <c r="I550" s="18">
        <f>IF(C550&lt;&gt;C549,MAX(0,H550),MAX(I549,H550))</f>
        <v/>
      </c>
      <c r="J550" s="18">
        <f>I550-H550</f>
        <v/>
      </c>
      <c r="K550" s="18">
        <f>MAX(K549,'All Trades'!R549)</f>
        <v/>
      </c>
      <c r="L550" s="18">
        <f>'All Trades'!R549</f>
        <v/>
      </c>
      <c r="M550" s="18">
        <f>MAX(0,K550-(L550+'All Trades'!P550))</f>
        <v/>
      </c>
    </row>
    <row r="551">
      <c r="A551" s="11">
        <f>'All Trades'!A551</f>
        <v/>
      </c>
      <c r="B551" s="31">
        <f>YEAR('All Trades'!B551)</f>
        <v/>
      </c>
      <c r="C551" s="24">
        <f>DATE(YEAR('All Trades'!B551),MONTH('All Trades'!B551),1)</f>
        <v/>
      </c>
      <c r="D551" s="18">
        <f>'All Trades'!O551</f>
        <v/>
      </c>
      <c r="E551" s="18">
        <f>IF(B551&lt;&gt;B550,D551,E550+D551)</f>
        <v/>
      </c>
      <c r="F551" s="18">
        <f>IF(B551&lt;&gt;B550,MAX(0,E551),MAX(F550,E551))</f>
        <v/>
      </c>
      <c r="G551" s="18">
        <f>F551-E551</f>
        <v/>
      </c>
      <c r="H551" s="18">
        <f>IF(C551&lt;&gt;C550,D551,H550+D551)</f>
        <v/>
      </c>
      <c r="I551" s="18">
        <f>IF(C551&lt;&gt;C550,MAX(0,H551),MAX(I550,H551))</f>
        <v/>
      </c>
      <c r="J551" s="18">
        <f>I551-H551</f>
        <v/>
      </c>
      <c r="K551" s="18">
        <f>MAX(K550,'All Trades'!R550)</f>
        <v/>
      </c>
      <c r="L551" s="18">
        <f>'All Trades'!R550</f>
        <v/>
      </c>
      <c r="M551" s="18">
        <f>MAX(0,K551-(L551+'All Trades'!P551))</f>
        <v/>
      </c>
    </row>
    <row r="552">
      <c r="A552" s="11">
        <f>'All Trades'!A552</f>
        <v/>
      </c>
      <c r="B552" s="31">
        <f>YEAR('All Trades'!B552)</f>
        <v/>
      </c>
      <c r="C552" s="24">
        <f>DATE(YEAR('All Trades'!B552),MONTH('All Trades'!B552),1)</f>
        <v/>
      </c>
      <c r="D552" s="18">
        <f>'All Trades'!O552</f>
        <v/>
      </c>
      <c r="E552" s="18">
        <f>IF(B552&lt;&gt;B551,D552,E551+D552)</f>
        <v/>
      </c>
      <c r="F552" s="18">
        <f>IF(B552&lt;&gt;B551,MAX(0,E552),MAX(F551,E552))</f>
        <v/>
      </c>
      <c r="G552" s="18">
        <f>F552-E552</f>
        <v/>
      </c>
      <c r="H552" s="18">
        <f>IF(C552&lt;&gt;C551,D552,H551+D552)</f>
        <v/>
      </c>
      <c r="I552" s="18">
        <f>IF(C552&lt;&gt;C551,MAX(0,H552),MAX(I551,H552))</f>
        <v/>
      </c>
      <c r="J552" s="18">
        <f>I552-H552</f>
        <v/>
      </c>
      <c r="K552" s="18">
        <f>MAX(K551,'All Trades'!R551)</f>
        <v/>
      </c>
      <c r="L552" s="18">
        <f>'All Trades'!R551</f>
        <v/>
      </c>
      <c r="M552" s="18">
        <f>MAX(0,K552-(L552+'All Trades'!P552))</f>
        <v/>
      </c>
    </row>
    <row r="553">
      <c r="A553" s="11">
        <f>'All Trades'!A553</f>
        <v/>
      </c>
      <c r="B553" s="31">
        <f>YEAR('All Trades'!B553)</f>
        <v/>
      </c>
      <c r="C553" s="24">
        <f>DATE(YEAR('All Trades'!B553),MONTH('All Trades'!B553),1)</f>
        <v/>
      </c>
      <c r="D553" s="18">
        <f>'All Trades'!O553</f>
        <v/>
      </c>
      <c r="E553" s="18">
        <f>IF(B553&lt;&gt;B552,D553,E552+D553)</f>
        <v/>
      </c>
      <c r="F553" s="18">
        <f>IF(B553&lt;&gt;B552,MAX(0,E553),MAX(F552,E553))</f>
        <v/>
      </c>
      <c r="G553" s="18">
        <f>F553-E553</f>
        <v/>
      </c>
      <c r="H553" s="18">
        <f>IF(C553&lt;&gt;C552,D553,H552+D553)</f>
        <v/>
      </c>
      <c r="I553" s="18">
        <f>IF(C553&lt;&gt;C552,MAX(0,H553),MAX(I552,H553))</f>
        <v/>
      </c>
      <c r="J553" s="18">
        <f>I553-H553</f>
        <v/>
      </c>
      <c r="K553" s="18">
        <f>MAX(K552,'All Trades'!R552)</f>
        <v/>
      </c>
      <c r="L553" s="18">
        <f>'All Trades'!R552</f>
        <v/>
      </c>
      <c r="M553" s="18">
        <f>MAX(0,K553-(L553+'All Trades'!P553))</f>
        <v/>
      </c>
    </row>
    <row r="554">
      <c r="A554" s="11">
        <f>'All Trades'!A554</f>
        <v/>
      </c>
      <c r="B554" s="31">
        <f>YEAR('All Trades'!B554)</f>
        <v/>
      </c>
      <c r="C554" s="24">
        <f>DATE(YEAR('All Trades'!B554),MONTH('All Trades'!B554),1)</f>
        <v/>
      </c>
      <c r="D554" s="18">
        <f>'All Trades'!O554</f>
        <v/>
      </c>
      <c r="E554" s="18">
        <f>IF(B554&lt;&gt;B553,D554,E553+D554)</f>
        <v/>
      </c>
      <c r="F554" s="18">
        <f>IF(B554&lt;&gt;B553,MAX(0,E554),MAX(F553,E554))</f>
        <v/>
      </c>
      <c r="G554" s="18">
        <f>F554-E554</f>
        <v/>
      </c>
      <c r="H554" s="18">
        <f>IF(C554&lt;&gt;C553,D554,H553+D554)</f>
        <v/>
      </c>
      <c r="I554" s="18">
        <f>IF(C554&lt;&gt;C553,MAX(0,H554),MAX(I553,H554))</f>
        <v/>
      </c>
      <c r="J554" s="18">
        <f>I554-H554</f>
        <v/>
      </c>
      <c r="K554" s="18">
        <f>MAX(K553,'All Trades'!R553)</f>
        <v/>
      </c>
      <c r="L554" s="18">
        <f>'All Trades'!R553</f>
        <v/>
      </c>
      <c r="M554" s="18">
        <f>MAX(0,K554-(L554+'All Trades'!P554))</f>
        <v/>
      </c>
    </row>
    <row r="555">
      <c r="A555" s="11">
        <f>'All Trades'!A555</f>
        <v/>
      </c>
      <c r="B555" s="31">
        <f>YEAR('All Trades'!B555)</f>
        <v/>
      </c>
      <c r="C555" s="24">
        <f>DATE(YEAR('All Trades'!B555),MONTH('All Trades'!B555),1)</f>
        <v/>
      </c>
      <c r="D555" s="18">
        <f>'All Trades'!O555</f>
        <v/>
      </c>
      <c r="E555" s="18">
        <f>IF(B555&lt;&gt;B554,D555,E554+D555)</f>
        <v/>
      </c>
      <c r="F555" s="18">
        <f>IF(B555&lt;&gt;B554,MAX(0,E555),MAX(F554,E555))</f>
        <v/>
      </c>
      <c r="G555" s="18">
        <f>F555-E555</f>
        <v/>
      </c>
      <c r="H555" s="18">
        <f>IF(C555&lt;&gt;C554,D555,H554+D555)</f>
        <v/>
      </c>
      <c r="I555" s="18">
        <f>IF(C555&lt;&gt;C554,MAX(0,H555),MAX(I554,H555))</f>
        <v/>
      </c>
      <c r="J555" s="18">
        <f>I555-H555</f>
        <v/>
      </c>
      <c r="K555" s="18">
        <f>MAX(K554,'All Trades'!R554)</f>
        <v/>
      </c>
      <c r="L555" s="18">
        <f>'All Trades'!R554</f>
        <v/>
      </c>
      <c r="M555" s="18">
        <f>MAX(0,K555-(L555+'All Trades'!P555))</f>
        <v/>
      </c>
    </row>
    <row r="556">
      <c r="A556" s="11">
        <f>'All Trades'!A556</f>
        <v/>
      </c>
      <c r="B556" s="31">
        <f>YEAR('All Trades'!B556)</f>
        <v/>
      </c>
      <c r="C556" s="24">
        <f>DATE(YEAR('All Trades'!B556),MONTH('All Trades'!B556),1)</f>
        <v/>
      </c>
      <c r="D556" s="18">
        <f>'All Trades'!O556</f>
        <v/>
      </c>
      <c r="E556" s="18">
        <f>IF(B556&lt;&gt;B555,D556,E555+D556)</f>
        <v/>
      </c>
      <c r="F556" s="18">
        <f>IF(B556&lt;&gt;B555,MAX(0,E556),MAX(F555,E556))</f>
        <v/>
      </c>
      <c r="G556" s="18">
        <f>F556-E556</f>
        <v/>
      </c>
      <c r="H556" s="18">
        <f>IF(C556&lt;&gt;C555,D556,H555+D556)</f>
        <v/>
      </c>
      <c r="I556" s="18">
        <f>IF(C556&lt;&gt;C555,MAX(0,H556),MAX(I555,H556))</f>
        <v/>
      </c>
      <c r="J556" s="18">
        <f>I556-H556</f>
        <v/>
      </c>
      <c r="K556" s="18">
        <f>MAX(K555,'All Trades'!R555)</f>
        <v/>
      </c>
      <c r="L556" s="18">
        <f>'All Trades'!R555</f>
        <v/>
      </c>
      <c r="M556" s="18">
        <f>MAX(0,K556-(L556+'All Trades'!P556))</f>
        <v/>
      </c>
    </row>
    <row r="557">
      <c r="A557" s="11">
        <f>'All Trades'!A557</f>
        <v/>
      </c>
      <c r="B557" s="31">
        <f>YEAR('All Trades'!B557)</f>
        <v/>
      </c>
      <c r="C557" s="24">
        <f>DATE(YEAR('All Trades'!B557),MONTH('All Trades'!B557),1)</f>
        <v/>
      </c>
      <c r="D557" s="18">
        <f>'All Trades'!O557</f>
        <v/>
      </c>
      <c r="E557" s="18">
        <f>IF(B557&lt;&gt;B556,D557,E556+D557)</f>
        <v/>
      </c>
      <c r="F557" s="18">
        <f>IF(B557&lt;&gt;B556,MAX(0,E557),MAX(F556,E557))</f>
        <v/>
      </c>
      <c r="G557" s="18">
        <f>F557-E557</f>
        <v/>
      </c>
      <c r="H557" s="18">
        <f>IF(C557&lt;&gt;C556,D557,H556+D557)</f>
        <v/>
      </c>
      <c r="I557" s="18">
        <f>IF(C557&lt;&gt;C556,MAX(0,H557),MAX(I556,H557))</f>
        <v/>
      </c>
      <c r="J557" s="18">
        <f>I557-H557</f>
        <v/>
      </c>
      <c r="K557" s="18">
        <f>MAX(K556,'All Trades'!R556)</f>
        <v/>
      </c>
      <c r="L557" s="18">
        <f>'All Trades'!R556</f>
        <v/>
      </c>
      <c r="M557" s="18">
        <f>MAX(0,K557-(L557+'All Trades'!P557))</f>
        <v/>
      </c>
    </row>
    <row r="558">
      <c r="A558" s="11">
        <f>'All Trades'!A558</f>
        <v/>
      </c>
      <c r="B558" s="31">
        <f>YEAR('All Trades'!B558)</f>
        <v/>
      </c>
      <c r="C558" s="24">
        <f>DATE(YEAR('All Trades'!B558),MONTH('All Trades'!B558),1)</f>
        <v/>
      </c>
      <c r="D558" s="18">
        <f>'All Trades'!O558</f>
        <v/>
      </c>
      <c r="E558" s="18">
        <f>IF(B558&lt;&gt;B557,D558,E557+D558)</f>
        <v/>
      </c>
      <c r="F558" s="18">
        <f>IF(B558&lt;&gt;B557,MAX(0,E558),MAX(F557,E558))</f>
        <v/>
      </c>
      <c r="G558" s="18">
        <f>F558-E558</f>
        <v/>
      </c>
      <c r="H558" s="18">
        <f>IF(C558&lt;&gt;C557,D558,H557+D558)</f>
        <v/>
      </c>
      <c r="I558" s="18">
        <f>IF(C558&lt;&gt;C557,MAX(0,H558),MAX(I557,H558))</f>
        <v/>
      </c>
      <c r="J558" s="18">
        <f>I558-H558</f>
        <v/>
      </c>
      <c r="K558" s="18">
        <f>MAX(K557,'All Trades'!R557)</f>
        <v/>
      </c>
      <c r="L558" s="18">
        <f>'All Trades'!R557</f>
        <v/>
      </c>
      <c r="M558" s="18">
        <f>MAX(0,K558-(L558+'All Trades'!P558))</f>
        <v/>
      </c>
    </row>
    <row r="559">
      <c r="A559" s="11">
        <f>'All Trades'!A559</f>
        <v/>
      </c>
      <c r="B559" s="31">
        <f>YEAR('All Trades'!B559)</f>
        <v/>
      </c>
      <c r="C559" s="24">
        <f>DATE(YEAR('All Trades'!B559),MONTH('All Trades'!B559),1)</f>
        <v/>
      </c>
      <c r="D559" s="18">
        <f>'All Trades'!O559</f>
        <v/>
      </c>
      <c r="E559" s="18">
        <f>IF(B559&lt;&gt;B558,D559,E558+D559)</f>
        <v/>
      </c>
      <c r="F559" s="18">
        <f>IF(B559&lt;&gt;B558,MAX(0,E559),MAX(F558,E559))</f>
        <v/>
      </c>
      <c r="G559" s="18">
        <f>F559-E559</f>
        <v/>
      </c>
      <c r="H559" s="18">
        <f>IF(C559&lt;&gt;C558,D559,H558+D559)</f>
        <v/>
      </c>
      <c r="I559" s="18">
        <f>IF(C559&lt;&gt;C558,MAX(0,H559),MAX(I558,H559))</f>
        <v/>
      </c>
      <c r="J559" s="18">
        <f>I559-H559</f>
        <v/>
      </c>
      <c r="K559" s="18">
        <f>MAX(K558,'All Trades'!R558)</f>
        <v/>
      </c>
      <c r="L559" s="18">
        <f>'All Trades'!R558</f>
        <v/>
      </c>
      <c r="M559" s="18">
        <f>MAX(0,K559-(L559+'All Trades'!P559))</f>
        <v/>
      </c>
    </row>
    <row r="560">
      <c r="A560" s="11">
        <f>'All Trades'!A560</f>
        <v/>
      </c>
      <c r="B560" s="31">
        <f>YEAR('All Trades'!B560)</f>
        <v/>
      </c>
      <c r="C560" s="24">
        <f>DATE(YEAR('All Trades'!B560),MONTH('All Trades'!B560),1)</f>
        <v/>
      </c>
      <c r="D560" s="18">
        <f>'All Trades'!O560</f>
        <v/>
      </c>
      <c r="E560" s="18">
        <f>IF(B560&lt;&gt;B559,D560,E559+D560)</f>
        <v/>
      </c>
      <c r="F560" s="18">
        <f>IF(B560&lt;&gt;B559,MAX(0,E560),MAX(F559,E560))</f>
        <v/>
      </c>
      <c r="G560" s="18">
        <f>F560-E560</f>
        <v/>
      </c>
      <c r="H560" s="18">
        <f>IF(C560&lt;&gt;C559,D560,H559+D560)</f>
        <v/>
      </c>
      <c r="I560" s="18">
        <f>IF(C560&lt;&gt;C559,MAX(0,H560),MAX(I559,H560))</f>
        <v/>
      </c>
      <c r="J560" s="18">
        <f>I560-H560</f>
        <v/>
      </c>
      <c r="K560" s="18">
        <f>MAX(K559,'All Trades'!R559)</f>
        <v/>
      </c>
      <c r="L560" s="18">
        <f>'All Trades'!R559</f>
        <v/>
      </c>
      <c r="M560" s="18">
        <f>MAX(0,K560-(L560+'All Trades'!P560))</f>
        <v/>
      </c>
    </row>
    <row r="561">
      <c r="A561" s="11">
        <f>'All Trades'!A561</f>
        <v/>
      </c>
      <c r="B561" s="31">
        <f>YEAR('All Trades'!B561)</f>
        <v/>
      </c>
      <c r="C561" s="24">
        <f>DATE(YEAR('All Trades'!B561),MONTH('All Trades'!B561),1)</f>
        <v/>
      </c>
      <c r="D561" s="18">
        <f>'All Trades'!O561</f>
        <v/>
      </c>
      <c r="E561" s="18">
        <f>IF(B561&lt;&gt;B560,D561,E560+D561)</f>
        <v/>
      </c>
      <c r="F561" s="18">
        <f>IF(B561&lt;&gt;B560,MAX(0,E561),MAX(F560,E561))</f>
        <v/>
      </c>
      <c r="G561" s="18">
        <f>F561-E561</f>
        <v/>
      </c>
      <c r="H561" s="18">
        <f>IF(C561&lt;&gt;C560,D561,H560+D561)</f>
        <v/>
      </c>
      <c r="I561" s="18">
        <f>IF(C561&lt;&gt;C560,MAX(0,H561),MAX(I560,H561))</f>
        <v/>
      </c>
      <c r="J561" s="18">
        <f>I561-H561</f>
        <v/>
      </c>
      <c r="K561" s="18">
        <f>MAX(K560,'All Trades'!R560)</f>
        <v/>
      </c>
      <c r="L561" s="18">
        <f>'All Trades'!R560</f>
        <v/>
      </c>
      <c r="M561" s="18">
        <f>MAX(0,K561-(L561+'All Trades'!P561))</f>
        <v/>
      </c>
    </row>
    <row r="562">
      <c r="A562" s="11">
        <f>'All Trades'!A562</f>
        <v/>
      </c>
      <c r="B562" s="31">
        <f>YEAR('All Trades'!B562)</f>
        <v/>
      </c>
      <c r="C562" s="24">
        <f>DATE(YEAR('All Trades'!B562),MONTH('All Trades'!B562),1)</f>
        <v/>
      </c>
      <c r="D562" s="18">
        <f>'All Trades'!O562</f>
        <v/>
      </c>
      <c r="E562" s="18">
        <f>IF(B562&lt;&gt;B561,D562,E561+D562)</f>
        <v/>
      </c>
      <c r="F562" s="18">
        <f>IF(B562&lt;&gt;B561,MAX(0,E562),MAX(F561,E562))</f>
        <v/>
      </c>
      <c r="G562" s="18">
        <f>F562-E562</f>
        <v/>
      </c>
      <c r="H562" s="18">
        <f>IF(C562&lt;&gt;C561,D562,H561+D562)</f>
        <v/>
      </c>
      <c r="I562" s="18">
        <f>IF(C562&lt;&gt;C561,MAX(0,H562),MAX(I561,H562))</f>
        <v/>
      </c>
      <c r="J562" s="18">
        <f>I562-H562</f>
        <v/>
      </c>
      <c r="K562" s="18">
        <f>MAX(K561,'All Trades'!R561)</f>
        <v/>
      </c>
      <c r="L562" s="18">
        <f>'All Trades'!R561</f>
        <v/>
      </c>
      <c r="M562" s="18">
        <f>MAX(0,K562-(L562+'All Trades'!P562))</f>
        <v/>
      </c>
    </row>
    <row r="563">
      <c r="A563" s="11">
        <f>'All Trades'!A563</f>
        <v/>
      </c>
      <c r="B563" s="31">
        <f>YEAR('All Trades'!B563)</f>
        <v/>
      </c>
      <c r="C563" s="24">
        <f>DATE(YEAR('All Trades'!B563),MONTH('All Trades'!B563),1)</f>
        <v/>
      </c>
      <c r="D563" s="18">
        <f>'All Trades'!O563</f>
        <v/>
      </c>
      <c r="E563" s="18">
        <f>IF(B563&lt;&gt;B562,D563,E562+D563)</f>
        <v/>
      </c>
      <c r="F563" s="18">
        <f>IF(B563&lt;&gt;B562,MAX(0,E563),MAX(F562,E563))</f>
        <v/>
      </c>
      <c r="G563" s="18">
        <f>F563-E563</f>
        <v/>
      </c>
      <c r="H563" s="18">
        <f>IF(C563&lt;&gt;C562,D563,H562+D563)</f>
        <v/>
      </c>
      <c r="I563" s="18">
        <f>IF(C563&lt;&gt;C562,MAX(0,H563),MAX(I562,H563))</f>
        <v/>
      </c>
      <c r="J563" s="18">
        <f>I563-H563</f>
        <v/>
      </c>
      <c r="K563" s="18">
        <f>MAX(K562,'All Trades'!R562)</f>
        <v/>
      </c>
      <c r="L563" s="18">
        <f>'All Trades'!R562</f>
        <v/>
      </c>
      <c r="M563" s="18">
        <f>MAX(0,K563-(L563+'All Trades'!P563))</f>
        <v/>
      </c>
    </row>
    <row r="564">
      <c r="A564" s="11">
        <f>'All Trades'!A564</f>
        <v/>
      </c>
      <c r="B564" s="31">
        <f>YEAR('All Trades'!B564)</f>
        <v/>
      </c>
      <c r="C564" s="24">
        <f>DATE(YEAR('All Trades'!B564),MONTH('All Trades'!B564),1)</f>
        <v/>
      </c>
      <c r="D564" s="18">
        <f>'All Trades'!O564</f>
        <v/>
      </c>
      <c r="E564" s="18">
        <f>IF(B564&lt;&gt;B563,D564,E563+D564)</f>
        <v/>
      </c>
      <c r="F564" s="18">
        <f>IF(B564&lt;&gt;B563,MAX(0,E564),MAX(F563,E564))</f>
        <v/>
      </c>
      <c r="G564" s="18">
        <f>F564-E564</f>
        <v/>
      </c>
      <c r="H564" s="18">
        <f>IF(C564&lt;&gt;C563,D564,H563+D564)</f>
        <v/>
      </c>
      <c r="I564" s="18">
        <f>IF(C564&lt;&gt;C563,MAX(0,H564),MAX(I563,H564))</f>
        <v/>
      </c>
      <c r="J564" s="18">
        <f>I564-H564</f>
        <v/>
      </c>
      <c r="K564" s="18">
        <f>MAX(K563,'All Trades'!R563)</f>
        <v/>
      </c>
      <c r="L564" s="18">
        <f>'All Trades'!R563</f>
        <v/>
      </c>
      <c r="M564" s="18">
        <f>MAX(0,K564-(L564+'All Trades'!P564))</f>
        <v/>
      </c>
    </row>
    <row r="565">
      <c r="A565" s="11">
        <f>'All Trades'!A565</f>
        <v/>
      </c>
      <c r="B565" s="31">
        <f>YEAR('All Trades'!B565)</f>
        <v/>
      </c>
      <c r="C565" s="24">
        <f>DATE(YEAR('All Trades'!B565),MONTH('All Trades'!B565),1)</f>
        <v/>
      </c>
      <c r="D565" s="18">
        <f>'All Trades'!O565</f>
        <v/>
      </c>
      <c r="E565" s="18">
        <f>IF(B565&lt;&gt;B564,D565,E564+D565)</f>
        <v/>
      </c>
      <c r="F565" s="18">
        <f>IF(B565&lt;&gt;B564,MAX(0,E565),MAX(F564,E565))</f>
        <v/>
      </c>
      <c r="G565" s="18">
        <f>F565-E565</f>
        <v/>
      </c>
      <c r="H565" s="18">
        <f>IF(C565&lt;&gt;C564,D565,H564+D565)</f>
        <v/>
      </c>
      <c r="I565" s="18">
        <f>IF(C565&lt;&gt;C564,MAX(0,H565),MAX(I564,H565))</f>
        <v/>
      </c>
      <c r="J565" s="18">
        <f>I565-H565</f>
        <v/>
      </c>
      <c r="K565" s="18">
        <f>MAX(K564,'All Trades'!R564)</f>
        <v/>
      </c>
      <c r="L565" s="18">
        <f>'All Trades'!R564</f>
        <v/>
      </c>
      <c r="M565" s="18">
        <f>MAX(0,K565-(L565+'All Trades'!P565))</f>
        <v/>
      </c>
    </row>
    <row r="566">
      <c r="A566" s="11">
        <f>'All Trades'!A566</f>
        <v/>
      </c>
      <c r="B566" s="31">
        <f>YEAR('All Trades'!B566)</f>
        <v/>
      </c>
      <c r="C566" s="24">
        <f>DATE(YEAR('All Trades'!B566),MONTH('All Trades'!B566),1)</f>
        <v/>
      </c>
      <c r="D566" s="18">
        <f>'All Trades'!O566</f>
        <v/>
      </c>
      <c r="E566" s="18">
        <f>IF(B566&lt;&gt;B565,D566,E565+D566)</f>
        <v/>
      </c>
      <c r="F566" s="18">
        <f>IF(B566&lt;&gt;B565,MAX(0,E566),MAX(F565,E566))</f>
        <v/>
      </c>
      <c r="G566" s="18">
        <f>F566-E566</f>
        <v/>
      </c>
      <c r="H566" s="18">
        <f>IF(C566&lt;&gt;C565,D566,H565+D566)</f>
        <v/>
      </c>
      <c r="I566" s="18">
        <f>IF(C566&lt;&gt;C565,MAX(0,H566),MAX(I565,H566))</f>
        <v/>
      </c>
      <c r="J566" s="18">
        <f>I566-H566</f>
        <v/>
      </c>
      <c r="K566" s="18">
        <f>MAX(K565,'All Trades'!R565)</f>
        <v/>
      </c>
      <c r="L566" s="18">
        <f>'All Trades'!R565</f>
        <v/>
      </c>
      <c r="M566" s="18">
        <f>MAX(0,K566-(L566+'All Trades'!P566))</f>
        <v/>
      </c>
    </row>
    <row r="567">
      <c r="A567" s="11">
        <f>'All Trades'!A567</f>
        <v/>
      </c>
      <c r="B567" s="31">
        <f>YEAR('All Trades'!B567)</f>
        <v/>
      </c>
      <c r="C567" s="24">
        <f>DATE(YEAR('All Trades'!B567),MONTH('All Trades'!B567),1)</f>
        <v/>
      </c>
      <c r="D567" s="18">
        <f>'All Trades'!O567</f>
        <v/>
      </c>
      <c r="E567" s="18">
        <f>IF(B567&lt;&gt;B566,D567,E566+D567)</f>
        <v/>
      </c>
      <c r="F567" s="18">
        <f>IF(B567&lt;&gt;B566,MAX(0,E567),MAX(F566,E567))</f>
        <v/>
      </c>
      <c r="G567" s="18">
        <f>F567-E567</f>
        <v/>
      </c>
      <c r="H567" s="18">
        <f>IF(C567&lt;&gt;C566,D567,H566+D567)</f>
        <v/>
      </c>
      <c r="I567" s="18">
        <f>IF(C567&lt;&gt;C566,MAX(0,H567),MAX(I566,H567))</f>
        <v/>
      </c>
      <c r="J567" s="18">
        <f>I567-H567</f>
        <v/>
      </c>
      <c r="K567" s="18">
        <f>MAX(K566,'All Trades'!R566)</f>
        <v/>
      </c>
      <c r="L567" s="18">
        <f>'All Trades'!R566</f>
        <v/>
      </c>
      <c r="M567" s="18">
        <f>MAX(0,K567-(L567+'All Trades'!P567))</f>
        <v/>
      </c>
    </row>
    <row r="568">
      <c r="A568" s="11">
        <f>'All Trades'!A568</f>
        <v/>
      </c>
      <c r="B568" s="31">
        <f>YEAR('All Trades'!B568)</f>
        <v/>
      </c>
      <c r="C568" s="24">
        <f>DATE(YEAR('All Trades'!B568),MONTH('All Trades'!B568),1)</f>
        <v/>
      </c>
      <c r="D568" s="18">
        <f>'All Trades'!O568</f>
        <v/>
      </c>
      <c r="E568" s="18">
        <f>IF(B568&lt;&gt;B567,D568,E567+D568)</f>
        <v/>
      </c>
      <c r="F568" s="18">
        <f>IF(B568&lt;&gt;B567,MAX(0,E568),MAX(F567,E568))</f>
        <v/>
      </c>
      <c r="G568" s="18">
        <f>F568-E568</f>
        <v/>
      </c>
      <c r="H568" s="18">
        <f>IF(C568&lt;&gt;C567,D568,H567+D568)</f>
        <v/>
      </c>
      <c r="I568" s="18">
        <f>IF(C568&lt;&gt;C567,MAX(0,H568),MAX(I567,H568))</f>
        <v/>
      </c>
      <c r="J568" s="18">
        <f>I568-H568</f>
        <v/>
      </c>
      <c r="K568" s="18">
        <f>MAX(K567,'All Trades'!R567)</f>
        <v/>
      </c>
      <c r="L568" s="18">
        <f>'All Trades'!R567</f>
        <v/>
      </c>
      <c r="M568" s="18">
        <f>MAX(0,K568-(L568+'All Trades'!P568))</f>
        <v/>
      </c>
    </row>
    <row r="569">
      <c r="A569" s="11">
        <f>'All Trades'!A569</f>
        <v/>
      </c>
      <c r="B569" s="31">
        <f>YEAR('All Trades'!B569)</f>
        <v/>
      </c>
      <c r="C569" s="24">
        <f>DATE(YEAR('All Trades'!B569),MONTH('All Trades'!B569),1)</f>
        <v/>
      </c>
      <c r="D569" s="18">
        <f>'All Trades'!O569</f>
        <v/>
      </c>
      <c r="E569" s="18">
        <f>IF(B569&lt;&gt;B568,D569,E568+D569)</f>
        <v/>
      </c>
      <c r="F569" s="18">
        <f>IF(B569&lt;&gt;B568,MAX(0,E569),MAX(F568,E569))</f>
        <v/>
      </c>
      <c r="G569" s="18">
        <f>F569-E569</f>
        <v/>
      </c>
      <c r="H569" s="18">
        <f>IF(C569&lt;&gt;C568,D569,H568+D569)</f>
        <v/>
      </c>
      <c r="I569" s="18">
        <f>IF(C569&lt;&gt;C568,MAX(0,H569),MAX(I568,H569))</f>
        <v/>
      </c>
      <c r="J569" s="18">
        <f>I569-H569</f>
        <v/>
      </c>
      <c r="K569" s="18">
        <f>MAX(K568,'All Trades'!R568)</f>
        <v/>
      </c>
      <c r="L569" s="18">
        <f>'All Trades'!R568</f>
        <v/>
      </c>
      <c r="M569" s="18">
        <f>MAX(0,K569-(L569+'All Trades'!P569))</f>
        <v/>
      </c>
    </row>
    <row r="570">
      <c r="A570" s="11">
        <f>'All Trades'!A570</f>
        <v/>
      </c>
      <c r="B570" s="31">
        <f>YEAR('All Trades'!B570)</f>
        <v/>
      </c>
      <c r="C570" s="24">
        <f>DATE(YEAR('All Trades'!B570),MONTH('All Trades'!B570),1)</f>
        <v/>
      </c>
      <c r="D570" s="18">
        <f>'All Trades'!O570</f>
        <v/>
      </c>
      <c r="E570" s="18">
        <f>IF(B570&lt;&gt;B569,D570,E569+D570)</f>
        <v/>
      </c>
      <c r="F570" s="18">
        <f>IF(B570&lt;&gt;B569,MAX(0,E570),MAX(F569,E570))</f>
        <v/>
      </c>
      <c r="G570" s="18">
        <f>F570-E570</f>
        <v/>
      </c>
      <c r="H570" s="18">
        <f>IF(C570&lt;&gt;C569,D570,H569+D570)</f>
        <v/>
      </c>
      <c r="I570" s="18">
        <f>IF(C570&lt;&gt;C569,MAX(0,H570),MAX(I569,H570))</f>
        <v/>
      </c>
      <c r="J570" s="18">
        <f>I570-H570</f>
        <v/>
      </c>
      <c r="K570" s="18">
        <f>MAX(K569,'All Trades'!R569)</f>
        <v/>
      </c>
      <c r="L570" s="18">
        <f>'All Trades'!R569</f>
        <v/>
      </c>
      <c r="M570" s="18">
        <f>MAX(0,K570-(L570+'All Trades'!P570))</f>
        <v/>
      </c>
    </row>
    <row r="571">
      <c r="A571" s="11">
        <f>'All Trades'!A571</f>
        <v/>
      </c>
      <c r="B571" s="31">
        <f>YEAR('All Trades'!B571)</f>
        <v/>
      </c>
      <c r="C571" s="24">
        <f>DATE(YEAR('All Trades'!B571),MONTH('All Trades'!B571),1)</f>
        <v/>
      </c>
      <c r="D571" s="18">
        <f>'All Trades'!O571</f>
        <v/>
      </c>
      <c r="E571" s="18">
        <f>IF(B571&lt;&gt;B570,D571,E570+D571)</f>
        <v/>
      </c>
      <c r="F571" s="18">
        <f>IF(B571&lt;&gt;B570,MAX(0,E571),MAX(F570,E571))</f>
        <v/>
      </c>
      <c r="G571" s="18">
        <f>F571-E571</f>
        <v/>
      </c>
      <c r="H571" s="18">
        <f>IF(C571&lt;&gt;C570,D571,H570+D571)</f>
        <v/>
      </c>
      <c r="I571" s="18">
        <f>IF(C571&lt;&gt;C570,MAX(0,H571),MAX(I570,H571))</f>
        <v/>
      </c>
      <c r="J571" s="18">
        <f>I571-H571</f>
        <v/>
      </c>
      <c r="K571" s="18">
        <f>MAX(K570,'All Trades'!R570)</f>
        <v/>
      </c>
      <c r="L571" s="18">
        <f>'All Trades'!R570</f>
        <v/>
      </c>
      <c r="M571" s="18">
        <f>MAX(0,K571-(L571+'All Trades'!P571))</f>
        <v/>
      </c>
    </row>
    <row r="572">
      <c r="A572" s="11">
        <f>'All Trades'!A572</f>
        <v/>
      </c>
      <c r="B572" s="31">
        <f>YEAR('All Trades'!B572)</f>
        <v/>
      </c>
      <c r="C572" s="24">
        <f>DATE(YEAR('All Trades'!B572),MONTH('All Trades'!B572),1)</f>
        <v/>
      </c>
      <c r="D572" s="18">
        <f>'All Trades'!O572</f>
        <v/>
      </c>
      <c r="E572" s="18">
        <f>IF(B572&lt;&gt;B571,D572,E571+D572)</f>
        <v/>
      </c>
      <c r="F572" s="18">
        <f>IF(B572&lt;&gt;B571,MAX(0,E572),MAX(F571,E572))</f>
        <v/>
      </c>
      <c r="G572" s="18">
        <f>F572-E572</f>
        <v/>
      </c>
      <c r="H572" s="18">
        <f>IF(C572&lt;&gt;C571,D572,H571+D572)</f>
        <v/>
      </c>
      <c r="I572" s="18">
        <f>IF(C572&lt;&gt;C571,MAX(0,H572),MAX(I571,H572))</f>
        <v/>
      </c>
      <c r="J572" s="18">
        <f>I572-H572</f>
        <v/>
      </c>
      <c r="K572" s="18">
        <f>MAX(K571,'All Trades'!R571)</f>
        <v/>
      </c>
      <c r="L572" s="18">
        <f>'All Trades'!R571</f>
        <v/>
      </c>
      <c r="M572" s="18">
        <f>MAX(0,K572-(L572+'All Trades'!P572))</f>
        <v/>
      </c>
    </row>
    <row r="573">
      <c r="A573" s="11">
        <f>'All Trades'!A573</f>
        <v/>
      </c>
      <c r="B573" s="31">
        <f>YEAR('All Trades'!B573)</f>
        <v/>
      </c>
      <c r="C573" s="24">
        <f>DATE(YEAR('All Trades'!B573),MONTH('All Trades'!B573),1)</f>
        <v/>
      </c>
      <c r="D573" s="18">
        <f>'All Trades'!O573</f>
        <v/>
      </c>
      <c r="E573" s="18">
        <f>IF(B573&lt;&gt;B572,D573,E572+D573)</f>
        <v/>
      </c>
      <c r="F573" s="18">
        <f>IF(B573&lt;&gt;B572,MAX(0,E573),MAX(F572,E573))</f>
        <v/>
      </c>
      <c r="G573" s="18">
        <f>F573-E573</f>
        <v/>
      </c>
      <c r="H573" s="18">
        <f>IF(C573&lt;&gt;C572,D573,H572+D573)</f>
        <v/>
      </c>
      <c r="I573" s="18">
        <f>IF(C573&lt;&gt;C572,MAX(0,H573),MAX(I572,H573))</f>
        <v/>
      </c>
      <c r="J573" s="18">
        <f>I573-H573</f>
        <v/>
      </c>
      <c r="K573" s="18">
        <f>MAX(K572,'All Trades'!R572)</f>
        <v/>
      </c>
      <c r="L573" s="18">
        <f>'All Trades'!R572</f>
        <v/>
      </c>
      <c r="M573" s="18">
        <f>MAX(0,K573-(L573+'All Trades'!P573))</f>
        <v/>
      </c>
    </row>
    <row r="574">
      <c r="A574" s="11">
        <f>'All Trades'!A574</f>
        <v/>
      </c>
      <c r="B574" s="31">
        <f>YEAR('All Trades'!B574)</f>
        <v/>
      </c>
      <c r="C574" s="24">
        <f>DATE(YEAR('All Trades'!B574),MONTH('All Trades'!B574),1)</f>
        <v/>
      </c>
      <c r="D574" s="18">
        <f>'All Trades'!O574</f>
        <v/>
      </c>
      <c r="E574" s="18">
        <f>IF(B574&lt;&gt;B573,D574,E573+D574)</f>
        <v/>
      </c>
      <c r="F574" s="18">
        <f>IF(B574&lt;&gt;B573,MAX(0,E574),MAX(F573,E574))</f>
        <v/>
      </c>
      <c r="G574" s="18">
        <f>F574-E574</f>
        <v/>
      </c>
      <c r="H574" s="18">
        <f>IF(C574&lt;&gt;C573,D574,H573+D574)</f>
        <v/>
      </c>
      <c r="I574" s="18">
        <f>IF(C574&lt;&gt;C573,MAX(0,H574),MAX(I573,H574))</f>
        <v/>
      </c>
      <c r="J574" s="18">
        <f>I574-H574</f>
        <v/>
      </c>
      <c r="K574" s="18">
        <f>MAX(K573,'All Trades'!R573)</f>
        <v/>
      </c>
      <c r="L574" s="18">
        <f>'All Trades'!R573</f>
        <v/>
      </c>
      <c r="M574" s="18">
        <f>MAX(0,K574-(L574+'All Trades'!P574))</f>
        <v/>
      </c>
    </row>
    <row r="575">
      <c r="A575" s="11">
        <f>'All Trades'!A575</f>
        <v/>
      </c>
      <c r="B575" s="31">
        <f>YEAR('All Trades'!B575)</f>
        <v/>
      </c>
      <c r="C575" s="24">
        <f>DATE(YEAR('All Trades'!B575),MONTH('All Trades'!B575),1)</f>
        <v/>
      </c>
      <c r="D575" s="18">
        <f>'All Trades'!O575</f>
        <v/>
      </c>
      <c r="E575" s="18">
        <f>IF(B575&lt;&gt;B574,D575,E574+D575)</f>
        <v/>
      </c>
      <c r="F575" s="18">
        <f>IF(B575&lt;&gt;B574,MAX(0,E575),MAX(F574,E575))</f>
        <v/>
      </c>
      <c r="G575" s="18">
        <f>F575-E575</f>
        <v/>
      </c>
      <c r="H575" s="18">
        <f>IF(C575&lt;&gt;C574,D575,H574+D575)</f>
        <v/>
      </c>
      <c r="I575" s="18">
        <f>IF(C575&lt;&gt;C574,MAX(0,H575),MAX(I574,H575))</f>
        <v/>
      </c>
      <c r="J575" s="18">
        <f>I575-H575</f>
        <v/>
      </c>
      <c r="K575" s="18">
        <f>MAX(K574,'All Trades'!R574)</f>
        <v/>
      </c>
      <c r="L575" s="18">
        <f>'All Trades'!R574</f>
        <v/>
      </c>
      <c r="M575" s="18">
        <f>MAX(0,K575-(L575+'All Trades'!P575))</f>
        <v/>
      </c>
    </row>
    <row r="576">
      <c r="A576" s="11">
        <f>'All Trades'!A576</f>
        <v/>
      </c>
      <c r="B576" s="31">
        <f>YEAR('All Trades'!B576)</f>
        <v/>
      </c>
      <c r="C576" s="24">
        <f>DATE(YEAR('All Trades'!B576),MONTH('All Trades'!B576),1)</f>
        <v/>
      </c>
      <c r="D576" s="18">
        <f>'All Trades'!O576</f>
        <v/>
      </c>
      <c r="E576" s="18">
        <f>IF(B576&lt;&gt;B575,D576,E575+D576)</f>
        <v/>
      </c>
      <c r="F576" s="18">
        <f>IF(B576&lt;&gt;B575,MAX(0,E576),MAX(F575,E576))</f>
        <v/>
      </c>
      <c r="G576" s="18">
        <f>F576-E576</f>
        <v/>
      </c>
      <c r="H576" s="18">
        <f>IF(C576&lt;&gt;C575,D576,H575+D576)</f>
        <v/>
      </c>
      <c r="I576" s="18">
        <f>IF(C576&lt;&gt;C575,MAX(0,H576),MAX(I575,H576))</f>
        <v/>
      </c>
      <c r="J576" s="18">
        <f>I576-H576</f>
        <v/>
      </c>
      <c r="K576" s="18">
        <f>MAX(K575,'All Trades'!R575)</f>
        <v/>
      </c>
      <c r="L576" s="18">
        <f>'All Trades'!R575</f>
        <v/>
      </c>
      <c r="M576" s="18">
        <f>MAX(0,K576-(L576+'All Trades'!P576))</f>
        <v/>
      </c>
    </row>
    <row r="577">
      <c r="A577" s="11">
        <f>'All Trades'!A577</f>
        <v/>
      </c>
      <c r="B577" s="31">
        <f>YEAR('All Trades'!B577)</f>
        <v/>
      </c>
      <c r="C577" s="24">
        <f>DATE(YEAR('All Trades'!B577),MONTH('All Trades'!B577),1)</f>
        <v/>
      </c>
      <c r="D577" s="18">
        <f>'All Trades'!O577</f>
        <v/>
      </c>
      <c r="E577" s="18">
        <f>IF(B577&lt;&gt;B576,D577,E576+D577)</f>
        <v/>
      </c>
      <c r="F577" s="18">
        <f>IF(B577&lt;&gt;B576,MAX(0,E577),MAX(F576,E577))</f>
        <v/>
      </c>
      <c r="G577" s="18">
        <f>F577-E577</f>
        <v/>
      </c>
      <c r="H577" s="18">
        <f>IF(C577&lt;&gt;C576,D577,H576+D577)</f>
        <v/>
      </c>
      <c r="I577" s="18">
        <f>IF(C577&lt;&gt;C576,MAX(0,H577),MAX(I576,H577))</f>
        <v/>
      </c>
      <c r="J577" s="18">
        <f>I577-H577</f>
        <v/>
      </c>
      <c r="K577" s="18">
        <f>MAX(K576,'All Trades'!R576)</f>
        <v/>
      </c>
      <c r="L577" s="18">
        <f>'All Trades'!R576</f>
        <v/>
      </c>
      <c r="M577" s="18">
        <f>MAX(0,K577-(L577+'All Trades'!P577))</f>
        <v/>
      </c>
    </row>
    <row r="578">
      <c r="A578" s="11">
        <f>'All Trades'!A578</f>
        <v/>
      </c>
      <c r="B578" s="31">
        <f>YEAR('All Trades'!B578)</f>
        <v/>
      </c>
      <c r="C578" s="24">
        <f>DATE(YEAR('All Trades'!B578),MONTH('All Trades'!B578),1)</f>
        <v/>
      </c>
      <c r="D578" s="18">
        <f>'All Trades'!O578</f>
        <v/>
      </c>
      <c r="E578" s="18">
        <f>IF(B578&lt;&gt;B577,D578,E577+D578)</f>
        <v/>
      </c>
      <c r="F578" s="18">
        <f>IF(B578&lt;&gt;B577,MAX(0,E578),MAX(F577,E578))</f>
        <v/>
      </c>
      <c r="G578" s="18">
        <f>F578-E578</f>
        <v/>
      </c>
      <c r="H578" s="18">
        <f>IF(C578&lt;&gt;C577,D578,H577+D578)</f>
        <v/>
      </c>
      <c r="I578" s="18">
        <f>IF(C578&lt;&gt;C577,MAX(0,H578),MAX(I577,H578))</f>
        <v/>
      </c>
      <c r="J578" s="18">
        <f>I578-H578</f>
        <v/>
      </c>
      <c r="K578" s="18">
        <f>MAX(K577,'All Trades'!R577)</f>
        <v/>
      </c>
      <c r="L578" s="18">
        <f>'All Trades'!R577</f>
        <v/>
      </c>
      <c r="M578" s="18">
        <f>MAX(0,K578-(L578+'All Trades'!P578))</f>
        <v/>
      </c>
    </row>
    <row r="579">
      <c r="A579" s="11">
        <f>'All Trades'!A579</f>
        <v/>
      </c>
      <c r="B579" s="31">
        <f>YEAR('All Trades'!B579)</f>
        <v/>
      </c>
      <c r="C579" s="24">
        <f>DATE(YEAR('All Trades'!B579),MONTH('All Trades'!B579),1)</f>
        <v/>
      </c>
      <c r="D579" s="18">
        <f>'All Trades'!O579</f>
        <v/>
      </c>
      <c r="E579" s="18">
        <f>IF(B579&lt;&gt;B578,D579,E578+D579)</f>
        <v/>
      </c>
      <c r="F579" s="18">
        <f>IF(B579&lt;&gt;B578,MAX(0,E579),MAX(F578,E579))</f>
        <v/>
      </c>
      <c r="G579" s="18">
        <f>F579-E579</f>
        <v/>
      </c>
      <c r="H579" s="18">
        <f>IF(C579&lt;&gt;C578,D579,H578+D579)</f>
        <v/>
      </c>
      <c r="I579" s="18">
        <f>IF(C579&lt;&gt;C578,MAX(0,H579),MAX(I578,H579))</f>
        <v/>
      </c>
      <c r="J579" s="18">
        <f>I579-H579</f>
        <v/>
      </c>
      <c r="K579" s="18">
        <f>MAX(K578,'All Trades'!R578)</f>
        <v/>
      </c>
      <c r="L579" s="18">
        <f>'All Trades'!R578</f>
        <v/>
      </c>
      <c r="M579" s="18">
        <f>MAX(0,K579-(L579+'All Trades'!P579))</f>
        <v/>
      </c>
    </row>
    <row r="580">
      <c r="A580" s="11">
        <f>'All Trades'!A580</f>
        <v/>
      </c>
      <c r="B580" s="31">
        <f>YEAR('All Trades'!B580)</f>
        <v/>
      </c>
      <c r="C580" s="24">
        <f>DATE(YEAR('All Trades'!B580),MONTH('All Trades'!B580),1)</f>
        <v/>
      </c>
      <c r="D580" s="18">
        <f>'All Trades'!O580</f>
        <v/>
      </c>
      <c r="E580" s="18">
        <f>IF(B580&lt;&gt;B579,D580,E579+D580)</f>
        <v/>
      </c>
      <c r="F580" s="18">
        <f>IF(B580&lt;&gt;B579,MAX(0,E580),MAX(F579,E580))</f>
        <v/>
      </c>
      <c r="G580" s="18">
        <f>F580-E580</f>
        <v/>
      </c>
      <c r="H580" s="18">
        <f>IF(C580&lt;&gt;C579,D580,H579+D580)</f>
        <v/>
      </c>
      <c r="I580" s="18">
        <f>IF(C580&lt;&gt;C579,MAX(0,H580),MAX(I579,H580))</f>
        <v/>
      </c>
      <c r="J580" s="18">
        <f>I580-H580</f>
        <v/>
      </c>
      <c r="K580" s="18">
        <f>MAX(K579,'All Trades'!R579)</f>
        <v/>
      </c>
      <c r="L580" s="18">
        <f>'All Trades'!R579</f>
        <v/>
      </c>
      <c r="M580" s="18">
        <f>MAX(0,K580-(L580+'All Trades'!P580))</f>
        <v/>
      </c>
    </row>
    <row r="581">
      <c r="A581" s="11">
        <f>'All Trades'!A581</f>
        <v/>
      </c>
      <c r="B581" s="31">
        <f>YEAR('All Trades'!B581)</f>
        <v/>
      </c>
      <c r="C581" s="24">
        <f>DATE(YEAR('All Trades'!B581),MONTH('All Trades'!B581),1)</f>
        <v/>
      </c>
      <c r="D581" s="18">
        <f>'All Trades'!O581</f>
        <v/>
      </c>
      <c r="E581" s="18">
        <f>IF(B581&lt;&gt;B580,D581,E580+D581)</f>
        <v/>
      </c>
      <c r="F581" s="18">
        <f>IF(B581&lt;&gt;B580,MAX(0,E581),MAX(F580,E581))</f>
        <v/>
      </c>
      <c r="G581" s="18">
        <f>F581-E581</f>
        <v/>
      </c>
      <c r="H581" s="18">
        <f>IF(C581&lt;&gt;C580,D581,H580+D581)</f>
        <v/>
      </c>
      <c r="I581" s="18">
        <f>IF(C581&lt;&gt;C580,MAX(0,H581),MAX(I580,H581))</f>
        <v/>
      </c>
      <c r="J581" s="18">
        <f>I581-H581</f>
        <v/>
      </c>
      <c r="K581" s="18">
        <f>MAX(K580,'All Trades'!R580)</f>
        <v/>
      </c>
      <c r="L581" s="18">
        <f>'All Trades'!R580</f>
        <v/>
      </c>
      <c r="M581" s="18">
        <f>MAX(0,K581-(L581+'All Trades'!P581))</f>
        <v/>
      </c>
    </row>
    <row r="582">
      <c r="A582" s="11">
        <f>'All Trades'!A582</f>
        <v/>
      </c>
      <c r="B582" s="31">
        <f>YEAR('All Trades'!B582)</f>
        <v/>
      </c>
      <c r="C582" s="24">
        <f>DATE(YEAR('All Trades'!B582),MONTH('All Trades'!B582),1)</f>
        <v/>
      </c>
      <c r="D582" s="18">
        <f>'All Trades'!O582</f>
        <v/>
      </c>
      <c r="E582" s="18">
        <f>IF(B582&lt;&gt;B581,D582,E581+D582)</f>
        <v/>
      </c>
      <c r="F582" s="18">
        <f>IF(B582&lt;&gt;B581,MAX(0,E582),MAX(F581,E582))</f>
        <v/>
      </c>
      <c r="G582" s="18">
        <f>F582-E582</f>
        <v/>
      </c>
      <c r="H582" s="18">
        <f>IF(C582&lt;&gt;C581,D582,H581+D582)</f>
        <v/>
      </c>
      <c r="I582" s="18">
        <f>IF(C582&lt;&gt;C581,MAX(0,H582),MAX(I581,H582))</f>
        <v/>
      </c>
      <c r="J582" s="18">
        <f>I582-H582</f>
        <v/>
      </c>
      <c r="K582" s="18">
        <f>MAX(K581,'All Trades'!R581)</f>
        <v/>
      </c>
      <c r="L582" s="18">
        <f>'All Trades'!R581</f>
        <v/>
      </c>
      <c r="M582" s="18">
        <f>MAX(0,K582-(L582+'All Trades'!P582))</f>
        <v/>
      </c>
    </row>
    <row r="583">
      <c r="A583" s="11">
        <f>'All Trades'!A583</f>
        <v/>
      </c>
      <c r="B583" s="31">
        <f>YEAR('All Trades'!B583)</f>
        <v/>
      </c>
      <c r="C583" s="24">
        <f>DATE(YEAR('All Trades'!B583),MONTH('All Trades'!B583),1)</f>
        <v/>
      </c>
      <c r="D583" s="18">
        <f>'All Trades'!O583</f>
        <v/>
      </c>
      <c r="E583" s="18">
        <f>IF(B583&lt;&gt;B582,D583,E582+D583)</f>
        <v/>
      </c>
      <c r="F583" s="18">
        <f>IF(B583&lt;&gt;B582,MAX(0,E583),MAX(F582,E583))</f>
        <v/>
      </c>
      <c r="G583" s="18">
        <f>F583-E583</f>
        <v/>
      </c>
      <c r="H583" s="18">
        <f>IF(C583&lt;&gt;C582,D583,H582+D583)</f>
        <v/>
      </c>
      <c r="I583" s="18">
        <f>IF(C583&lt;&gt;C582,MAX(0,H583),MAX(I582,H583))</f>
        <v/>
      </c>
      <c r="J583" s="18">
        <f>I583-H583</f>
        <v/>
      </c>
      <c r="K583" s="18">
        <f>MAX(K582,'All Trades'!R582)</f>
        <v/>
      </c>
      <c r="L583" s="18">
        <f>'All Trades'!R582</f>
        <v/>
      </c>
      <c r="M583" s="18">
        <f>MAX(0,K583-(L583+'All Trades'!P583))</f>
        <v/>
      </c>
    </row>
    <row r="584">
      <c r="A584" s="11">
        <f>'All Trades'!A584</f>
        <v/>
      </c>
      <c r="B584" s="31">
        <f>YEAR('All Trades'!B584)</f>
        <v/>
      </c>
      <c r="C584" s="24">
        <f>DATE(YEAR('All Trades'!B584),MONTH('All Trades'!B584),1)</f>
        <v/>
      </c>
      <c r="D584" s="18">
        <f>'All Trades'!O584</f>
        <v/>
      </c>
      <c r="E584" s="18">
        <f>IF(B584&lt;&gt;B583,D584,E583+D584)</f>
        <v/>
      </c>
      <c r="F584" s="18">
        <f>IF(B584&lt;&gt;B583,MAX(0,E584),MAX(F583,E584))</f>
        <v/>
      </c>
      <c r="G584" s="18">
        <f>F584-E584</f>
        <v/>
      </c>
      <c r="H584" s="18">
        <f>IF(C584&lt;&gt;C583,D584,H583+D584)</f>
        <v/>
      </c>
      <c r="I584" s="18">
        <f>IF(C584&lt;&gt;C583,MAX(0,H584),MAX(I583,H584))</f>
        <v/>
      </c>
      <c r="J584" s="18">
        <f>I584-H584</f>
        <v/>
      </c>
      <c r="K584" s="18">
        <f>MAX(K583,'All Trades'!R583)</f>
        <v/>
      </c>
      <c r="L584" s="18">
        <f>'All Trades'!R583</f>
        <v/>
      </c>
      <c r="M584" s="18">
        <f>MAX(0,K584-(L584+'All Trades'!P584))</f>
        <v/>
      </c>
    </row>
    <row r="585">
      <c r="A585" s="11">
        <f>'All Trades'!A585</f>
        <v/>
      </c>
      <c r="B585" s="31">
        <f>YEAR('All Trades'!B585)</f>
        <v/>
      </c>
      <c r="C585" s="24">
        <f>DATE(YEAR('All Trades'!B585),MONTH('All Trades'!B585),1)</f>
        <v/>
      </c>
      <c r="D585" s="18">
        <f>'All Trades'!O585</f>
        <v/>
      </c>
      <c r="E585" s="18">
        <f>IF(B585&lt;&gt;B584,D585,E584+D585)</f>
        <v/>
      </c>
      <c r="F585" s="18">
        <f>IF(B585&lt;&gt;B584,MAX(0,E585),MAX(F584,E585))</f>
        <v/>
      </c>
      <c r="G585" s="18">
        <f>F585-E585</f>
        <v/>
      </c>
      <c r="H585" s="18">
        <f>IF(C585&lt;&gt;C584,D585,H584+D585)</f>
        <v/>
      </c>
      <c r="I585" s="18">
        <f>IF(C585&lt;&gt;C584,MAX(0,H585),MAX(I584,H585))</f>
        <v/>
      </c>
      <c r="J585" s="18">
        <f>I585-H585</f>
        <v/>
      </c>
      <c r="K585" s="18">
        <f>MAX(K584,'All Trades'!R584)</f>
        <v/>
      </c>
      <c r="L585" s="18">
        <f>'All Trades'!R584</f>
        <v/>
      </c>
      <c r="M585" s="18">
        <f>MAX(0,K585-(L585+'All Trades'!P585))</f>
        <v/>
      </c>
    </row>
    <row r="586">
      <c r="A586" s="11">
        <f>'All Trades'!A586</f>
        <v/>
      </c>
      <c r="B586" s="31">
        <f>YEAR('All Trades'!B586)</f>
        <v/>
      </c>
      <c r="C586" s="24">
        <f>DATE(YEAR('All Trades'!B586),MONTH('All Trades'!B586),1)</f>
        <v/>
      </c>
      <c r="D586" s="18">
        <f>'All Trades'!O586</f>
        <v/>
      </c>
      <c r="E586" s="18">
        <f>IF(B586&lt;&gt;B585,D586,E585+D586)</f>
        <v/>
      </c>
      <c r="F586" s="18">
        <f>IF(B586&lt;&gt;B585,MAX(0,E586),MAX(F585,E586))</f>
        <v/>
      </c>
      <c r="G586" s="18">
        <f>F586-E586</f>
        <v/>
      </c>
      <c r="H586" s="18">
        <f>IF(C586&lt;&gt;C585,D586,H585+D586)</f>
        <v/>
      </c>
      <c r="I586" s="18">
        <f>IF(C586&lt;&gt;C585,MAX(0,H586),MAX(I585,H586))</f>
        <v/>
      </c>
      <c r="J586" s="18">
        <f>I586-H586</f>
        <v/>
      </c>
      <c r="K586" s="18">
        <f>MAX(K585,'All Trades'!R585)</f>
        <v/>
      </c>
      <c r="L586" s="18">
        <f>'All Trades'!R585</f>
        <v/>
      </c>
      <c r="M586" s="18">
        <f>MAX(0,K586-(L586+'All Trades'!P586))</f>
        <v/>
      </c>
    </row>
    <row r="587">
      <c r="A587" s="11">
        <f>'All Trades'!A587</f>
        <v/>
      </c>
      <c r="B587" s="31">
        <f>YEAR('All Trades'!B587)</f>
        <v/>
      </c>
      <c r="C587" s="24">
        <f>DATE(YEAR('All Trades'!B587),MONTH('All Trades'!B587),1)</f>
        <v/>
      </c>
      <c r="D587" s="18">
        <f>'All Trades'!O587</f>
        <v/>
      </c>
      <c r="E587" s="18">
        <f>IF(B587&lt;&gt;B586,D587,E586+D587)</f>
        <v/>
      </c>
      <c r="F587" s="18">
        <f>IF(B587&lt;&gt;B586,MAX(0,E587),MAX(F586,E587))</f>
        <v/>
      </c>
      <c r="G587" s="18">
        <f>F587-E587</f>
        <v/>
      </c>
      <c r="H587" s="18">
        <f>IF(C587&lt;&gt;C586,D587,H586+D587)</f>
        <v/>
      </c>
      <c r="I587" s="18">
        <f>IF(C587&lt;&gt;C586,MAX(0,H587),MAX(I586,H587))</f>
        <v/>
      </c>
      <c r="J587" s="18">
        <f>I587-H587</f>
        <v/>
      </c>
      <c r="K587" s="18">
        <f>MAX(K586,'All Trades'!R586)</f>
        <v/>
      </c>
      <c r="L587" s="18">
        <f>'All Trades'!R586</f>
        <v/>
      </c>
      <c r="M587" s="18">
        <f>MAX(0,K587-(L587+'All Trades'!P587))</f>
        <v/>
      </c>
    </row>
    <row r="588">
      <c r="A588" s="11">
        <f>'All Trades'!A588</f>
        <v/>
      </c>
      <c r="B588" s="31">
        <f>YEAR('All Trades'!B588)</f>
        <v/>
      </c>
      <c r="C588" s="24">
        <f>DATE(YEAR('All Trades'!B588),MONTH('All Trades'!B588),1)</f>
        <v/>
      </c>
      <c r="D588" s="18">
        <f>'All Trades'!O588</f>
        <v/>
      </c>
      <c r="E588" s="18">
        <f>IF(B588&lt;&gt;B587,D588,E587+D588)</f>
        <v/>
      </c>
      <c r="F588" s="18">
        <f>IF(B588&lt;&gt;B587,MAX(0,E588),MAX(F587,E588))</f>
        <v/>
      </c>
      <c r="G588" s="18">
        <f>F588-E588</f>
        <v/>
      </c>
      <c r="H588" s="18">
        <f>IF(C588&lt;&gt;C587,D588,H587+D588)</f>
        <v/>
      </c>
      <c r="I588" s="18">
        <f>IF(C588&lt;&gt;C587,MAX(0,H588),MAX(I587,H588))</f>
        <v/>
      </c>
      <c r="J588" s="18">
        <f>I588-H588</f>
        <v/>
      </c>
      <c r="K588" s="18">
        <f>MAX(K587,'All Trades'!R587)</f>
        <v/>
      </c>
      <c r="L588" s="18">
        <f>'All Trades'!R587</f>
        <v/>
      </c>
      <c r="M588" s="18">
        <f>MAX(0,K588-(L588+'All Trades'!P588))</f>
        <v/>
      </c>
    </row>
    <row r="589">
      <c r="A589" s="11">
        <f>'All Trades'!A589</f>
        <v/>
      </c>
      <c r="B589" s="31">
        <f>YEAR('All Trades'!B589)</f>
        <v/>
      </c>
      <c r="C589" s="24">
        <f>DATE(YEAR('All Trades'!B589),MONTH('All Trades'!B589),1)</f>
        <v/>
      </c>
      <c r="D589" s="18">
        <f>'All Trades'!O589</f>
        <v/>
      </c>
      <c r="E589" s="18">
        <f>IF(B589&lt;&gt;B588,D589,E588+D589)</f>
        <v/>
      </c>
      <c r="F589" s="18">
        <f>IF(B589&lt;&gt;B588,MAX(0,E589),MAX(F588,E589))</f>
        <v/>
      </c>
      <c r="G589" s="18">
        <f>F589-E589</f>
        <v/>
      </c>
      <c r="H589" s="18">
        <f>IF(C589&lt;&gt;C588,D589,H588+D589)</f>
        <v/>
      </c>
      <c r="I589" s="18">
        <f>IF(C589&lt;&gt;C588,MAX(0,H589),MAX(I588,H589))</f>
        <v/>
      </c>
      <c r="J589" s="18">
        <f>I589-H589</f>
        <v/>
      </c>
      <c r="K589" s="18">
        <f>MAX(K588,'All Trades'!R588)</f>
        <v/>
      </c>
      <c r="L589" s="18">
        <f>'All Trades'!R588</f>
        <v/>
      </c>
      <c r="M589" s="18">
        <f>MAX(0,K589-(L589+'All Trades'!P589))</f>
        <v/>
      </c>
    </row>
    <row r="590">
      <c r="A590" s="11">
        <f>'All Trades'!A590</f>
        <v/>
      </c>
      <c r="B590" s="31">
        <f>YEAR('All Trades'!B590)</f>
        <v/>
      </c>
      <c r="C590" s="24">
        <f>DATE(YEAR('All Trades'!B590),MONTH('All Trades'!B590),1)</f>
        <v/>
      </c>
      <c r="D590" s="18">
        <f>'All Trades'!O590</f>
        <v/>
      </c>
      <c r="E590" s="18">
        <f>IF(B590&lt;&gt;B589,D590,E589+D590)</f>
        <v/>
      </c>
      <c r="F590" s="18">
        <f>IF(B590&lt;&gt;B589,MAX(0,E590),MAX(F589,E590))</f>
        <v/>
      </c>
      <c r="G590" s="18">
        <f>F590-E590</f>
        <v/>
      </c>
      <c r="H590" s="18">
        <f>IF(C590&lt;&gt;C589,D590,H589+D590)</f>
        <v/>
      </c>
      <c r="I590" s="18">
        <f>IF(C590&lt;&gt;C589,MAX(0,H590),MAX(I589,H590))</f>
        <v/>
      </c>
      <c r="J590" s="18">
        <f>I590-H590</f>
        <v/>
      </c>
      <c r="K590" s="18">
        <f>MAX(K589,'All Trades'!R589)</f>
        <v/>
      </c>
      <c r="L590" s="18">
        <f>'All Trades'!R589</f>
        <v/>
      </c>
      <c r="M590" s="18">
        <f>MAX(0,K590-(L590+'All Trades'!P590))</f>
        <v/>
      </c>
    </row>
    <row r="591">
      <c r="A591" s="11">
        <f>'All Trades'!A591</f>
        <v/>
      </c>
      <c r="B591" s="31">
        <f>YEAR('All Trades'!B591)</f>
        <v/>
      </c>
      <c r="C591" s="24">
        <f>DATE(YEAR('All Trades'!B591),MONTH('All Trades'!B591),1)</f>
        <v/>
      </c>
      <c r="D591" s="18">
        <f>'All Trades'!O591</f>
        <v/>
      </c>
      <c r="E591" s="18">
        <f>IF(B591&lt;&gt;B590,D591,E590+D591)</f>
        <v/>
      </c>
      <c r="F591" s="18">
        <f>IF(B591&lt;&gt;B590,MAX(0,E591),MAX(F590,E591))</f>
        <v/>
      </c>
      <c r="G591" s="18">
        <f>F591-E591</f>
        <v/>
      </c>
      <c r="H591" s="18">
        <f>IF(C591&lt;&gt;C590,D591,H590+D591)</f>
        <v/>
      </c>
      <c r="I591" s="18">
        <f>IF(C591&lt;&gt;C590,MAX(0,H591),MAX(I590,H591))</f>
        <v/>
      </c>
      <c r="J591" s="18">
        <f>I591-H591</f>
        <v/>
      </c>
      <c r="K591" s="18">
        <f>MAX(K590,'All Trades'!R590)</f>
        <v/>
      </c>
      <c r="L591" s="18">
        <f>'All Trades'!R590</f>
        <v/>
      </c>
      <c r="M591" s="18">
        <f>MAX(0,K591-(L591+'All Trades'!P591))</f>
        <v/>
      </c>
    </row>
    <row r="592">
      <c r="A592" s="11">
        <f>'All Trades'!A592</f>
        <v/>
      </c>
      <c r="B592" s="31">
        <f>YEAR('All Trades'!B592)</f>
        <v/>
      </c>
      <c r="C592" s="24">
        <f>DATE(YEAR('All Trades'!B592),MONTH('All Trades'!B592),1)</f>
        <v/>
      </c>
      <c r="D592" s="18">
        <f>'All Trades'!O592</f>
        <v/>
      </c>
      <c r="E592" s="18">
        <f>IF(B592&lt;&gt;B591,D592,E591+D592)</f>
        <v/>
      </c>
      <c r="F592" s="18">
        <f>IF(B592&lt;&gt;B591,MAX(0,E592),MAX(F591,E592))</f>
        <v/>
      </c>
      <c r="G592" s="18">
        <f>F592-E592</f>
        <v/>
      </c>
      <c r="H592" s="18">
        <f>IF(C592&lt;&gt;C591,D592,H591+D592)</f>
        <v/>
      </c>
      <c r="I592" s="18">
        <f>IF(C592&lt;&gt;C591,MAX(0,H592),MAX(I591,H592))</f>
        <v/>
      </c>
      <c r="J592" s="18">
        <f>I592-H592</f>
        <v/>
      </c>
      <c r="K592" s="18">
        <f>MAX(K591,'All Trades'!R591)</f>
        <v/>
      </c>
      <c r="L592" s="18">
        <f>'All Trades'!R591</f>
        <v/>
      </c>
      <c r="M592" s="18">
        <f>MAX(0,K592-(L592+'All Trades'!P592))</f>
        <v/>
      </c>
    </row>
    <row r="593">
      <c r="A593" s="11">
        <f>'All Trades'!A593</f>
        <v/>
      </c>
      <c r="B593" s="31">
        <f>YEAR('All Trades'!B593)</f>
        <v/>
      </c>
      <c r="C593" s="24">
        <f>DATE(YEAR('All Trades'!B593),MONTH('All Trades'!B593),1)</f>
        <v/>
      </c>
      <c r="D593" s="18">
        <f>'All Trades'!O593</f>
        <v/>
      </c>
      <c r="E593" s="18">
        <f>IF(B593&lt;&gt;B592,D593,E592+D593)</f>
        <v/>
      </c>
      <c r="F593" s="18">
        <f>IF(B593&lt;&gt;B592,MAX(0,E593),MAX(F592,E593))</f>
        <v/>
      </c>
      <c r="G593" s="18">
        <f>F593-E593</f>
        <v/>
      </c>
      <c r="H593" s="18">
        <f>IF(C593&lt;&gt;C592,D593,H592+D593)</f>
        <v/>
      </c>
      <c r="I593" s="18">
        <f>IF(C593&lt;&gt;C592,MAX(0,H593),MAX(I592,H593))</f>
        <v/>
      </c>
      <c r="J593" s="18">
        <f>I593-H593</f>
        <v/>
      </c>
      <c r="K593" s="18">
        <f>MAX(K592,'All Trades'!R592)</f>
        <v/>
      </c>
      <c r="L593" s="18">
        <f>'All Trades'!R592</f>
        <v/>
      </c>
      <c r="M593" s="18">
        <f>MAX(0,K593-(L593+'All Trades'!P593))</f>
        <v/>
      </c>
    </row>
    <row r="594">
      <c r="A594" s="11">
        <f>'All Trades'!A594</f>
        <v/>
      </c>
      <c r="B594" s="31">
        <f>YEAR('All Trades'!B594)</f>
        <v/>
      </c>
      <c r="C594" s="24">
        <f>DATE(YEAR('All Trades'!B594),MONTH('All Trades'!B594),1)</f>
        <v/>
      </c>
      <c r="D594" s="18">
        <f>'All Trades'!O594</f>
        <v/>
      </c>
      <c r="E594" s="18">
        <f>IF(B594&lt;&gt;B593,D594,E593+D594)</f>
        <v/>
      </c>
      <c r="F594" s="18">
        <f>IF(B594&lt;&gt;B593,MAX(0,E594),MAX(F593,E594))</f>
        <v/>
      </c>
      <c r="G594" s="18">
        <f>F594-E594</f>
        <v/>
      </c>
      <c r="H594" s="18">
        <f>IF(C594&lt;&gt;C593,D594,H593+D594)</f>
        <v/>
      </c>
      <c r="I594" s="18">
        <f>IF(C594&lt;&gt;C593,MAX(0,H594),MAX(I593,H594))</f>
        <v/>
      </c>
      <c r="J594" s="18">
        <f>I594-H594</f>
        <v/>
      </c>
      <c r="K594" s="18">
        <f>MAX(K593,'All Trades'!R593)</f>
        <v/>
      </c>
      <c r="L594" s="18">
        <f>'All Trades'!R593</f>
        <v/>
      </c>
      <c r="M594" s="18">
        <f>MAX(0,K594-(L594+'All Trades'!P594))</f>
        <v/>
      </c>
    </row>
    <row r="595">
      <c r="A595" s="11">
        <f>'All Trades'!A595</f>
        <v/>
      </c>
      <c r="B595" s="31">
        <f>YEAR('All Trades'!B595)</f>
        <v/>
      </c>
      <c r="C595" s="24">
        <f>DATE(YEAR('All Trades'!B595),MONTH('All Trades'!B595),1)</f>
        <v/>
      </c>
      <c r="D595" s="18">
        <f>'All Trades'!O595</f>
        <v/>
      </c>
      <c r="E595" s="18">
        <f>IF(B595&lt;&gt;B594,D595,E594+D595)</f>
        <v/>
      </c>
      <c r="F595" s="18">
        <f>IF(B595&lt;&gt;B594,MAX(0,E595),MAX(F594,E595))</f>
        <v/>
      </c>
      <c r="G595" s="18">
        <f>F595-E595</f>
        <v/>
      </c>
      <c r="H595" s="18">
        <f>IF(C595&lt;&gt;C594,D595,H594+D595)</f>
        <v/>
      </c>
      <c r="I595" s="18">
        <f>IF(C595&lt;&gt;C594,MAX(0,H595),MAX(I594,H595))</f>
        <v/>
      </c>
      <c r="J595" s="18">
        <f>I595-H595</f>
        <v/>
      </c>
      <c r="K595" s="18">
        <f>MAX(K594,'All Trades'!R594)</f>
        <v/>
      </c>
      <c r="L595" s="18">
        <f>'All Trades'!R594</f>
        <v/>
      </c>
      <c r="M595" s="18">
        <f>MAX(0,K595-(L595+'All Trades'!P595))</f>
        <v/>
      </c>
    </row>
    <row r="596">
      <c r="A596" s="11">
        <f>'All Trades'!A596</f>
        <v/>
      </c>
      <c r="B596" s="31">
        <f>YEAR('All Trades'!B596)</f>
        <v/>
      </c>
      <c r="C596" s="24">
        <f>DATE(YEAR('All Trades'!B596),MONTH('All Trades'!B596),1)</f>
        <v/>
      </c>
      <c r="D596" s="18">
        <f>'All Trades'!O596</f>
        <v/>
      </c>
      <c r="E596" s="18">
        <f>IF(B596&lt;&gt;B595,D596,E595+D596)</f>
        <v/>
      </c>
      <c r="F596" s="18">
        <f>IF(B596&lt;&gt;B595,MAX(0,E596),MAX(F595,E596))</f>
        <v/>
      </c>
      <c r="G596" s="18">
        <f>F596-E596</f>
        <v/>
      </c>
      <c r="H596" s="18">
        <f>IF(C596&lt;&gt;C595,D596,H595+D596)</f>
        <v/>
      </c>
      <c r="I596" s="18">
        <f>IF(C596&lt;&gt;C595,MAX(0,H596),MAX(I595,H596))</f>
        <v/>
      </c>
      <c r="J596" s="18">
        <f>I596-H596</f>
        <v/>
      </c>
      <c r="K596" s="18">
        <f>MAX(K595,'All Trades'!R595)</f>
        <v/>
      </c>
      <c r="L596" s="18">
        <f>'All Trades'!R595</f>
        <v/>
      </c>
      <c r="M596" s="18">
        <f>MAX(0,K596-(L596+'All Trades'!P596))</f>
        <v/>
      </c>
    </row>
    <row r="597">
      <c r="A597" s="11">
        <f>'All Trades'!A597</f>
        <v/>
      </c>
      <c r="B597" s="31">
        <f>YEAR('All Trades'!B597)</f>
        <v/>
      </c>
      <c r="C597" s="24">
        <f>DATE(YEAR('All Trades'!B597),MONTH('All Trades'!B597),1)</f>
        <v/>
      </c>
      <c r="D597" s="18">
        <f>'All Trades'!O597</f>
        <v/>
      </c>
      <c r="E597" s="18">
        <f>IF(B597&lt;&gt;B596,D597,E596+D597)</f>
        <v/>
      </c>
      <c r="F597" s="18">
        <f>IF(B597&lt;&gt;B596,MAX(0,E597),MAX(F596,E597))</f>
        <v/>
      </c>
      <c r="G597" s="18">
        <f>F597-E597</f>
        <v/>
      </c>
      <c r="H597" s="18">
        <f>IF(C597&lt;&gt;C596,D597,H596+D597)</f>
        <v/>
      </c>
      <c r="I597" s="18">
        <f>IF(C597&lt;&gt;C596,MAX(0,H597),MAX(I596,H597))</f>
        <v/>
      </c>
      <c r="J597" s="18">
        <f>I597-H597</f>
        <v/>
      </c>
      <c r="K597" s="18">
        <f>MAX(K596,'All Trades'!R596)</f>
        <v/>
      </c>
      <c r="L597" s="18">
        <f>'All Trades'!R596</f>
        <v/>
      </c>
      <c r="M597" s="18">
        <f>MAX(0,K597-(L597+'All Trades'!P597))</f>
        <v/>
      </c>
    </row>
    <row r="598">
      <c r="A598" s="11">
        <f>'All Trades'!A598</f>
        <v/>
      </c>
      <c r="B598" s="31">
        <f>YEAR('All Trades'!B598)</f>
        <v/>
      </c>
      <c r="C598" s="24">
        <f>DATE(YEAR('All Trades'!B598),MONTH('All Trades'!B598),1)</f>
        <v/>
      </c>
      <c r="D598" s="18">
        <f>'All Trades'!O598</f>
        <v/>
      </c>
      <c r="E598" s="18">
        <f>IF(B598&lt;&gt;B597,D598,E597+D598)</f>
        <v/>
      </c>
      <c r="F598" s="18">
        <f>IF(B598&lt;&gt;B597,MAX(0,E598),MAX(F597,E598))</f>
        <v/>
      </c>
      <c r="G598" s="18">
        <f>F598-E598</f>
        <v/>
      </c>
      <c r="H598" s="18">
        <f>IF(C598&lt;&gt;C597,D598,H597+D598)</f>
        <v/>
      </c>
      <c r="I598" s="18">
        <f>IF(C598&lt;&gt;C597,MAX(0,H598),MAX(I597,H598))</f>
        <v/>
      </c>
      <c r="J598" s="18">
        <f>I598-H598</f>
        <v/>
      </c>
      <c r="K598" s="18">
        <f>MAX(K597,'All Trades'!R597)</f>
        <v/>
      </c>
      <c r="L598" s="18">
        <f>'All Trades'!R597</f>
        <v/>
      </c>
      <c r="M598" s="18">
        <f>MAX(0,K598-(L598+'All Trades'!P598))</f>
        <v/>
      </c>
    </row>
    <row r="599">
      <c r="A599" s="11">
        <f>'All Trades'!A599</f>
        <v/>
      </c>
      <c r="B599" s="31">
        <f>YEAR('All Trades'!B599)</f>
        <v/>
      </c>
      <c r="C599" s="24">
        <f>DATE(YEAR('All Trades'!B599),MONTH('All Trades'!B599),1)</f>
        <v/>
      </c>
      <c r="D599" s="18">
        <f>'All Trades'!O599</f>
        <v/>
      </c>
      <c r="E599" s="18">
        <f>IF(B599&lt;&gt;B598,D599,E598+D599)</f>
        <v/>
      </c>
      <c r="F599" s="18">
        <f>IF(B599&lt;&gt;B598,MAX(0,E599),MAX(F598,E599))</f>
        <v/>
      </c>
      <c r="G599" s="18">
        <f>F599-E599</f>
        <v/>
      </c>
      <c r="H599" s="18">
        <f>IF(C599&lt;&gt;C598,D599,H598+D599)</f>
        <v/>
      </c>
      <c r="I599" s="18">
        <f>IF(C599&lt;&gt;C598,MAX(0,H599),MAX(I598,H599))</f>
        <v/>
      </c>
      <c r="J599" s="18">
        <f>I599-H599</f>
        <v/>
      </c>
      <c r="K599" s="18">
        <f>MAX(K598,'All Trades'!R598)</f>
        <v/>
      </c>
      <c r="L599" s="18">
        <f>'All Trades'!R598</f>
        <v/>
      </c>
      <c r="M599" s="18">
        <f>MAX(0,K599-(L599+'All Trades'!P599))</f>
        <v/>
      </c>
    </row>
    <row r="600">
      <c r="A600" s="11">
        <f>'All Trades'!A600</f>
        <v/>
      </c>
      <c r="B600" s="31">
        <f>YEAR('All Trades'!B600)</f>
        <v/>
      </c>
      <c r="C600" s="24">
        <f>DATE(YEAR('All Trades'!B600),MONTH('All Trades'!B600),1)</f>
        <v/>
      </c>
      <c r="D600" s="18">
        <f>'All Trades'!O600</f>
        <v/>
      </c>
      <c r="E600" s="18">
        <f>IF(B600&lt;&gt;B599,D600,E599+D600)</f>
        <v/>
      </c>
      <c r="F600" s="18">
        <f>IF(B600&lt;&gt;B599,MAX(0,E600),MAX(F599,E600))</f>
        <v/>
      </c>
      <c r="G600" s="18">
        <f>F600-E600</f>
        <v/>
      </c>
      <c r="H600" s="18">
        <f>IF(C600&lt;&gt;C599,D600,H599+D600)</f>
        <v/>
      </c>
      <c r="I600" s="18">
        <f>IF(C600&lt;&gt;C599,MAX(0,H600),MAX(I599,H600))</f>
        <v/>
      </c>
      <c r="J600" s="18">
        <f>I600-H600</f>
        <v/>
      </c>
      <c r="K600" s="18">
        <f>MAX(K599,'All Trades'!R599)</f>
        <v/>
      </c>
      <c r="L600" s="18">
        <f>'All Trades'!R599</f>
        <v/>
      </c>
      <c r="M600" s="18">
        <f>MAX(0,K600-(L600+'All Trades'!P600))</f>
        <v/>
      </c>
    </row>
    <row r="601">
      <c r="A601" s="11">
        <f>'All Trades'!A601</f>
        <v/>
      </c>
      <c r="B601" s="31">
        <f>YEAR('All Trades'!B601)</f>
        <v/>
      </c>
      <c r="C601" s="24">
        <f>DATE(YEAR('All Trades'!B601),MONTH('All Trades'!B601),1)</f>
        <v/>
      </c>
      <c r="D601" s="18">
        <f>'All Trades'!O601</f>
        <v/>
      </c>
      <c r="E601" s="18">
        <f>IF(B601&lt;&gt;B600,D601,E600+D601)</f>
        <v/>
      </c>
      <c r="F601" s="18">
        <f>IF(B601&lt;&gt;B600,MAX(0,E601),MAX(F600,E601))</f>
        <v/>
      </c>
      <c r="G601" s="18">
        <f>F601-E601</f>
        <v/>
      </c>
      <c r="H601" s="18">
        <f>IF(C601&lt;&gt;C600,D601,H600+D601)</f>
        <v/>
      </c>
      <c r="I601" s="18">
        <f>IF(C601&lt;&gt;C600,MAX(0,H601),MAX(I600,H601))</f>
        <v/>
      </c>
      <c r="J601" s="18">
        <f>I601-H601</f>
        <v/>
      </c>
      <c r="K601" s="18">
        <f>MAX(K600,'All Trades'!R600)</f>
        <v/>
      </c>
      <c r="L601" s="18">
        <f>'All Trades'!R600</f>
        <v/>
      </c>
      <c r="M601" s="18">
        <f>MAX(0,K601-(L601+'All Trades'!P601))</f>
        <v/>
      </c>
    </row>
    <row r="602">
      <c r="A602" s="11">
        <f>'All Trades'!A602</f>
        <v/>
      </c>
      <c r="B602" s="31">
        <f>YEAR('All Trades'!B602)</f>
        <v/>
      </c>
      <c r="C602" s="24">
        <f>DATE(YEAR('All Trades'!B602),MONTH('All Trades'!B602),1)</f>
        <v/>
      </c>
      <c r="D602" s="18">
        <f>'All Trades'!O602</f>
        <v/>
      </c>
      <c r="E602" s="18">
        <f>IF(B602&lt;&gt;B601,D602,E601+D602)</f>
        <v/>
      </c>
      <c r="F602" s="18">
        <f>IF(B602&lt;&gt;B601,MAX(0,E602),MAX(F601,E602))</f>
        <v/>
      </c>
      <c r="G602" s="18">
        <f>F602-E602</f>
        <v/>
      </c>
      <c r="H602" s="18">
        <f>IF(C602&lt;&gt;C601,D602,H601+D602)</f>
        <v/>
      </c>
      <c r="I602" s="18">
        <f>IF(C602&lt;&gt;C601,MAX(0,H602),MAX(I601,H602))</f>
        <v/>
      </c>
      <c r="J602" s="18">
        <f>I602-H602</f>
        <v/>
      </c>
      <c r="K602" s="18">
        <f>MAX(K601,'All Trades'!R601)</f>
        <v/>
      </c>
      <c r="L602" s="18">
        <f>'All Trades'!R601</f>
        <v/>
      </c>
      <c r="M602" s="18">
        <f>MAX(0,K602-(L602+'All Trades'!P602))</f>
        <v/>
      </c>
    </row>
    <row r="603">
      <c r="A603" s="11">
        <f>'All Trades'!A603</f>
        <v/>
      </c>
      <c r="B603" s="31">
        <f>YEAR('All Trades'!B603)</f>
        <v/>
      </c>
      <c r="C603" s="24">
        <f>DATE(YEAR('All Trades'!B603),MONTH('All Trades'!B603),1)</f>
        <v/>
      </c>
      <c r="D603" s="18">
        <f>'All Trades'!O603</f>
        <v/>
      </c>
      <c r="E603" s="18">
        <f>IF(B603&lt;&gt;B602,D603,E602+D603)</f>
        <v/>
      </c>
      <c r="F603" s="18">
        <f>IF(B603&lt;&gt;B602,MAX(0,E603),MAX(F602,E603))</f>
        <v/>
      </c>
      <c r="G603" s="18">
        <f>F603-E603</f>
        <v/>
      </c>
      <c r="H603" s="18">
        <f>IF(C603&lt;&gt;C602,D603,H602+D603)</f>
        <v/>
      </c>
      <c r="I603" s="18">
        <f>IF(C603&lt;&gt;C602,MAX(0,H603),MAX(I602,H603))</f>
        <v/>
      </c>
      <c r="J603" s="18">
        <f>I603-H603</f>
        <v/>
      </c>
      <c r="K603" s="18">
        <f>MAX(K602,'All Trades'!R602)</f>
        <v/>
      </c>
      <c r="L603" s="18">
        <f>'All Trades'!R602</f>
        <v/>
      </c>
      <c r="M603" s="18">
        <f>MAX(0,K603-(L603+'All Trades'!P603))</f>
        <v/>
      </c>
    </row>
    <row r="604">
      <c r="A604" s="11">
        <f>'All Trades'!A604</f>
        <v/>
      </c>
      <c r="B604" s="31">
        <f>YEAR('All Trades'!B604)</f>
        <v/>
      </c>
      <c r="C604" s="24">
        <f>DATE(YEAR('All Trades'!B604),MONTH('All Trades'!B604),1)</f>
        <v/>
      </c>
      <c r="D604" s="18">
        <f>'All Trades'!O604</f>
        <v/>
      </c>
      <c r="E604" s="18">
        <f>IF(B604&lt;&gt;B603,D604,E603+D604)</f>
        <v/>
      </c>
      <c r="F604" s="18">
        <f>IF(B604&lt;&gt;B603,MAX(0,E604),MAX(F603,E604))</f>
        <v/>
      </c>
      <c r="G604" s="18">
        <f>F604-E604</f>
        <v/>
      </c>
      <c r="H604" s="18">
        <f>IF(C604&lt;&gt;C603,D604,H603+D604)</f>
        <v/>
      </c>
      <c r="I604" s="18">
        <f>IF(C604&lt;&gt;C603,MAX(0,H604),MAX(I603,H604))</f>
        <v/>
      </c>
      <c r="J604" s="18">
        <f>I604-H604</f>
        <v/>
      </c>
      <c r="K604" s="18">
        <f>MAX(K603,'All Trades'!R603)</f>
        <v/>
      </c>
      <c r="L604" s="18">
        <f>'All Trades'!R603</f>
        <v/>
      </c>
      <c r="M604" s="18">
        <f>MAX(0,K604-(L604+'All Trades'!P604))</f>
        <v/>
      </c>
    </row>
    <row r="605">
      <c r="A605" s="11">
        <f>'All Trades'!A605</f>
        <v/>
      </c>
      <c r="B605" s="31">
        <f>YEAR('All Trades'!B605)</f>
        <v/>
      </c>
      <c r="C605" s="24">
        <f>DATE(YEAR('All Trades'!B605),MONTH('All Trades'!B605),1)</f>
        <v/>
      </c>
      <c r="D605" s="18">
        <f>'All Trades'!O605</f>
        <v/>
      </c>
      <c r="E605" s="18">
        <f>IF(B605&lt;&gt;B604,D605,E604+D605)</f>
        <v/>
      </c>
      <c r="F605" s="18">
        <f>IF(B605&lt;&gt;B604,MAX(0,E605),MAX(F604,E605))</f>
        <v/>
      </c>
      <c r="G605" s="18">
        <f>F605-E605</f>
        <v/>
      </c>
      <c r="H605" s="18">
        <f>IF(C605&lt;&gt;C604,D605,H604+D605)</f>
        <v/>
      </c>
      <c r="I605" s="18">
        <f>IF(C605&lt;&gt;C604,MAX(0,H605),MAX(I604,H605))</f>
        <v/>
      </c>
      <c r="J605" s="18">
        <f>I605-H605</f>
        <v/>
      </c>
      <c r="K605" s="18">
        <f>MAX(K604,'All Trades'!R604)</f>
        <v/>
      </c>
      <c r="L605" s="18">
        <f>'All Trades'!R604</f>
        <v/>
      </c>
      <c r="M605" s="18">
        <f>MAX(0,K605-(L605+'All Trades'!P605))</f>
        <v/>
      </c>
    </row>
    <row r="606">
      <c r="A606" s="11">
        <f>'All Trades'!A606</f>
        <v/>
      </c>
      <c r="B606" s="31">
        <f>YEAR('All Trades'!B606)</f>
        <v/>
      </c>
      <c r="C606" s="24">
        <f>DATE(YEAR('All Trades'!B606),MONTH('All Trades'!B606),1)</f>
        <v/>
      </c>
      <c r="D606" s="18">
        <f>'All Trades'!O606</f>
        <v/>
      </c>
      <c r="E606" s="18">
        <f>IF(B606&lt;&gt;B605,D606,E605+D606)</f>
        <v/>
      </c>
      <c r="F606" s="18">
        <f>IF(B606&lt;&gt;B605,MAX(0,E606),MAX(F605,E606))</f>
        <v/>
      </c>
      <c r="G606" s="18">
        <f>F606-E606</f>
        <v/>
      </c>
      <c r="H606" s="18">
        <f>IF(C606&lt;&gt;C605,D606,H605+D606)</f>
        <v/>
      </c>
      <c r="I606" s="18">
        <f>IF(C606&lt;&gt;C605,MAX(0,H606),MAX(I605,H606))</f>
        <v/>
      </c>
      <c r="J606" s="18">
        <f>I606-H606</f>
        <v/>
      </c>
      <c r="K606" s="18">
        <f>MAX(K605,'All Trades'!R605)</f>
        <v/>
      </c>
      <c r="L606" s="18">
        <f>'All Trades'!R605</f>
        <v/>
      </c>
      <c r="M606" s="18">
        <f>MAX(0,K606-(L606+'All Trades'!P606))</f>
        <v/>
      </c>
    </row>
    <row r="607">
      <c r="A607" s="11">
        <f>'All Trades'!A607</f>
        <v/>
      </c>
      <c r="B607" s="31">
        <f>YEAR('All Trades'!B607)</f>
        <v/>
      </c>
      <c r="C607" s="24">
        <f>DATE(YEAR('All Trades'!B607),MONTH('All Trades'!B607),1)</f>
        <v/>
      </c>
      <c r="D607" s="18">
        <f>'All Trades'!O607</f>
        <v/>
      </c>
      <c r="E607" s="18">
        <f>IF(B607&lt;&gt;B606,D607,E606+D607)</f>
        <v/>
      </c>
      <c r="F607" s="18">
        <f>IF(B607&lt;&gt;B606,MAX(0,E607),MAX(F606,E607))</f>
        <v/>
      </c>
      <c r="G607" s="18">
        <f>F607-E607</f>
        <v/>
      </c>
      <c r="H607" s="18">
        <f>IF(C607&lt;&gt;C606,D607,H606+D607)</f>
        <v/>
      </c>
      <c r="I607" s="18">
        <f>IF(C607&lt;&gt;C606,MAX(0,H607),MAX(I606,H607))</f>
        <v/>
      </c>
      <c r="J607" s="18">
        <f>I607-H607</f>
        <v/>
      </c>
      <c r="K607" s="18">
        <f>MAX(K606,'All Trades'!R606)</f>
        <v/>
      </c>
      <c r="L607" s="18">
        <f>'All Trades'!R606</f>
        <v/>
      </c>
      <c r="M607" s="18">
        <f>MAX(0,K607-(L607+'All Trades'!P607))</f>
        <v/>
      </c>
    </row>
    <row r="608">
      <c r="A608" s="11">
        <f>'All Trades'!A608</f>
        <v/>
      </c>
      <c r="B608" s="31">
        <f>YEAR('All Trades'!B608)</f>
        <v/>
      </c>
      <c r="C608" s="24">
        <f>DATE(YEAR('All Trades'!B608),MONTH('All Trades'!B608),1)</f>
        <v/>
      </c>
      <c r="D608" s="18">
        <f>'All Trades'!O608</f>
        <v/>
      </c>
      <c r="E608" s="18">
        <f>IF(B608&lt;&gt;B607,D608,E607+D608)</f>
        <v/>
      </c>
      <c r="F608" s="18">
        <f>IF(B608&lt;&gt;B607,MAX(0,E608),MAX(F607,E608))</f>
        <v/>
      </c>
      <c r="G608" s="18">
        <f>F608-E608</f>
        <v/>
      </c>
      <c r="H608" s="18">
        <f>IF(C608&lt;&gt;C607,D608,H607+D608)</f>
        <v/>
      </c>
      <c r="I608" s="18">
        <f>IF(C608&lt;&gt;C607,MAX(0,H608),MAX(I607,H608))</f>
        <v/>
      </c>
      <c r="J608" s="18">
        <f>I608-H608</f>
        <v/>
      </c>
      <c r="K608" s="18">
        <f>MAX(K607,'All Trades'!R607)</f>
        <v/>
      </c>
      <c r="L608" s="18">
        <f>'All Trades'!R607</f>
        <v/>
      </c>
      <c r="M608" s="18">
        <f>MAX(0,K608-(L608+'All Trades'!P608))</f>
        <v/>
      </c>
    </row>
    <row r="609">
      <c r="A609" s="11">
        <f>'All Trades'!A609</f>
        <v/>
      </c>
      <c r="B609" s="31">
        <f>YEAR('All Trades'!B609)</f>
        <v/>
      </c>
      <c r="C609" s="24">
        <f>DATE(YEAR('All Trades'!B609),MONTH('All Trades'!B609),1)</f>
        <v/>
      </c>
      <c r="D609" s="18">
        <f>'All Trades'!O609</f>
        <v/>
      </c>
      <c r="E609" s="18">
        <f>IF(B609&lt;&gt;B608,D609,E608+D609)</f>
        <v/>
      </c>
      <c r="F609" s="18">
        <f>IF(B609&lt;&gt;B608,MAX(0,E609),MAX(F608,E609))</f>
        <v/>
      </c>
      <c r="G609" s="18">
        <f>F609-E609</f>
        <v/>
      </c>
      <c r="H609" s="18">
        <f>IF(C609&lt;&gt;C608,D609,H608+D609)</f>
        <v/>
      </c>
      <c r="I609" s="18">
        <f>IF(C609&lt;&gt;C608,MAX(0,H609),MAX(I608,H609))</f>
        <v/>
      </c>
      <c r="J609" s="18">
        <f>I609-H609</f>
        <v/>
      </c>
      <c r="K609" s="18">
        <f>MAX(K608,'All Trades'!R608)</f>
        <v/>
      </c>
      <c r="L609" s="18">
        <f>'All Trades'!R608</f>
        <v/>
      </c>
      <c r="M609" s="18">
        <f>MAX(0,K609-(L609+'All Trades'!P609))</f>
        <v/>
      </c>
    </row>
    <row r="610">
      <c r="A610" s="11">
        <f>'All Trades'!A610</f>
        <v/>
      </c>
      <c r="B610" s="31">
        <f>YEAR('All Trades'!B610)</f>
        <v/>
      </c>
      <c r="C610" s="24">
        <f>DATE(YEAR('All Trades'!B610),MONTH('All Trades'!B610),1)</f>
        <v/>
      </c>
      <c r="D610" s="18">
        <f>'All Trades'!O610</f>
        <v/>
      </c>
      <c r="E610" s="18">
        <f>IF(B610&lt;&gt;B609,D610,E609+D610)</f>
        <v/>
      </c>
      <c r="F610" s="18">
        <f>IF(B610&lt;&gt;B609,MAX(0,E610),MAX(F609,E610))</f>
        <v/>
      </c>
      <c r="G610" s="18">
        <f>F610-E610</f>
        <v/>
      </c>
      <c r="H610" s="18">
        <f>IF(C610&lt;&gt;C609,D610,H609+D610)</f>
        <v/>
      </c>
      <c r="I610" s="18">
        <f>IF(C610&lt;&gt;C609,MAX(0,H610),MAX(I609,H610))</f>
        <v/>
      </c>
      <c r="J610" s="18">
        <f>I610-H610</f>
        <v/>
      </c>
      <c r="K610" s="18">
        <f>MAX(K609,'All Trades'!R609)</f>
        <v/>
      </c>
      <c r="L610" s="18">
        <f>'All Trades'!R609</f>
        <v/>
      </c>
      <c r="M610" s="18">
        <f>MAX(0,K610-(L610+'All Trades'!P610))</f>
        <v/>
      </c>
    </row>
    <row r="611">
      <c r="A611" s="11">
        <f>'All Trades'!A611</f>
        <v/>
      </c>
      <c r="B611" s="31">
        <f>YEAR('All Trades'!B611)</f>
        <v/>
      </c>
      <c r="C611" s="24">
        <f>DATE(YEAR('All Trades'!B611),MONTH('All Trades'!B611),1)</f>
        <v/>
      </c>
      <c r="D611" s="18">
        <f>'All Trades'!O611</f>
        <v/>
      </c>
      <c r="E611" s="18">
        <f>IF(B611&lt;&gt;B610,D611,E610+D611)</f>
        <v/>
      </c>
      <c r="F611" s="18">
        <f>IF(B611&lt;&gt;B610,MAX(0,E611),MAX(F610,E611))</f>
        <v/>
      </c>
      <c r="G611" s="18">
        <f>F611-E611</f>
        <v/>
      </c>
      <c r="H611" s="18">
        <f>IF(C611&lt;&gt;C610,D611,H610+D611)</f>
        <v/>
      </c>
      <c r="I611" s="18">
        <f>IF(C611&lt;&gt;C610,MAX(0,H611),MAX(I610,H611))</f>
        <v/>
      </c>
      <c r="J611" s="18">
        <f>I611-H611</f>
        <v/>
      </c>
      <c r="K611" s="18">
        <f>MAX(K610,'All Trades'!R610)</f>
        <v/>
      </c>
      <c r="L611" s="18">
        <f>'All Trades'!R610</f>
        <v/>
      </c>
      <c r="M611" s="18">
        <f>MAX(0,K611-(L611+'All Trades'!P611))</f>
        <v/>
      </c>
    </row>
    <row r="612">
      <c r="A612" s="11">
        <f>'All Trades'!A612</f>
        <v/>
      </c>
      <c r="B612" s="31">
        <f>YEAR('All Trades'!B612)</f>
        <v/>
      </c>
      <c r="C612" s="24">
        <f>DATE(YEAR('All Trades'!B612),MONTH('All Trades'!B612),1)</f>
        <v/>
      </c>
      <c r="D612" s="18">
        <f>'All Trades'!O612</f>
        <v/>
      </c>
      <c r="E612" s="18">
        <f>IF(B612&lt;&gt;B611,D612,E611+D612)</f>
        <v/>
      </c>
      <c r="F612" s="18">
        <f>IF(B612&lt;&gt;B611,MAX(0,E612),MAX(F611,E612))</f>
        <v/>
      </c>
      <c r="G612" s="18">
        <f>F612-E612</f>
        <v/>
      </c>
      <c r="H612" s="18">
        <f>IF(C612&lt;&gt;C611,D612,H611+D612)</f>
        <v/>
      </c>
      <c r="I612" s="18">
        <f>IF(C612&lt;&gt;C611,MAX(0,H612),MAX(I611,H612))</f>
        <v/>
      </c>
      <c r="J612" s="18">
        <f>I612-H612</f>
        <v/>
      </c>
      <c r="K612" s="18">
        <f>MAX(K611,'All Trades'!R611)</f>
        <v/>
      </c>
      <c r="L612" s="18">
        <f>'All Trades'!R611</f>
        <v/>
      </c>
      <c r="M612" s="18">
        <f>MAX(0,K612-(L612+'All Trades'!P612))</f>
        <v/>
      </c>
    </row>
    <row r="613">
      <c r="A613" s="11">
        <f>'All Trades'!A613</f>
        <v/>
      </c>
      <c r="B613" s="31">
        <f>YEAR('All Trades'!B613)</f>
        <v/>
      </c>
      <c r="C613" s="24">
        <f>DATE(YEAR('All Trades'!B613),MONTH('All Trades'!B613),1)</f>
        <v/>
      </c>
      <c r="D613" s="18">
        <f>'All Trades'!O613</f>
        <v/>
      </c>
      <c r="E613" s="18">
        <f>IF(B613&lt;&gt;B612,D613,E612+D613)</f>
        <v/>
      </c>
      <c r="F613" s="18">
        <f>IF(B613&lt;&gt;B612,MAX(0,E613),MAX(F612,E613))</f>
        <v/>
      </c>
      <c r="G613" s="18">
        <f>F613-E613</f>
        <v/>
      </c>
      <c r="H613" s="18">
        <f>IF(C613&lt;&gt;C612,D613,H612+D613)</f>
        <v/>
      </c>
      <c r="I613" s="18">
        <f>IF(C613&lt;&gt;C612,MAX(0,H613),MAX(I612,H613))</f>
        <v/>
      </c>
      <c r="J613" s="18">
        <f>I613-H613</f>
        <v/>
      </c>
      <c r="K613" s="18">
        <f>MAX(K612,'All Trades'!R612)</f>
        <v/>
      </c>
      <c r="L613" s="18">
        <f>'All Trades'!R612</f>
        <v/>
      </c>
      <c r="M613" s="18">
        <f>MAX(0,K613-(L613+'All Trades'!P613))</f>
        <v/>
      </c>
    </row>
    <row r="614">
      <c r="A614" s="11">
        <f>'All Trades'!A614</f>
        <v/>
      </c>
      <c r="B614" s="31">
        <f>YEAR('All Trades'!B614)</f>
        <v/>
      </c>
      <c r="C614" s="24">
        <f>DATE(YEAR('All Trades'!B614),MONTH('All Trades'!B614),1)</f>
        <v/>
      </c>
      <c r="D614" s="18">
        <f>'All Trades'!O614</f>
        <v/>
      </c>
      <c r="E614" s="18">
        <f>IF(B614&lt;&gt;B613,D614,E613+D614)</f>
        <v/>
      </c>
      <c r="F614" s="18">
        <f>IF(B614&lt;&gt;B613,MAX(0,E614),MAX(F613,E614))</f>
        <v/>
      </c>
      <c r="G614" s="18">
        <f>F614-E614</f>
        <v/>
      </c>
      <c r="H614" s="18">
        <f>IF(C614&lt;&gt;C613,D614,H613+D614)</f>
        <v/>
      </c>
      <c r="I614" s="18">
        <f>IF(C614&lt;&gt;C613,MAX(0,H614),MAX(I613,H614))</f>
        <v/>
      </c>
      <c r="J614" s="18">
        <f>I614-H614</f>
        <v/>
      </c>
      <c r="K614" s="18">
        <f>MAX(K613,'All Trades'!R613)</f>
        <v/>
      </c>
      <c r="L614" s="18">
        <f>'All Trades'!R613</f>
        <v/>
      </c>
      <c r="M614" s="18">
        <f>MAX(0,K614-(L614+'All Trades'!P614))</f>
        <v/>
      </c>
    </row>
    <row r="615">
      <c r="A615" s="11">
        <f>'All Trades'!A615</f>
        <v/>
      </c>
      <c r="B615" s="31">
        <f>YEAR('All Trades'!B615)</f>
        <v/>
      </c>
      <c r="C615" s="24">
        <f>DATE(YEAR('All Trades'!B615),MONTH('All Trades'!B615),1)</f>
        <v/>
      </c>
      <c r="D615" s="18">
        <f>'All Trades'!O615</f>
        <v/>
      </c>
      <c r="E615" s="18">
        <f>IF(B615&lt;&gt;B614,D615,E614+D615)</f>
        <v/>
      </c>
      <c r="F615" s="18">
        <f>IF(B615&lt;&gt;B614,MAX(0,E615),MAX(F614,E615))</f>
        <v/>
      </c>
      <c r="G615" s="18">
        <f>F615-E615</f>
        <v/>
      </c>
      <c r="H615" s="18">
        <f>IF(C615&lt;&gt;C614,D615,H614+D615)</f>
        <v/>
      </c>
      <c r="I615" s="18">
        <f>IF(C615&lt;&gt;C614,MAX(0,H615),MAX(I614,H615))</f>
        <v/>
      </c>
      <c r="J615" s="18">
        <f>I615-H615</f>
        <v/>
      </c>
      <c r="K615" s="18">
        <f>MAX(K614,'All Trades'!R614)</f>
        <v/>
      </c>
      <c r="L615" s="18">
        <f>'All Trades'!R614</f>
        <v/>
      </c>
      <c r="M615" s="18">
        <f>MAX(0,K615-(L615+'All Trades'!P615))</f>
        <v/>
      </c>
    </row>
    <row r="616">
      <c r="A616" s="11">
        <f>'All Trades'!A616</f>
        <v/>
      </c>
      <c r="B616" s="31">
        <f>YEAR('All Trades'!B616)</f>
        <v/>
      </c>
      <c r="C616" s="24">
        <f>DATE(YEAR('All Trades'!B616),MONTH('All Trades'!B616),1)</f>
        <v/>
      </c>
      <c r="D616" s="18">
        <f>'All Trades'!O616</f>
        <v/>
      </c>
      <c r="E616" s="18">
        <f>IF(B616&lt;&gt;B615,D616,E615+D616)</f>
        <v/>
      </c>
      <c r="F616" s="18">
        <f>IF(B616&lt;&gt;B615,MAX(0,E616),MAX(F615,E616))</f>
        <v/>
      </c>
      <c r="G616" s="18">
        <f>F616-E616</f>
        <v/>
      </c>
      <c r="H616" s="18">
        <f>IF(C616&lt;&gt;C615,D616,H615+D616)</f>
        <v/>
      </c>
      <c r="I616" s="18">
        <f>IF(C616&lt;&gt;C615,MAX(0,H616),MAX(I615,H616))</f>
        <v/>
      </c>
      <c r="J616" s="18">
        <f>I616-H616</f>
        <v/>
      </c>
      <c r="K616" s="18">
        <f>MAX(K615,'All Trades'!R615)</f>
        <v/>
      </c>
      <c r="L616" s="18">
        <f>'All Trades'!R615</f>
        <v/>
      </c>
      <c r="M616" s="18">
        <f>MAX(0,K616-(L616+'All Trades'!P616))</f>
        <v/>
      </c>
    </row>
    <row r="617">
      <c r="A617" s="11">
        <f>'All Trades'!A617</f>
        <v/>
      </c>
      <c r="B617" s="31">
        <f>YEAR('All Trades'!B617)</f>
        <v/>
      </c>
      <c r="C617" s="24">
        <f>DATE(YEAR('All Trades'!B617),MONTH('All Trades'!B617),1)</f>
        <v/>
      </c>
      <c r="D617" s="18">
        <f>'All Trades'!O617</f>
        <v/>
      </c>
      <c r="E617" s="18">
        <f>IF(B617&lt;&gt;B616,D617,E616+D617)</f>
        <v/>
      </c>
      <c r="F617" s="18">
        <f>IF(B617&lt;&gt;B616,MAX(0,E617),MAX(F616,E617))</f>
        <v/>
      </c>
      <c r="G617" s="18">
        <f>F617-E617</f>
        <v/>
      </c>
      <c r="H617" s="18">
        <f>IF(C617&lt;&gt;C616,D617,H616+D617)</f>
        <v/>
      </c>
      <c r="I617" s="18">
        <f>IF(C617&lt;&gt;C616,MAX(0,H617),MAX(I616,H617))</f>
        <v/>
      </c>
      <c r="J617" s="18">
        <f>I617-H617</f>
        <v/>
      </c>
      <c r="K617" s="18">
        <f>MAX(K616,'All Trades'!R616)</f>
        <v/>
      </c>
      <c r="L617" s="18">
        <f>'All Trades'!R616</f>
        <v/>
      </c>
      <c r="M617" s="18">
        <f>MAX(0,K617-(L617+'All Trades'!P617))</f>
        <v/>
      </c>
    </row>
    <row r="618">
      <c r="A618" s="11">
        <f>'All Trades'!A618</f>
        <v/>
      </c>
      <c r="B618" s="31">
        <f>YEAR('All Trades'!B618)</f>
        <v/>
      </c>
      <c r="C618" s="24">
        <f>DATE(YEAR('All Trades'!B618),MONTH('All Trades'!B618),1)</f>
        <v/>
      </c>
      <c r="D618" s="18">
        <f>'All Trades'!O618</f>
        <v/>
      </c>
      <c r="E618" s="18">
        <f>IF(B618&lt;&gt;B617,D618,E617+D618)</f>
        <v/>
      </c>
      <c r="F618" s="18">
        <f>IF(B618&lt;&gt;B617,MAX(0,E618),MAX(F617,E618))</f>
        <v/>
      </c>
      <c r="G618" s="18">
        <f>F618-E618</f>
        <v/>
      </c>
      <c r="H618" s="18">
        <f>IF(C618&lt;&gt;C617,D618,H617+D618)</f>
        <v/>
      </c>
      <c r="I618" s="18">
        <f>IF(C618&lt;&gt;C617,MAX(0,H618),MAX(I617,H618))</f>
        <v/>
      </c>
      <c r="J618" s="18">
        <f>I618-H618</f>
        <v/>
      </c>
      <c r="K618" s="18">
        <f>MAX(K617,'All Trades'!R617)</f>
        <v/>
      </c>
      <c r="L618" s="18">
        <f>'All Trades'!R617</f>
        <v/>
      </c>
      <c r="M618" s="18">
        <f>MAX(0,K618-(L618+'All Trades'!P618))</f>
        <v/>
      </c>
    </row>
    <row r="619">
      <c r="A619" s="11">
        <f>'All Trades'!A619</f>
        <v/>
      </c>
      <c r="B619" s="31">
        <f>YEAR('All Trades'!B619)</f>
        <v/>
      </c>
      <c r="C619" s="24">
        <f>DATE(YEAR('All Trades'!B619),MONTH('All Trades'!B619),1)</f>
        <v/>
      </c>
      <c r="D619" s="18">
        <f>'All Trades'!O619</f>
        <v/>
      </c>
      <c r="E619" s="18">
        <f>IF(B619&lt;&gt;B618,D619,E618+D619)</f>
        <v/>
      </c>
      <c r="F619" s="18">
        <f>IF(B619&lt;&gt;B618,MAX(0,E619),MAX(F618,E619))</f>
        <v/>
      </c>
      <c r="G619" s="18">
        <f>F619-E619</f>
        <v/>
      </c>
      <c r="H619" s="18">
        <f>IF(C619&lt;&gt;C618,D619,H618+D619)</f>
        <v/>
      </c>
      <c r="I619" s="18">
        <f>IF(C619&lt;&gt;C618,MAX(0,H619),MAX(I618,H619))</f>
        <v/>
      </c>
      <c r="J619" s="18">
        <f>I619-H619</f>
        <v/>
      </c>
      <c r="K619" s="18">
        <f>MAX(K618,'All Trades'!R618)</f>
        <v/>
      </c>
      <c r="L619" s="18">
        <f>'All Trades'!R618</f>
        <v/>
      </c>
      <c r="M619" s="18">
        <f>MAX(0,K619-(L619+'All Trades'!P619))</f>
        <v/>
      </c>
    </row>
    <row r="620">
      <c r="A620" s="11">
        <f>'All Trades'!A620</f>
        <v/>
      </c>
      <c r="B620" s="31">
        <f>YEAR('All Trades'!B620)</f>
        <v/>
      </c>
      <c r="C620" s="24">
        <f>DATE(YEAR('All Trades'!B620),MONTH('All Trades'!B620),1)</f>
        <v/>
      </c>
      <c r="D620" s="18">
        <f>'All Trades'!O620</f>
        <v/>
      </c>
      <c r="E620" s="18">
        <f>IF(B620&lt;&gt;B619,D620,E619+D620)</f>
        <v/>
      </c>
      <c r="F620" s="18">
        <f>IF(B620&lt;&gt;B619,MAX(0,E620),MAX(F619,E620))</f>
        <v/>
      </c>
      <c r="G620" s="18">
        <f>F620-E620</f>
        <v/>
      </c>
      <c r="H620" s="18">
        <f>IF(C620&lt;&gt;C619,D620,H619+D620)</f>
        <v/>
      </c>
      <c r="I620" s="18">
        <f>IF(C620&lt;&gt;C619,MAX(0,H620),MAX(I619,H620))</f>
        <v/>
      </c>
      <c r="J620" s="18">
        <f>I620-H620</f>
        <v/>
      </c>
      <c r="K620" s="18">
        <f>MAX(K619,'All Trades'!R619)</f>
        <v/>
      </c>
      <c r="L620" s="18">
        <f>'All Trades'!R619</f>
        <v/>
      </c>
      <c r="M620" s="18">
        <f>MAX(0,K620-(L620+'All Trades'!P620))</f>
        <v/>
      </c>
    </row>
    <row r="621">
      <c r="A621" s="11">
        <f>'All Trades'!A621</f>
        <v/>
      </c>
      <c r="B621" s="31">
        <f>YEAR('All Trades'!B621)</f>
        <v/>
      </c>
      <c r="C621" s="24">
        <f>DATE(YEAR('All Trades'!B621),MONTH('All Trades'!B621),1)</f>
        <v/>
      </c>
      <c r="D621" s="18">
        <f>'All Trades'!O621</f>
        <v/>
      </c>
      <c r="E621" s="18">
        <f>IF(B621&lt;&gt;B620,D621,E620+D621)</f>
        <v/>
      </c>
      <c r="F621" s="18">
        <f>IF(B621&lt;&gt;B620,MAX(0,E621),MAX(F620,E621))</f>
        <v/>
      </c>
      <c r="G621" s="18">
        <f>F621-E621</f>
        <v/>
      </c>
      <c r="H621" s="18">
        <f>IF(C621&lt;&gt;C620,D621,H620+D621)</f>
        <v/>
      </c>
      <c r="I621" s="18">
        <f>IF(C621&lt;&gt;C620,MAX(0,H621),MAX(I620,H621))</f>
        <v/>
      </c>
      <c r="J621" s="18">
        <f>I621-H621</f>
        <v/>
      </c>
      <c r="K621" s="18">
        <f>MAX(K620,'All Trades'!R620)</f>
        <v/>
      </c>
      <c r="L621" s="18">
        <f>'All Trades'!R620</f>
        <v/>
      </c>
      <c r="M621" s="18">
        <f>MAX(0,K621-(L621+'All Trades'!P621))</f>
        <v/>
      </c>
    </row>
    <row r="622">
      <c r="A622" s="11">
        <f>'All Trades'!A622</f>
        <v/>
      </c>
      <c r="B622" s="31">
        <f>YEAR('All Trades'!B622)</f>
        <v/>
      </c>
      <c r="C622" s="24">
        <f>DATE(YEAR('All Trades'!B622),MONTH('All Trades'!B622),1)</f>
        <v/>
      </c>
      <c r="D622" s="18">
        <f>'All Trades'!O622</f>
        <v/>
      </c>
      <c r="E622" s="18">
        <f>IF(B622&lt;&gt;B621,D622,E621+D622)</f>
        <v/>
      </c>
      <c r="F622" s="18">
        <f>IF(B622&lt;&gt;B621,MAX(0,E622),MAX(F621,E622))</f>
        <v/>
      </c>
      <c r="G622" s="18">
        <f>F622-E622</f>
        <v/>
      </c>
      <c r="H622" s="18">
        <f>IF(C622&lt;&gt;C621,D622,H621+D622)</f>
        <v/>
      </c>
      <c r="I622" s="18">
        <f>IF(C622&lt;&gt;C621,MAX(0,H622),MAX(I621,H622))</f>
        <v/>
      </c>
      <c r="J622" s="18">
        <f>I622-H622</f>
        <v/>
      </c>
      <c r="K622" s="18">
        <f>MAX(K621,'All Trades'!R621)</f>
        <v/>
      </c>
      <c r="L622" s="18">
        <f>'All Trades'!R621</f>
        <v/>
      </c>
      <c r="M622" s="18">
        <f>MAX(0,K622-(L622+'All Trades'!P622))</f>
        <v/>
      </c>
    </row>
    <row r="623">
      <c r="A623" s="11">
        <f>'All Trades'!A623</f>
        <v/>
      </c>
      <c r="B623" s="31">
        <f>YEAR('All Trades'!B623)</f>
        <v/>
      </c>
      <c r="C623" s="24">
        <f>DATE(YEAR('All Trades'!B623),MONTH('All Trades'!B623),1)</f>
        <v/>
      </c>
      <c r="D623" s="18">
        <f>'All Trades'!O623</f>
        <v/>
      </c>
      <c r="E623" s="18">
        <f>IF(B623&lt;&gt;B622,D623,E622+D623)</f>
        <v/>
      </c>
      <c r="F623" s="18">
        <f>IF(B623&lt;&gt;B622,MAX(0,E623),MAX(F622,E623))</f>
        <v/>
      </c>
      <c r="G623" s="18">
        <f>F623-E623</f>
        <v/>
      </c>
      <c r="H623" s="18">
        <f>IF(C623&lt;&gt;C622,D623,H622+D623)</f>
        <v/>
      </c>
      <c r="I623" s="18">
        <f>IF(C623&lt;&gt;C622,MAX(0,H623),MAX(I622,H623))</f>
        <v/>
      </c>
      <c r="J623" s="18">
        <f>I623-H623</f>
        <v/>
      </c>
      <c r="K623" s="18">
        <f>MAX(K622,'All Trades'!R622)</f>
        <v/>
      </c>
      <c r="L623" s="18">
        <f>'All Trades'!R622</f>
        <v/>
      </c>
      <c r="M623" s="18">
        <f>MAX(0,K623-(L623+'All Trades'!P623))</f>
        <v/>
      </c>
    </row>
    <row r="624">
      <c r="A624" s="11">
        <f>'All Trades'!A624</f>
        <v/>
      </c>
      <c r="B624" s="31">
        <f>YEAR('All Trades'!B624)</f>
        <v/>
      </c>
      <c r="C624" s="24">
        <f>DATE(YEAR('All Trades'!B624),MONTH('All Trades'!B624),1)</f>
        <v/>
      </c>
      <c r="D624" s="18">
        <f>'All Trades'!O624</f>
        <v/>
      </c>
      <c r="E624" s="18">
        <f>IF(B624&lt;&gt;B623,D624,E623+D624)</f>
        <v/>
      </c>
      <c r="F624" s="18">
        <f>IF(B624&lt;&gt;B623,MAX(0,E624),MAX(F623,E624))</f>
        <v/>
      </c>
      <c r="G624" s="18">
        <f>F624-E624</f>
        <v/>
      </c>
      <c r="H624" s="18">
        <f>IF(C624&lt;&gt;C623,D624,H623+D624)</f>
        <v/>
      </c>
      <c r="I624" s="18">
        <f>IF(C624&lt;&gt;C623,MAX(0,H624),MAX(I623,H624))</f>
        <v/>
      </c>
      <c r="J624" s="18">
        <f>I624-H624</f>
        <v/>
      </c>
      <c r="K624" s="18">
        <f>MAX(K623,'All Trades'!R623)</f>
        <v/>
      </c>
      <c r="L624" s="18">
        <f>'All Trades'!R623</f>
        <v/>
      </c>
      <c r="M624" s="18">
        <f>MAX(0,K624-(L624+'All Trades'!P624))</f>
        <v/>
      </c>
    </row>
    <row r="625">
      <c r="A625" s="11">
        <f>'All Trades'!A625</f>
        <v/>
      </c>
      <c r="B625" s="31">
        <f>YEAR('All Trades'!B625)</f>
        <v/>
      </c>
      <c r="C625" s="24">
        <f>DATE(YEAR('All Trades'!B625),MONTH('All Trades'!B625),1)</f>
        <v/>
      </c>
      <c r="D625" s="18">
        <f>'All Trades'!O625</f>
        <v/>
      </c>
      <c r="E625" s="18">
        <f>IF(B625&lt;&gt;B624,D625,E624+D625)</f>
        <v/>
      </c>
      <c r="F625" s="18">
        <f>IF(B625&lt;&gt;B624,MAX(0,E625),MAX(F624,E625))</f>
        <v/>
      </c>
      <c r="G625" s="18">
        <f>F625-E625</f>
        <v/>
      </c>
      <c r="H625" s="18">
        <f>IF(C625&lt;&gt;C624,D625,H624+D625)</f>
        <v/>
      </c>
      <c r="I625" s="18">
        <f>IF(C625&lt;&gt;C624,MAX(0,H625),MAX(I624,H625))</f>
        <v/>
      </c>
      <c r="J625" s="18">
        <f>I625-H625</f>
        <v/>
      </c>
      <c r="K625" s="18">
        <f>MAX(K624,'All Trades'!R624)</f>
        <v/>
      </c>
      <c r="L625" s="18">
        <f>'All Trades'!R624</f>
        <v/>
      </c>
      <c r="M625" s="18">
        <f>MAX(0,K625-(L625+'All Trades'!P625))</f>
        <v/>
      </c>
    </row>
    <row r="626">
      <c r="A626" s="11">
        <f>'All Trades'!A626</f>
        <v/>
      </c>
      <c r="B626" s="31">
        <f>YEAR('All Trades'!B626)</f>
        <v/>
      </c>
      <c r="C626" s="24">
        <f>DATE(YEAR('All Trades'!B626),MONTH('All Trades'!B626),1)</f>
        <v/>
      </c>
      <c r="D626" s="18">
        <f>'All Trades'!O626</f>
        <v/>
      </c>
      <c r="E626" s="18">
        <f>IF(B626&lt;&gt;B625,D626,E625+D626)</f>
        <v/>
      </c>
      <c r="F626" s="18">
        <f>IF(B626&lt;&gt;B625,MAX(0,E626),MAX(F625,E626))</f>
        <v/>
      </c>
      <c r="G626" s="18">
        <f>F626-E626</f>
        <v/>
      </c>
      <c r="H626" s="18">
        <f>IF(C626&lt;&gt;C625,D626,H625+D626)</f>
        <v/>
      </c>
      <c r="I626" s="18">
        <f>IF(C626&lt;&gt;C625,MAX(0,H626),MAX(I625,H626))</f>
        <v/>
      </c>
      <c r="J626" s="18">
        <f>I626-H626</f>
        <v/>
      </c>
      <c r="K626" s="18">
        <f>MAX(K625,'All Trades'!R625)</f>
        <v/>
      </c>
      <c r="L626" s="18">
        <f>'All Trades'!R625</f>
        <v/>
      </c>
      <c r="M626" s="18">
        <f>MAX(0,K626-(L626+'All Trades'!P626))</f>
        <v/>
      </c>
    </row>
    <row r="627">
      <c r="A627" s="11">
        <f>'All Trades'!A627</f>
        <v/>
      </c>
      <c r="B627" s="31">
        <f>YEAR('All Trades'!B627)</f>
        <v/>
      </c>
      <c r="C627" s="24">
        <f>DATE(YEAR('All Trades'!B627),MONTH('All Trades'!B627),1)</f>
        <v/>
      </c>
      <c r="D627" s="18">
        <f>'All Trades'!O627</f>
        <v/>
      </c>
      <c r="E627" s="18">
        <f>IF(B627&lt;&gt;B626,D627,E626+D627)</f>
        <v/>
      </c>
      <c r="F627" s="18">
        <f>IF(B627&lt;&gt;B626,MAX(0,E627),MAX(F626,E627))</f>
        <v/>
      </c>
      <c r="G627" s="18">
        <f>F627-E627</f>
        <v/>
      </c>
      <c r="H627" s="18">
        <f>IF(C627&lt;&gt;C626,D627,H626+D627)</f>
        <v/>
      </c>
      <c r="I627" s="18">
        <f>IF(C627&lt;&gt;C626,MAX(0,H627),MAX(I626,H627))</f>
        <v/>
      </c>
      <c r="J627" s="18">
        <f>I627-H627</f>
        <v/>
      </c>
      <c r="K627" s="18">
        <f>MAX(K626,'All Trades'!R626)</f>
        <v/>
      </c>
      <c r="L627" s="18">
        <f>'All Trades'!R626</f>
        <v/>
      </c>
      <c r="M627" s="18">
        <f>MAX(0,K627-(L627+'All Trades'!P627))</f>
        <v/>
      </c>
    </row>
    <row r="628">
      <c r="A628" s="11">
        <f>'All Trades'!A628</f>
        <v/>
      </c>
      <c r="B628" s="31">
        <f>YEAR('All Trades'!B628)</f>
        <v/>
      </c>
      <c r="C628" s="24">
        <f>DATE(YEAR('All Trades'!B628),MONTH('All Trades'!B628),1)</f>
        <v/>
      </c>
      <c r="D628" s="18">
        <f>'All Trades'!O628</f>
        <v/>
      </c>
      <c r="E628" s="18">
        <f>IF(B628&lt;&gt;B627,D628,E627+D628)</f>
        <v/>
      </c>
      <c r="F628" s="18">
        <f>IF(B628&lt;&gt;B627,MAX(0,E628),MAX(F627,E628))</f>
        <v/>
      </c>
      <c r="G628" s="18">
        <f>F628-E628</f>
        <v/>
      </c>
      <c r="H628" s="18">
        <f>IF(C628&lt;&gt;C627,D628,H627+D628)</f>
        <v/>
      </c>
      <c r="I628" s="18">
        <f>IF(C628&lt;&gt;C627,MAX(0,H628),MAX(I627,H628))</f>
        <v/>
      </c>
      <c r="J628" s="18">
        <f>I628-H628</f>
        <v/>
      </c>
      <c r="K628" s="18">
        <f>MAX(K627,'All Trades'!R627)</f>
        <v/>
      </c>
      <c r="L628" s="18">
        <f>'All Trades'!R627</f>
        <v/>
      </c>
      <c r="M628" s="18">
        <f>MAX(0,K628-(L628+'All Trades'!P628))</f>
        <v/>
      </c>
    </row>
    <row r="629">
      <c r="A629" s="11">
        <f>'All Trades'!A629</f>
        <v/>
      </c>
      <c r="B629" s="31">
        <f>YEAR('All Trades'!B629)</f>
        <v/>
      </c>
      <c r="C629" s="24">
        <f>DATE(YEAR('All Trades'!B629),MONTH('All Trades'!B629),1)</f>
        <v/>
      </c>
      <c r="D629" s="18">
        <f>'All Trades'!O629</f>
        <v/>
      </c>
      <c r="E629" s="18">
        <f>IF(B629&lt;&gt;B628,D629,E628+D629)</f>
        <v/>
      </c>
      <c r="F629" s="18">
        <f>IF(B629&lt;&gt;B628,MAX(0,E629),MAX(F628,E629))</f>
        <v/>
      </c>
      <c r="G629" s="18">
        <f>F629-E629</f>
        <v/>
      </c>
      <c r="H629" s="18">
        <f>IF(C629&lt;&gt;C628,D629,H628+D629)</f>
        <v/>
      </c>
      <c r="I629" s="18">
        <f>IF(C629&lt;&gt;C628,MAX(0,H629),MAX(I628,H629))</f>
        <v/>
      </c>
      <c r="J629" s="18">
        <f>I629-H629</f>
        <v/>
      </c>
      <c r="K629" s="18">
        <f>MAX(K628,'All Trades'!R628)</f>
        <v/>
      </c>
      <c r="L629" s="18">
        <f>'All Trades'!R628</f>
        <v/>
      </c>
      <c r="M629" s="18">
        <f>MAX(0,K629-(L629+'All Trades'!P629))</f>
        <v/>
      </c>
    </row>
    <row r="630">
      <c r="A630" s="11">
        <f>'All Trades'!A630</f>
        <v/>
      </c>
      <c r="B630" s="31">
        <f>YEAR('All Trades'!B630)</f>
        <v/>
      </c>
      <c r="C630" s="24">
        <f>DATE(YEAR('All Trades'!B630),MONTH('All Trades'!B630),1)</f>
        <v/>
      </c>
      <c r="D630" s="18">
        <f>'All Trades'!O630</f>
        <v/>
      </c>
      <c r="E630" s="18">
        <f>IF(B630&lt;&gt;B629,D630,E629+D630)</f>
        <v/>
      </c>
      <c r="F630" s="18">
        <f>IF(B630&lt;&gt;B629,MAX(0,E630),MAX(F629,E630))</f>
        <v/>
      </c>
      <c r="G630" s="18">
        <f>F630-E630</f>
        <v/>
      </c>
      <c r="H630" s="18">
        <f>IF(C630&lt;&gt;C629,D630,H629+D630)</f>
        <v/>
      </c>
      <c r="I630" s="18">
        <f>IF(C630&lt;&gt;C629,MAX(0,H630),MAX(I629,H630))</f>
        <v/>
      </c>
      <c r="J630" s="18">
        <f>I630-H630</f>
        <v/>
      </c>
      <c r="K630" s="18">
        <f>MAX(K629,'All Trades'!R629)</f>
        <v/>
      </c>
      <c r="L630" s="18">
        <f>'All Trades'!R629</f>
        <v/>
      </c>
      <c r="M630" s="18">
        <f>MAX(0,K630-(L630+'All Trades'!P630))</f>
        <v/>
      </c>
    </row>
    <row r="631">
      <c r="A631" s="11">
        <f>'All Trades'!A631</f>
        <v/>
      </c>
      <c r="B631" s="31">
        <f>YEAR('All Trades'!B631)</f>
        <v/>
      </c>
      <c r="C631" s="24">
        <f>DATE(YEAR('All Trades'!B631),MONTH('All Trades'!B631),1)</f>
        <v/>
      </c>
      <c r="D631" s="18">
        <f>'All Trades'!O631</f>
        <v/>
      </c>
      <c r="E631" s="18">
        <f>IF(B631&lt;&gt;B630,D631,E630+D631)</f>
        <v/>
      </c>
      <c r="F631" s="18">
        <f>IF(B631&lt;&gt;B630,MAX(0,E631),MAX(F630,E631))</f>
        <v/>
      </c>
      <c r="G631" s="18">
        <f>F631-E631</f>
        <v/>
      </c>
      <c r="H631" s="18">
        <f>IF(C631&lt;&gt;C630,D631,H630+D631)</f>
        <v/>
      </c>
      <c r="I631" s="18">
        <f>IF(C631&lt;&gt;C630,MAX(0,H631),MAX(I630,H631))</f>
        <v/>
      </c>
      <c r="J631" s="18">
        <f>I631-H631</f>
        <v/>
      </c>
      <c r="K631" s="18">
        <f>MAX(K630,'All Trades'!R630)</f>
        <v/>
      </c>
      <c r="L631" s="18">
        <f>'All Trades'!R630</f>
        <v/>
      </c>
      <c r="M631" s="18">
        <f>MAX(0,K631-(L631+'All Trades'!P631))</f>
        <v/>
      </c>
    </row>
    <row r="632">
      <c r="A632" s="11">
        <f>'All Trades'!A632</f>
        <v/>
      </c>
      <c r="B632" s="31">
        <f>YEAR('All Trades'!B632)</f>
        <v/>
      </c>
      <c r="C632" s="24">
        <f>DATE(YEAR('All Trades'!B632),MONTH('All Trades'!B632),1)</f>
        <v/>
      </c>
      <c r="D632" s="18">
        <f>'All Trades'!O632</f>
        <v/>
      </c>
      <c r="E632" s="18">
        <f>IF(B632&lt;&gt;B631,D632,E631+D632)</f>
        <v/>
      </c>
      <c r="F632" s="18">
        <f>IF(B632&lt;&gt;B631,MAX(0,E632),MAX(F631,E632))</f>
        <v/>
      </c>
      <c r="G632" s="18">
        <f>F632-E632</f>
        <v/>
      </c>
      <c r="H632" s="18">
        <f>IF(C632&lt;&gt;C631,D632,H631+D632)</f>
        <v/>
      </c>
      <c r="I632" s="18">
        <f>IF(C632&lt;&gt;C631,MAX(0,H632),MAX(I631,H632))</f>
        <v/>
      </c>
      <c r="J632" s="18">
        <f>I632-H632</f>
        <v/>
      </c>
      <c r="K632" s="18">
        <f>MAX(K631,'All Trades'!R631)</f>
        <v/>
      </c>
      <c r="L632" s="18">
        <f>'All Trades'!R631</f>
        <v/>
      </c>
      <c r="M632" s="18">
        <f>MAX(0,K632-(L632+'All Trades'!P632))</f>
        <v/>
      </c>
    </row>
    <row r="633">
      <c r="A633" s="11">
        <f>'All Trades'!A633</f>
        <v/>
      </c>
      <c r="B633" s="31">
        <f>YEAR('All Trades'!B633)</f>
        <v/>
      </c>
      <c r="C633" s="24">
        <f>DATE(YEAR('All Trades'!B633),MONTH('All Trades'!B633),1)</f>
        <v/>
      </c>
      <c r="D633" s="18">
        <f>'All Trades'!O633</f>
        <v/>
      </c>
      <c r="E633" s="18">
        <f>IF(B633&lt;&gt;B632,D633,E632+D633)</f>
        <v/>
      </c>
      <c r="F633" s="18">
        <f>IF(B633&lt;&gt;B632,MAX(0,E633),MAX(F632,E633))</f>
        <v/>
      </c>
      <c r="G633" s="18">
        <f>F633-E633</f>
        <v/>
      </c>
      <c r="H633" s="18">
        <f>IF(C633&lt;&gt;C632,D633,H632+D633)</f>
        <v/>
      </c>
      <c r="I633" s="18">
        <f>IF(C633&lt;&gt;C632,MAX(0,H633),MAX(I632,H633))</f>
        <v/>
      </c>
      <c r="J633" s="18">
        <f>I633-H633</f>
        <v/>
      </c>
      <c r="K633" s="18">
        <f>MAX(K632,'All Trades'!R632)</f>
        <v/>
      </c>
      <c r="L633" s="18">
        <f>'All Trades'!R632</f>
        <v/>
      </c>
      <c r="M633" s="18">
        <f>MAX(0,K633-(L633+'All Trades'!P633))</f>
        <v/>
      </c>
    </row>
    <row r="634">
      <c r="A634" s="11">
        <f>'All Trades'!A634</f>
        <v/>
      </c>
      <c r="B634" s="31">
        <f>YEAR('All Trades'!B634)</f>
        <v/>
      </c>
      <c r="C634" s="24">
        <f>DATE(YEAR('All Trades'!B634),MONTH('All Trades'!B634),1)</f>
        <v/>
      </c>
      <c r="D634" s="18">
        <f>'All Trades'!O634</f>
        <v/>
      </c>
      <c r="E634" s="18">
        <f>IF(B634&lt;&gt;B633,D634,E633+D634)</f>
        <v/>
      </c>
      <c r="F634" s="18">
        <f>IF(B634&lt;&gt;B633,MAX(0,E634),MAX(F633,E634))</f>
        <v/>
      </c>
      <c r="G634" s="18">
        <f>F634-E634</f>
        <v/>
      </c>
      <c r="H634" s="18">
        <f>IF(C634&lt;&gt;C633,D634,H633+D634)</f>
        <v/>
      </c>
      <c r="I634" s="18">
        <f>IF(C634&lt;&gt;C633,MAX(0,H634),MAX(I633,H634))</f>
        <v/>
      </c>
      <c r="J634" s="18">
        <f>I634-H634</f>
        <v/>
      </c>
      <c r="K634" s="18">
        <f>MAX(K633,'All Trades'!R633)</f>
        <v/>
      </c>
      <c r="L634" s="18">
        <f>'All Trades'!R633</f>
        <v/>
      </c>
      <c r="M634" s="18">
        <f>MAX(0,K634-(L634+'All Trades'!P634))</f>
        <v/>
      </c>
    </row>
    <row r="635">
      <c r="A635" s="11">
        <f>'All Trades'!A635</f>
        <v/>
      </c>
      <c r="B635" s="31">
        <f>YEAR('All Trades'!B635)</f>
        <v/>
      </c>
      <c r="C635" s="24">
        <f>DATE(YEAR('All Trades'!B635),MONTH('All Trades'!B635),1)</f>
        <v/>
      </c>
      <c r="D635" s="18">
        <f>'All Trades'!O635</f>
        <v/>
      </c>
      <c r="E635" s="18">
        <f>IF(B635&lt;&gt;B634,D635,E634+D635)</f>
        <v/>
      </c>
      <c r="F635" s="18">
        <f>IF(B635&lt;&gt;B634,MAX(0,E635),MAX(F634,E635))</f>
        <v/>
      </c>
      <c r="G635" s="18">
        <f>F635-E635</f>
        <v/>
      </c>
      <c r="H635" s="18">
        <f>IF(C635&lt;&gt;C634,D635,H634+D635)</f>
        <v/>
      </c>
      <c r="I635" s="18">
        <f>IF(C635&lt;&gt;C634,MAX(0,H635),MAX(I634,H635))</f>
        <v/>
      </c>
      <c r="J635" s="18">
        <f>I635-H635</f>
        <v/>
      </c>
      <c r="K635" s="18">
        <f>MAX(K634,'All Trades'!R634)</f>
        <v/>
      </c>
      <c r="L635" s="18">
        <f>'All Trades'!R634</f>
        <v/>
      </c>
      <c r="M635" s="18">
        <f>MAX(0,K635-(L635+'All Trades'!P635))</f>
        <v/>
      </c>
    </row>
    <row r="636">
      <c r="A636" s="11">
        <f>'All Trades'!A636</f>
        <v/>
      </c>
      <c r="B636" s="31">
        <f>YEAR('All Trades'!B636)</f>
        <v/>
      </c>
      <c r="C636" s="24">
        <f>DATE(YEAR('All Trades'!B636),MONTH('All Trades'!B636),1)</f>
        <v/>
      </c>
      <c r="D636" s="18">
        <f>'All Trades'!O636</f>
        <v/>
      </c>
      <c r="E636" s="18">
        <f>IF(B636&lt;&gt;B635,D636,E635+D636)</f>
        <v/>
      </c>
      <c r="F636" s="18">
        <f>IF(B636&lt;&gt;B635,MAX(0,E636),MAX(F635,E636))</f>
        <v/>
      </c>
      <c r="G636" s="18">
        <f>F636-E636</f>
        <v/>
      </c>
      <c r="H636" s="18">
        <f>IF(C636&lt;&gt;C635,D636,H635+D636)</f>
        <v/>
      </c>
      <c r="I636" s="18">
        <f>IF(C636&lt;&gt;C635,MAX(0,H636),MAX(I635,H636))</f>
        <v/>
      </c>
      <c r="J636" s="18">
        <f>I636-H636</f>
        <v/>
      </c>
      <c r="K636" s="18">
        <f>MAX(K635,'All Trades'!R635)</f>
        <v/>
      </c>
      <c r="L636" s="18">
        <f>'All Trades'!R635</f>
        <v/>
      </c>
      <c r="M636" s="18">
        <f>MAX(0,K636-(L636+'All Trades'!P636))</f>
        <v/>
      </c>
    </row>
    <row r="637">
      <c r="A637" s="11">
        <f>'All Trades'!A637</f>
        <v/>
      </c>
      <c r="B637" s="31">
        <f>YEAR('All Trades'!B637)</f>
        <v/>
      </c>
      <c r="C637" s="24">
        <f>DATE(YEAR('All Trades'!B637),MONTH('All Trades'!B637),1)</f>
        <v/>
      </c>
      <c r="D637" s="18">
        <f>'All Trades'!O637</f>
        <v/>
      </c>
      <c r="E637" s="18">
        <f>IF(B637&lt;&gt;B636,D637,E636+D637)</f>
        <v/>
      </c>
      <c r="F637" s="18">
        <f>IF(B637&lt;&gt;B636,MAX(0,E637),MAX(F636,E637))</f>
        <v/>
      </c>
      <c r="G637" s="18">
        <f>F637-E637</f>
        <v/>
      </c>
      <c r="H637" s="18">
        <f>IF(C637&lt;&gt;C636,D637,H636+D637)</f>
        <v/>
      </c>
      <c r="I637" s="18">
        <f>IF(C637&lt;&gt;C636,MAX(0,H637),MAX(I636,H637))</f>
        <v/>
      </c>
      <c r="J637" s="18">
        <f>I637-H637</f>
        <v/>
      </c>
      <c r="K637" s="18">
        <f>MAX(K636,'All Trades'!R636)</f>
        <v/>
      </c>
      <c r="L637" s="18">
        <f>'All Trades'!R636</f>
        <v/>
      </c>
      <c r="M637" s="18">
        <f>MAX(0,K637-(L637+'All Trades'!P637))</f>
        <v/>
      </c>
    </row>
    <row r="638">
      <c r="A638" s="11">
        <f>'All Trades'!A638</f>
        <v/>
      </c>
      <c r="B638" s="31">
        <f>YEAR('All Trades'!B638)</f>
        <v/>
      </c>
      <c r="C638" s="24">
        <f>DATE(YEAR('All Trades'!B638),MONTH('All Trades'!B638),1)</f>
        <v/>
      </c>
      <c r="D638" s="18">
        <f>'All Trades'!O638</f>
        <v/>
      </c>
      <c r="E638" s="18">
        <f>IF(B638&lt;&gt;B637,D638,E637+D638)</f>
        <v/>
      </c>
      <c r="F638" s="18">
        <f>IF(B638&lt;&gt;B637,MAX(0,E638),MAX(F637,E638))</f>
        <v/>
      </c>
      <c r="G638" s="18">
        <f>F638-E638</f>
        <v/>
      </c>
      <c r="H638" s="18">
        <f>IF(C638&lt;&gt;C637,D638,H637+D638)</f>
        <v/>
      </c>
      <c r="I638" s="18">
        <f>IF(C638&lt;&gt;C637,MAX(0,H638),MAX(I637,H638))</f>
        <v/>
      </c>
      <c r="J638" s="18">
        <f>I638-H638</f>
        <v/>
      </c>
      <c r="K638" s="18">
        <f>MAX(K637,'All Trades'!R637)</f>
        <v/>
      </c>
      <c r="L638" s="18">
        <f>'All Trades'!R637</f>
        <v/>
      </c>
      <c r="M638" s="18">
        <f>MAX(0,K638-(L638+'All Trades'!P638))</f>
        <v/>
      </c>
    </row>
    <row r="639">
      <c r="A639" s="11">
        <f>'All Trades'!A639</f>
        <v/>
      </c>
      <c r="B639" s="31">
        <f>YEAR('All Trades'!B639)</f>
        <v/>
      </c>
      <c r="C639" s="24">
        <f>DATE(YEAR('All Trades'!B639),MONTH('All Trades'!B639),1)</f>
        <v/>
      </c>
      <c r="D639" s="18">
        <f>'All Trades'!O639</f>
        <v/>
      </c>
      <c r="E639" s="18">
        <f>IF(B639&lt;&gt;B638,D639,E638+D639)</f>
        <v/>
      </c>
      <c r="F639" s="18">
        <f>IF(B639&lt;&gt;B638,MAX(0,E639),MAX(F638,E639))</f>
        <v/>
      </c>
      <c r="G639" s="18">
        <f>F639-E639</f>
        <v/>
      </c>
      <c r="H639" s="18">
        <f>IF(C639&lt;&gt;C638,D639,H638+D639)</f>
        <v/>
      </c>
      <c r="I639" s="18">
        <f>IF(C639&lt;&gt;C638,MAX(0,H639),MAX(I638,H639))</f>
        <v/>
      </c>
      <c r="J639" s="18">
        <f>I639-H639</f>
        <v/>
      </c>
      <c r="K639" s="18">
        <f>MAX(K638,'All Trades'!R638)</f>
        <v/>
      </c>
      <c r="L639" s="18">
        <f>'All Trades'!R638</f>
        <v/>
      </c>
      <c r="M639" s="18">
        <f>MAX(0,K639-(L639+'All Trades'!P639))</f>
        <v/>
      </c>
    </row>
    <row r="640">
      <c r="A640" s="11">
        <f>'All Trades'!A640</f>
        <v/>
      </c>
      <c r="B640" s="31">
        <f>YEAR('All Trades'!B640)</f>
        <v/>
      </c>
      <c r="C640" s="24">
        <f>DATE(YEAR('All Trades'!B640),MONTH('All Trades'!B640),1)</f>
        <v/>
      </c>
      <c r="D640" s="18">
        <f>'All Trades'!O640</f>
        <v/>
      </c>
      <c r="E640" s="18">
        <f>IF(B640&lt;&gt;B639,D640,E639+D640)</f>
        <v/>
      </c>
      <c r="F640" s="18">
        <f>IF(B640&lt;&gt;B639,MAX(0,E640),MAX(F639,E640))</f>
        <v/>
      </c>
      <c r="G640" s="18">
        <f>F640-E640</f>
        <v/>
      </c>
      <c r="H640" s="18">
        <f>IF(C640&lt;&gt;C639,D640,H639+D640)</f>
        <v/>
      </c>
      <c r="I640" s="18">
        <f>IF(C640&lt;&gt;C639,MAX(0,H640),MAX(I639,H640))</f>
        <v/>
      </c>
      <c r="J640" s="18">
        <f>I640-H640</f>
        <v/>
      </c>
      <c r="K640" s="18">
        <f>MAX(K639,'All Trades'!R639)</f>
        <v/>
      </c>
      <c r="L640" s="18">
        <f>'All Trades'!R639</f>
        <v/>
      </c>
      <c r="M640" s="18">
        <f>MAX(0,K640-(L640+'All Trades'!P640))</f>
        <v/>
      </c>
    </row>
    <row r="641">
      <c r="A641" s="11">
        <f>'All Trades'!A641</f>
        <v/>
      </c>
      <c r="B641" s="31">
        <f>YEAR('All Trades'!B641)</f>
        <v/>
      </c>
      <c r="C641" s="24">
        <f>DATE(YEAR('All Trades'!B641),MONTH('All Trades'!B641),1)</f>
        <v/>
      </c>
      <c r="D641" s="18">
        <f>'All Trades'!O641</f>
        <v/>
      </c>
      <c r="E641" s="18">
        <f>IF(B641&lt;&gt;B640,D641,E640+D641)</f>
        <v/>
      </c>
      <c r="F641" s="18">
        <f>IF(B641&lt;&gt;B640,MAX(0,E641),MAX(F640,E641))</f>
        <v/>
      </c>
      <c r="G641" s="18">
        <f>F641-E641</f>
        <v/>
      </c>
      <c r="H641" s="18">
        <f>IF(C641&lt;&gt;C640,D641,H640+D641)</f>
        <v/>
      </c>
      <c r="I641" s="18">
        <f>IF(C641&lt;&gt;C640,MAX(0,H641),MAX(I640,H641))</f>
        <v/>
      </c>
      <c r="J641" s="18">
        <f>I641-H641</f>
        <v/>
      </c>
      <c r="K641" s="18">
        <f>MAX(K640,'All Trades'!R640)</f>
        <v/>
      </c>
      <c r="L641" s="18">
        <f>'All Trades'!R640</f>
        <v/>
      </c>
      <c r="M641" s="18">
        <f>MAX(0,K641-(L641+'All Trades'!P641))</f>
        <v/>
      </c>
    </row>
    <row r="642">
      <c r="A642" s="11">
        <f>'All Trades'!A642</f>
        <v/>
      </c>
      <c r="B642" s="31">
        <f>YEAR('All Trades'!B642)</f>
        <v/>
      </c>
      <c r="C642" s="24">
        <f>DATE(YEAR('All Trades'!B642),MONTH('All Trades'!B642),1)</f>
        <v/>
      </c>
      <c r="D642" s="18">
        <f>'All Trades'!O642</f>
        <v/>
      </c>
      <c r="E642" s="18">
        <f>IF(B642&lt;&gt;B641,D642,E641+D642)</f>
        <v/>
      </c>
      <c r="F642" s="18">
        <f>IF(B642&lt;&gt;B641,MAX(0,E642),MAX(F641,E642))</f>
        <v/>
      </c>
      <c r="G642" s="18">
        <f>F642-E642</f>
        <v/>
      </c>
      <c r="H642" s="18">
        <f>IF(C642&lt;&gt;C641,D642,H641+D642)</f>
        <v/>
      </c>
      <c r="I642" s="18">
        <f>IF(C642&lt;&gt;C641,MAX(0,H642),MAX(I641,H642))</f>
        <v/>
      </c>
      <c r="J642" s="18">
        <f>I642-H642</f>
        <v/>
      </c>
      <c r="K642" s="18">
        <f>MAX(K641,'All Trades'!R641)</f>
        <v/>
      </c>
      <c r="L642" s="18">
        <f>'All Trades'!R641</f>
        <v/>
      </c>
      <c r="M642" s="18">
        <f>MAX(0,K642-(L642+'All Trades'!P642))</f>
        <v/>
      </c>
    </row>
    <row r="643">
      <c r="A643" s="11">
        <f>'All Trades'!A643</f>
        <v/>
      </c>
      <c r="B643" s="31">
        <f>YEAR('All Trades'!B643)</f>
        <v/>
      </c>
      <c r="C643" s="24">
        <f>DATE(YEAR('All Trades'!B643),MONTH('All Trades'!B643),1)</f>
        <v/>
      </c>
      <c r="D643" s="18">
        <f>'All Trades'!O643</f>
        <v/>
      </c>
      <c r="E643" s="18">
        <f>IF(B643&lt;&gt;B642,D643,E642+D643)</f>
        <v/>
      </c>
      <c r="F643" s="18">
        <f>IF(B643&lt;&gt;B642,MAX(0,E643),MAX(F642,E643))</f>
        <v/>
      </c>
      <c r="G643" s="18">
        <f>F643-E643</f>
        <v/>
      </c>
      <c r="H643" s="18">
        <f>IF(C643&lt;&gt;C642,D643,H642+D643)</f>
        <v/>
      </c>
      <c r="I643" s="18">
        <f>IF(C643&lt;&gt;C642,MAX(0,H643),MAX(I642,H643))</f>
        <v/>
      </c>
      <c r="J643" s="18">
        <f>I643-H643</f>
        <v/>
      </c>
      <c r="K643" s="18">
        <f>MAX(K642,'All Trades'!R642)</f>
        <v/>
      </c>
      <c r="L643" s="18">
        <f>'All Trades'!R642</f>
        <v/>
      </c>
      <c r="M643" s="18">
        <f>MAX(0,K643-(L643+'All Trades'!P643))</f>
        <v/>
      </c>
    </row>
    <row r="644">
      <c r="A644" s="11">
        <f>'All Trades'!A644</f>
        <v/>
      </c>
      <c r="B644" s="31">
        <f>YEAR('All Trades'!B644)</f>
        <v/>
      </c>
      <c r="C644" s="24">
        <f>DATE(YEAR('All Trades'!B644),MONTH('All Trades'!B644),1)</f>
        <v/>
      </c>
      <c r="D644" s="18">
        <f>'All Trades'!O644</f>
        <v/>
      </c>
      <c r="E644" s="18">
        <f>IF(B644&lt;&gt;B643,D644,E643+D644)</f>
        <v/>
      </c>
      <c r="F644" s="18">
        <f>IF(B644&lt;&gt;B643,MAX(0,E644),MAX(F643,E644))</f>
        <v/>
      </c>
      <c r="G644" s="18">
        <f>F644-E644</f>
        <v/>
      </c>
      <c r="H644" s="18">
        <f>IF(C644&lt;&gt;C643,D644,H643+D644)</f>
        <v/>
      </c>
      <c r="I644" s="18">
        <f>IF(C644&lt;&gt;C643,MAX(0,H644),MAX(I643,H644))</f>
        <v/>
      </c>
      <c r="J644" s="18">
        <f>I644-H644</f>
        <v/>
      </c>
      <c r="K644" s="18">
        <f>MAX(K643,'All Trades'!R643)</f>
        <v/>
      </c>
      <c r="L644" s="18">
        <f>'All Trades'!R643</f>
        <v/>
      </c>
      <c r="M644" s="18">
        <f>MAX(0,K644-(L644+'All Trades'!P644))</f>
        <v/>
      </c>
    </row>
    <row r="645">
      <c r="A645" s="11">
        <f>'All Trades'!A645</f>
        <v/>
      </c>
      <c r="B645" s="31">
        <f>YEAR('All Trades'!B645)</f>
        <v/>
      </c>
      <c r="C645" s="24">
        <f>DATE(YEAR('All Trades'!B645),MONTH('All Trades'!B645),1)</f>
        <v/>
      </c>
      <c r="D645" s="18">
        <f>'All Trades'!O645</f>
        <v/>
      </c>
      <c r="E645" s="18">
        <f>IF(B645&lt;&gt;B644,D645,E644+D645)</f>
        <v/>
      </c>
      <c r="F645" s="18">
        <f>IF(B645&lt;&gt;B644,MAX(0,E645),MAX(F644,E645))</f>
        <v/>
      </c>
      <c r="G645" s="18">
        <f>F645-E645</f>
        <v/>
      </c>
      <c r="H645" s="18">
        <f>IF(C645&lt;&gt;C644,D645,H644+D645)</f>
        <v/>
      </c>
      <c r="I645" s="18">
        <f>IF(C645&lt;&gt;C644,MAX(0,H645),MAX(I644,H645))</f>
        <v/>
      </c>
      <c r="J645" s="18">
        <f>I645-H645</f>
        <v/>
      </c>
      <c r="K645" s="18">
        <f>MAX(K644,'All Trades'!R644)</f>
        <v/>
      </c>
      <c r="L645" s="18">
        <f>'All Trades'!R644</f>
        <v/>
      </c>
      <c r="M645" s="18">
        <f>MAX(0,K645-(L645+'All Trades'!P645))</f>
        <v/>
      </c>
    </row>
    <row r="646">
      <c r="A646" s="11">
        <f>'All Trades'!A646</f>
        <v/>
      </c>
      <c r="B646" s="31">
        <f>YEAR('All Trades'!B646)</f>
        <v/>
      </c>
      <c r="C646" s="24">
        <f>DATE(YEAR('All Trades'!B646),MONTH('All Trades'!B646),1)</f>
        <v/>
      </c>
      <c r="D646" s="18">
        <f>'All Trades'!O646</f>
        <v/>
      </c>
      <c r="E646" s="18">
        <f>IF(B646&lt;&gt;B645,D646,E645+D646)</f>
        <v/>
      </c>
      <c r="F646" s="18">
        <f>IF(B646&lt;&gt;B645,MAX(0,E646),MAX(F645,E646))</f>
        <v/>
      </c>
      <c r="G646" s="18">
        <f>F646-E646</f>
        <v/>
      </c>
      <c r="H646" s="18">
        <f>IF(C646&lt;&gt;C645,D646,H645+D646)</f>
        <v/>
      </c>
      <c r="I646" s="18">
        <f>IF(C646&lt;&gt;C645,MAX(0,H646),MAX(I645,H646))</f>
        <v/>
      </c>
      <c r="J646" s="18">
        <f>I646-H646</f>
        <v/>
      </c>
      <c r="K646" s="18">
        <f>MAX(K645,'All Trades'!R645)</f>
        <v/>
      </c>
      <c r="L646" s="18">
        <f>'All Trades'!R645</f>
        <v/>
      </c>
      <c r="M646" s="18">
        <f>MAX(0,K646-(L646+'All Trades'!P646))</f>
        <v/>
      </c>
    </row>
    <row r="647">
      <c r="A647" s="11">
        <f>'All Trades'!A647</f>
        <v/>
      </c>
      <c r="B647" s="31">
        <f>YEAR('All Trades'!B647)</f>
        <v/>
      </c>
      <c r="C647" s="24">
        <f>DATE(YEAR('All Trades'!B647),MONTH('All Trades'!B647),1)</f>
        <v/>
      </c>
      <c r="D647" s="18">
        <f>'All Trades'!O647</f>
        <v/>
      </c>
      <c r="E647" s="18">
        <f>IF(B647&lt;&gt;B646,D647,E646+D647)</f>
        <v/>
      </c>
      <c r="F647" s="18">
        <f>IF(B647&lt;&gt;B646,MAX(0,E647),MAX(F646,E647))</f>
        <v/>
      </c>
      <c r="G647" s="18">
        <f>F647-E647</f>
        <v/>
      </c>
      <c r="H647" s="18">
        <f>IF(C647&lt;&gt;C646,D647,H646+D647)</f>
        <v/>
      </c>
      <c r="I647" s="18">
        <f>IF(C647&lt;&gt;C646,MAX(0,H647),MAX(I646,H647))</f>
        <v/>
      </c>
      <c r="J647" s="18">
        <f>I647-H647</f>
        <v/>
      </c>
      <c r="K647" s="18">
        <f>MAX(K646,'All Trades'!R646)</f>
        <v/>
      </c>
      <c r="L647" s="18">
        <f>'All Trades'!R646</f>
        <v/>
      </c>
      <c r="M647" s="18">
        <f>MAX(0,K647-(L647+'All Trades'!P647))</f>
        <v/>
      </c>
    </row>
    <row r="648">
      <c r="A648" s="11">
        <f>'All Trades'!A648</f>
        <v/>
      </c>
      <c r="B648" s="31">
        <f>YEAR('All Trades'!B648)</f>
        <v/>
      </c>
      <c r="C648" s="24">
        <f>DATE(YEAR('All Trades'!B648),MONTH('All Trades'!B648),1)</f>
        <v/>
      </c>
      <c r="D648" s="18">
        <f>'All Trades'!O648</f>
        <v/>
      </c>
      <c r="E648" s="18">
        <f>IF(B648&lt;&gt;B647,D648,E647+D648)</f>
        <v/>
      </c>
      <c r="F648" s="18">
        <f>IF(B648&lt;&gt;B647,MAX(0,E648),MAX(F647,E648))</f>
        <v/>
      </c>
      <c r="G648" s="18">
        <f>F648-E648</f>
        <v/>
      </c>
      <c r="H648" s="18">
        <f>IF(C648&lt;&gt;C647,D648,H647+D648)</f>
        <v/>
      </c>
      <c r="I648" s="18">
        <f>IF(C648&lt;&gt;C647,MAX(0,H648),MAX(I647,H648))</f>
        <v/>
      </c>
      <c r="J648" s="18">
        <f>I648-H648</f>
        <v/>
      </c>
      <c r="K648" s="18">
        <f>MAX(K647,'All Trades'!R647)</f>
        <v/>
      </c>
      <c r="L648" s="18">
        <f>'All Trades'!R647</f>
        <v/>
      </c>
      <c r="M648" s="18">
        <f>MAX(0,K648-(L648+'All Trades'!P648))</f>
        <v/>
      </c>
    </row>
    <row r="649">
      <c r="A649" s="11">
        <f>'All Trades'!A649</f>
        <v/>
      </c>
      <c r="B649" s="31">
        <f>YEAR('All Trades'!B649)</f>
        <v/>
      </c>
      <c r="C649" s="24">
        <f>DATE(YEAR('All Trades'!B649),MONTH('All Trades'!B649),1)</f>
        <v/>
      </c>
      <c r="D649" s="18">
        <f>'All Trades'!O649</f>
        <v/>
      </c>
      <c r="E649" s="18">
        <f>IF(B649&lt;&gt;B648,D649,E648+D649)</f>
        <v/>
      </c>
      <c r="F649" s="18">
        <f>IF(B649&lt;&gt;B648,MAX(0,E649),MAX(F648,E649))</f>
        <v/>
      </c>
      <c r="G649" s="18">
        <f>F649-E649</f>
        <v/>
      </c>
      <c r="H649" s="18">
        <f>IF(C649&lt;&gt;C648,D649,H648+D649)</f>
        <v/>
      </c>
      <c r="I649" s="18">
        <f>IF(C649&lt;&gt;C648,MAX(0,H649),MAX(I648,H649))</f>
        <v/>
      </c>
      <c r="J649" s="18">
        <f>I649-H649</f>
        <v/>
      </c>
      <c r="K649" s="18">
        <f>MAX(K648,'All Trades'!R648)</f>
        <v/>
      </c>
      <c r="L649" s="18">
        <f>'All Trades'!R648</f>
        <v/>
      </c>
      <c r="M649" s="18">
        <f>MAX(0,K649-(L649+'All Trades'!P649))</f>
        <v/>
      </c>
    </row>
    <row r="650">
      <c r="A650" s="11">
        <f>'All Trades'!A650</f>
        <v/>
      </c>
      <c r="B650" s="31">
        <f>YEAR('All Trades'!B650)</f>
        <v/>
      </c>
      <c r="C650" s="24">
        <f>DATE(YEAR('All Trades'!B650),MONTH('All Trades'!B650),1)</f>
        <v/>
      </c>
      <c r="D650" s="18">
        <f>'All Trades'!O650</f>
        <v/>
      </c>
      <c r="E650" s="18">
        <f>IF(B650&lt;&gt;B649,D650,E649+D650)</f>
        <v/>
      </c>
      <c r="F650" s="18">
        <f>IF(B650&lt;&gt;B649,MAX(0,E650),MAX(F649,E650))</f>
        <v/>
      </c>
      <c r="G650" s="18">
        <f>F650-E650</f>
        <v/>
      </c>
      <c r="H650" s="18">
        <f>IF(C650&lt;&gt;C649,D650,H649+D650)</f>
        <v/>
      </c>
      <c r="I650" s="18">
        <f>IF(C650&lt;&gt;C649,MAX(0,H650),MAX(I649,H650))</f>
        <v/>
      </c>
      <c r="J650" s="18">
        <f>I650-H650</f>
        <v/>
      </c>
      <c r="K650" s="18">
        <f>MAX(K649,'All Trades'!R649)</f>
        <v/>
      </c>
      <c r="L650" s="18">
        <f>'All Trades'!R649</f>
        <v/>
      </c>
      <c r="M650" s="18">
        <f>MAX(0,K650-(L650+'All Trades'!P650))</f>
        <v/>
      </c>
    </row>
    <row r="651">
      <c r="A651" s="11">
        <f>'All Trades'!A651</f>
        <v/>
      </c>
      <c r="B651" s="31">
        <f>YEAR('All Trades'!B651)</f>
        <v/>
      </c>
      <c r="C651" s="24">
        <f>DATE(YEAR('All Trades'!B651),MONTH('All Trades'!B651),1)</f>
        <v/>
      </c>
      <c r="D651" s="18">
        <f>'All Trades'!O651</f>
        <v/>
      </c>
      <c r="E651" s="18">
        <f>IF(B651&lt;&gt;B650,D651,E650+D651)</f>
        <v/>
      </c>
      <c r="F651" s="18">
        <f>IF(B651&lt;&gt;B650,MAX(0,E651),MAX(F650,E651))</f>
        <v/>
      </c>
      <c r="G651" s="18">
        <f>F651-E651</f>
        <v/>
      </c>
      <c r="H651" s="18">
        <f>IF(C651&lt;&gt;C650,D651,H650+D651)</f>
        <v/>
      </c>
      <c r="I651" s="18">
        <f>IF(C651&lt;&gt;C650,MAX(0,H651),MAX(I650,H651))</f>
        <v/>
      </c>
      <c r="J651" s="18">
        <f>I651-H651</f>
        <v/>
      </c>
      <c r="K651" s="18">
        <f>MAX(K650,'All Trades'!R650)</f>
        <v/>
      </c>
      <c r="L651" s="18">
        <f>'All Trades'!R650</f>
        <v/>
      </c>
      <c r="M651" s="18">
        <f>MAX(0,K651-(L651+'All Trades'!P651))</f>
        <v/>
      </c>
    </row>
    <row r="652">
      <c r="A652" s="11">
        <f>'All Trades'!A652</f>
        <v/>
      </c>
      <c r="B652" s="31">
        <f>YEAR('All Trades'!B652)</f>
        <v/>
      </c>
      <c r="C652" s="24">
        <f>DATE(YEAR('All Trades'!B652),MONTH('All Trades'!B652),1)</f>
        <v/>
      </c>
      <c r="D652" s="18">
        <f>'All Trades'!O652</f>
        <v/>
      </c>
      <c r="E652" s="18">
        <f>IF(B652&lt;&gt;B651,D652,E651+D652)</f>
        <v/>
      </c>
      <c r="F652" s="18">
        <f>IF(B652&lt;&gt;B651,MAX(0,E652),MAX(F651,E652))</f>
        <v/>
      </c>
      <c r="G652" s="18">
        <f>F652-E652</f>
        <v/>
      </c>
      <c r="H652" s="18">
        <f>IF(C652&lt;&gt;C651,D652,H651+D652)</f>
        <v/>
      </c>
      <c r="I652" s="18">
        <f>IF(C652&lt;&gt;C651,MAX(0,H652),MAX(I651,H652))</f>
        <v/>
      </c>
      <c r="J652" s="18">
        <f>I652-H652</f>
        <v/>
      </c>
      <c r="K652" s="18">
        <f>MAX(K651,'All Trades'!R651)</f>
        <v/>
      </c>
      <c r="L652" s="18">
        <f>'All Trades'!R651</f>
        <v/>
      </c>
      <c r="M652" s="18">
        <f>MAX(0,K652-(L652+'All Trades'!P652))</f>
        <v/>
      </c>
    </row>
    <row r="653">
      <c r="A653" s="11">
        <f>'All Trades'!A653</f>
        <v/>
      </c>
      <c r="B653" s="31">
        <f>YEAR('All Trades'!B653)</f>
        <v/>
      </c>
      <c r="C653" s="24">
        <f>DATE(YEAR('All Trades'!B653),MONTH('All Trades'!B653),1)</f>
        <v/>
      </c>
      <c r="D653" s="18">
        <f>'All Trades'!O653</f>
        <v/>
      </c>
      <c r="E653" s="18">
        <f>IF(B653&lt;&gt;B652,D653,E652+D653)</f>
        <v/>
      </c>
      <c r="F653" s="18">
        <f>IF(B653&lt;&gt;B652,MAX(0,E653),MAX(F652,E653))</f>
        <v/>
      </c>
      <c r="G653" s="18">
        <f>F653-E653</f>
        <v/>
      </c>
      <c r="H653" s="18">
        <f>IF(C653&lt;&gt;C652,D653,H652+D653)</f>
        <v/>
      </c>
      <c r="I653" s="18">
        <f>IF(C653&lt;&gt;C652,MAX(0,H653),MAX(I652,H653))</f>
        <v/>
      </c>
      <c r="J653" s="18">
        <f>I653-H653</f>
        <v/>
      </c>
      <c r="K653" s="18">
        <f>MAX(K652,'All Trades'!R652)</f>
        <v/>
      </c>
      <c r="L653" s="18">
        <f>'All Trades'!R652</f>
        <v/>
      </c>
      <c r="M653" s="18">
        <f>MAX(0,K653-(L653+'All Trades'!P653))</f>
        <v/>
      </c>
    </row>
    <row r="654">
      <c r="A654" s="11">
        <f>'All Trades'!A654</f>
        <v/>
      </c>
      <c r="B654" s="31">
        <f>YEAR('All Trades'!B654)</f>
        <v/>
      </c>
      <c r="C654" s="24">
        <f>DATE(YEAR('All Trades'!B654),MONTH('All Trades'!B654),1)</f>
        <v/>
      </c>
      <c r="D654" s="18">
        <f>'All Trades'!O654</f>
        <v/>
      </c>
      <c r="E654" s="18">
        <f>IF(B654&lt;&gt;B653,D654,E653+D654)</f>
        <v/>
      </c>
      <c r="F654" s="18">
        <f>IF(B654&lt;&gt;B653,MAX(0,E654),MAX(F653,E654))</f>
        <v/>
      </c>
      <c r="G654" s="18">
        <f>F654-E654</f>
        <v/>
      </c>
      <c r="H654" s="18">
        <f>IF(C654&lt;&gt;C653,D654,H653+D654)</f>
        <v/>
      </c>
      <c r="I654" s="18">
        <f>IF(C654&lt;&gt;C653,MAX(0,H654),MAX(I653,H654))</f>
        <v/>
      </c>
      <c r="J654" s="18">
        <f>I654-H654</f>
        <v/>
      </c>
      <c r="K654" s="18">
        <f>MAX(K653,'All Trades'!R653)</f>
        <v/>
      </c>
      <c r="L654" s="18">
        <f>'All Trades'!R653</f>
        <v/>
      </c>
      <c r="M654" s="18">
        <f>MAX(0,K654-(L654+'All Trades'!P654))</f>
        <v/>
      </c>
    </row>
    <row r="655">
      <c r="A655" s="11">
        <f>'All Trades'!A655</f>
        <v/>
      </c>
      <c r="B655" s="31">
        <f>YEAR('All Trades'!B655)</f>
        <v/>
      </c>
      <c r="C655" s="24">
        <f>DATE(YEAR('All Trades'!B655),MONTH('All Trades'!B655),1)</f>
        <v/>
      </c>
      <c r="D655" s="18">
        <f>'All Trades'!O655</f>
        <v/>
      </c>
      <c r="E655" s="18">
        <f>IF(B655&lt;&gt;B654,D655,E654+D655)</f>
        <v/>
      </c>
      <c r="F655" s="18">
        <f>IF(B655&lt;&gt;B654,MAX(0,E655),MAX(F654,E655))</f>
        <v/>
      </c>
      <c r="G655" s="18">
        <f>F655-E655</f>
        <v/>
      </c>
      <c r="H655" s="18">
        <f>IF(C655&lt;&gt;C654,D655,H654+D655)</f>
        <v/>
      </c>
      <c r="I655" s="18">
        <f>IF(C655&lt;&gt;C654,MAX(0,H655),MAX(I654,H655))</f>
        <v/>
      </c>
      <c r="J655" s="18">
        <f>I655-H655</f>
        <v/>
      </c>
      <c r="K655" s="18">
        <f>MAX(K654,'All Trades'!R654)</f>
        <v/>
      </c>
      <c r="L655" s="18">
        <f>'All Trades'!R654</f>
        <v/>
      </c>
      <c r="M655" s="18">
        <f>MAX(0,K655-(L655+'All Trades'!P655))</f>
        <v/>
      </c>
    </row>
    <row r="656">
      <c r="A656" s="11">
        <f>'All Trades'!A656</f>
        <v/>
      </c>
      <c r="B656" s="31">
        <f>YEAR('All Trades'!B656)</f>
        <v/>
      </c>
      <c r="C656" s="24">
        <f>DATE(YEAR('All Trades'!B656),MONTH('All Trades'!B656),1)</f>
        <v/>
      </c>
      <c r="D656" s="18">
        <f>'All Trades'!O656</f>
        <v/>
      </c>
      <c r="E656" s="18">
        <f>IF(B656&lt;&gt;B655,D656,E655+D656)</f>
        <v/>
      </c>
      <c r="F656" s="18">
        <f>IF(B656&lt;&gt;B655,MAX(0,E656),MAX(F655,E656))</f>
        <v/>
      </c>
      <c r="G656" s="18">
        <f>F656-E656</f>
        <v/>
      </c>
      <c r="H656" s="18">
        <f>IF(C656&lt;&gt;C655,D656,H655+D656)</f>
        <v/>
      </c>
      <c r="I656" s="18">
        <f>IF(C656&lt;&gt;C655,MAX(0,H656),MAX(I655,H656))</f>
        <v/>
      </c>
      <c r="J656" s="18">
        <f>I656-H656</f>
        <v/>
      </c>
      <c r="K656" s="18">
        <f>MAX(K655,'All Trades'!R655)</f>
        <v/>
      </c>
      <c r="L656" s="18">
        <f>'All Trades'!R655</f>
        <v/>
      </c>
      <c r="M656" s="18">
        <f>MAX(0,K656-(L656+'All Trades'!P656))</f>
        <v/>
      </c>
    </row>
    <row r="657">
      <c r="A657" s="11">
        <f>'All Trades'!A657</f>
        <v/>
      </c>
      <c r="B657" s="31">
        <f>YEAR('All Trades'!B657)</f>
        <v/>
      </c>
      <c r="C657" s="24">
        <f>DATE(YEAR('All Trades'!B657),MONTH('All Trades'!B657),1)</f>
        <v/>
      </c>
      <c r="D657" s="18">
        <f>'All Trades'!O657</f>
        <v/>
      </c>
      <c r="E657" s="18">
        <f>IF(B657&lt;&gt;B656,D657,E656+D657)</f>
        <v/>
      </c>
      <c r="F657" s="18">
        <f>IF(B657&lt;&gt;B656,MAX(0,E657),MAX(F656,E657))</f>
        <v/>
      </c>
      <c r="G657" s="18">
        <f>F657-E657</f>
        <v/>
      </c>
      <c r="H657" s="18">
        <f>IF(C657&lt;&gt;C656,D657,H656+D657)</f>
        <v/>
      </c>
      <c r="I657" s="18">
        <f>IF(C657&lt;&gt;C656,MAX(0,H657),MAX(I656,H657))</f>
        <v/>
      </c>
      <c r="J657" s="18">
        <f>I657-H657</f>
        <v/>
      </c>
      <c r="K657" s="18">
        <f>MAX(K656,'All Trades'!R656)</f>
        <v/>
      </c>
      <c r="L657" s="18">
        <f>'All Trades'!R656</f>
        <v/>
      </c>
      <c r="M657" s="18">
        <f>MAX(0,K657-(L657+'All Trades'!P657))</f>
        <v/>
      </c>
    </row>
    <row r="658">
      <c r="A658" s="11">
        <f>'All Trades'!A658</f>
        <v/>
      </c>
      <c r="B658" s="31">
        <f>YEAR('All Trades'!B658)</f>
        <v/>
      </c>
      <c r="C658" s="24">
        <f>DATE(YEAR('All Trades'!B658),MONTH('All Trades'!B658),1)</f>
        <v/>
      </c>
      <c r="D658" s="18">
        <f>'All Trades'!O658</f>
        <v/>
      </c>
      <c r="E658" s="18">
        <f>IF(B658&lt;&gt;B657,D658,E657+D658)</f>
        <v/>
      </c>
      <c r="F658" s="18">
        <f>IF(B658&lt;&gt;B657,MAX(0,E658),MAX(F657,E658))</f>
        <v/>
      </c>
      <c r="G658" s="18">
        <f>F658-E658</f>
        <v/>
      </c>
      <c r="H658" s="18">
        <f>IF(C658&lt;&gt;C657,D658,H657+D658)</f>
        <v/>
      </c>
      <c r="I658" s="18">
        <f>IF(C658&lt;&gt;C657,MAX(0,H658),MAX(I657,H658))</f>
        <v/>
      </c>
      <c r="J658" s="18">
        <f>I658-H658</f>
        <v/>
      </c>
      <c r="K658" s="18">
        <f>MAX(K657,'All Trades'!R657)</f>
        <v/>
      </c>
      <c r="L658" s="18">
        <f>'All Trades'!R657</f>
        <v/>
      </c>
      <c r="M658" s="18">
        <f>MAX(0,K658-(L658+'All Trades'!P658))</f>
        <v/>
      </c>
    </row>
    <row r="659">
      <c r="A659" s="11">
        <f>'All Trades'!A659</f>
        <v/>
      </c>
      <c r="B659" s="31">
        <f>YEAR('All Trades'!B659)</f>
        <v/>
      </c>
      <c r="C659" s="24">
        <f>DATE(YEAR('All Trades'!B659),MONTH('All Trades'!B659),1)</f>
        <v/>
      </c>
      <c r="D659" s="18">
        <f>'All Trades'!O659</f>
        <v/>
      </c>
      <c r="E659" s="18">
        <f>IF(B659&lt;&gt;B658,D659,E658+D659)</f>
        <v/>
      </c>
      <c r="F659" s="18">
        <f>IF(B659&lt;&gt;B658,MAX(0,E659),MAX(F658,E659))</f>
        <v/>
      </c>
      <c r="G659" s="18">
        <f>F659-E659</f>
        <v/>
      </c>
      <c r="H659" s="18">
        <f>IF(C659&lt;&gt;C658,D659,H658+D659)</f>
        <v/>
      </c>
      <c r="I659" s="18">
        <f>IF(C659&lt;&gt;C658,MAX(0,H659),MAX(I658,H659))</f>
        <v/>
      </c>
      <c r="J659" s="18">
        <f>I659-H659</f>
        <v/>
      </c>
      <c r="K659" s="18">
        <f>MAX(K658,'All Trades'!R658)</f>
        <v/>
      </c>
      <c r="L659" s="18">
        <f>'All Trades'!R658</f>
        <v/>
      </c>
      <c r="M659" s="18">
        <f>MAX(0,K659-(L659+'All Trades'!P659))</f>
        <v/>
      </c>
    </row>
    <row r="660">
      <c r="A660" s="11">
        <f>'All Trades'!A660</f>
        <v/>
      </c>
      <c r="B660" s="31">
        <f>YEAR('All Trades'!B660)</f>
        <v/>
      </c>
      <c r="C660" s="24">
        <f>DATE(YEAR('All Trades'!B660),MONTH('All Trades'!B660),1)</f>
        <v/>
      </c>
      <c r="D660" s="18">
        <f>'All Trades'!O660</f>
        <v/>
      </c>
      <c r="E660" s="18">
        <f>IF(B660&lt;&gt;B659,D660,E659+D660)</f>
        <v/>
      </c>
      <c r="F660" s="18">
        <f>IF(B660&lt;&gt;B659,MAX(0,E660),MAX(F659,E660))</f>
        <v/>
      </c>
      <c r="G660" s="18">
        <f>F660-E660</f>
        <v/>
      </c>
      <c r="H660" s="18">
        <f>IF(C660&lt;&gt;C659,D660,H659+D660)</f>
        <v/>
      </c>
      <c r="I660" s="18">
        <f>IF(C660&lt;&gt;C659,MAX(0,H660),MAX(I659,H660))</f>
        <v/>
      </c>
      <c r="J660" s="18">
        <f>I660-H660</f>
        <v/>
      </c>
      <c r="K660" s="18">
        <f>MAX(K659,'All Trades'!R659)</f>
        <v/>
      </c>
      <c r="L660" s="18">
        <f>'All Trades'!R659</f>
        <v/>
      </c>
      <c r="M660" s="18">
        <f>MAX(0,K660-(L660+'All Trades'!P660))</f>
        <v/>
      </c>
    </row>
    <row r="661">
      <c r="A661" s="11">
        <f>'All Trades'!A661</f>
        <v/>
      </c>
      <c r="B661" s="31">
        <f>YEAR('All Trades'!B661)</f>
        <v/>
      </c>
      <c r="C661" s="24">
        <f>DATE(YEAR('All Trades'!B661),MONTH('All Trades'!B661),1)</f>
        <v/>
      </c>
      <c r="D661" s="18">
        <f>'All Trades'!O661</f>
        <v/>
      </c>
      <c r="E661" s="18">
        <f>IF(B661&lt;&gt;B660,D661,E660+D661)</f>
        <v/>
      </c>
      <c r="F661" s="18">
        <f>IF(B661&lt;&gt;B660,MAX(0,E661),MAX(F660,E661))</f>
        <v/>
      </c>
      <c r="G661" s="18">
        <f>F661-E661</f>
        <v/>
      </c>
      <c r="H661" s="18">
        <f>IF(C661&lt;&gt;C660,D661,H660+D661)</f>
        <v/>
      </c>
      <c r="I661" s="18">
        <f>IF(C661&lt;&gt;C660,MAX(0,H661),MAX(I660,H661))</f>
        <v/>
      </c>
      <c r="J661" s="18">
        <f>I661-H661</f>
        <v/>
      </c>
      <c r="K661" s="18">
        <f>MAX(K660,'All Trades'!R660)</f>
        <v/>
      </c>
      <c r="L661" s="18">
        <f>'All Trades'!R660</f>
        <v/>
      </c>
      <c r="M661" s="18">
        <f>MAX(0,K661-(L661+'All Trades'!P661))</f>
        <v/>
      </c>
    </row>
    <row r="662">
      <c r="A662" s="11">
        <f>'All Trades'!A662</f>
        <v/>
      </c>
      <c r="B662" s="31">
        <f>YEAR('All Trades'!B662)</f>
        <v/>
      </c>
      <c r="C662" s="24">
        <f>DATE(YEAR('All Trades'!B662),MONTH('All Trades'!B662),1)</f>
        <v/>
      </c>
      <c r="D662" s="18">
        <f>'All Trades'!O662</f>
        <v/>
      </c>
      <c r="E662" s="18">
        <f>IF(B662&lt;&gt;B661,D662,E661+D662)</f>
        <v/>
      </c>
      <c r="F662" s="18">
        <f>IF(B662&lt;&gt;B661,MAX(0,E662),MAX(F661,E662))</f>
        <v/>
      </c>
      <c r="G662" s="18">
        <f>F662-E662</f>
        <v/>
      </c>
      <c r="H662" s="18">
        <f>IF(C662&lt;&gt;C661,D662,H661+D662)</f>
        <v/>
      </c>
      <c r="I662" s="18">
        <f>IF(C662&lt;&gt;C661,MAX(0,H662),MAX(I661,H662))</f>
        <v/>
      </c>
      <c r="J662" s="18">
        <f>I662-H662</f>
        <v/>
      </c>
      <c r="K662" s="18">
        <f>MAX(K661,'All Trades'!R661)</f>
        <v/>
      </c>
      <c r="L662" s="18">
        <f>'All Trades'!R661</f>
        <v/>
      </c>
      <c r="M662" s="18">
        <f>MAX(0,K662-(L662+'All Trades'!P662))</f>
        <v/>
      </c>
    </row>
    <row r="663">
      <c r="A663" s="11">
        <f>'All Trades'!A663</f>
        <v/>
      </c>
      <c r="B663" s="31">
        <f>YEAR('All Trades'!B663)</f>
        <v/>
      </c>
      <c r="C663" s="24">
        <f>DATE(YEAR('All Trades'!B663),MONTH('All Trades'!B663),1)</f>
        <v/>
      </c>
      <c r="D663" s="18">
        <f>'All Trades'!O663</f>
        <v/>
      </c>
      <c r="E663" s="18">
        <f>IF(B663&lt;&gt;B662,D663,E662+D663)</f>
        <v/>
      </c>
      <c r="F663" s="18">
        <f>IF(B663&lt;&gt;B662,MAX(0,E663),MAX(F662,E663))</f>
        <v/>
      </c>
      <c r="G663" s="18">
        <f>F663-E663</f>
        <v/>
      </c>
      <c r="H663" s="18">
        <f>IF(C663&lt;&gt;C662,D663,H662+D663)</f>
        <v/>
      </c>
      <c r="I663" s="18">
        <f>IF(C663&lt;&gt;C662,MAX(0,H663),MAX(I662,H663))</f>
        <v/>
      </c>
      <c r="J663" s="18">
        <f>I663-H663</f>
        <v/>
      </c>
      <c r="K663" s="18">
        <f>MAX(K662,'All Trades'!R662)</f>
        <v/>
      </c>
      <c r="L663" s="18">
        <f>'All Trades'!R662</f>
        <v/>
      </c>
      <c r="M663" s="18">
        <f>MAX(0,K663-(L663+'All Trades'!P663))</f>
        <v/>
      </c>
    </row>
    <row r="664">
      <c r="A664" s="11">
        <f>'All Trades'!A664</f>
        <v/>
      </c>
      <c r="B664" s="31">
        <f>YEAR('All Trades'!B664)</f>
        <v/>
      </c>
      <c r="C664" s="24">
        <f>DATE(YEAR('All Trades'!B664),MONTH('All Trades'!B664),1)</f>
        <v/>
      </c>
      <c r="D664" s="18">
        <f>'All Trades'!O664</f>
        <v/>
      </c>
      <c r="E664" s="18">
        <f>IF(B664&lt;&gt;B663,D664,E663+D664)</f>
        <v/>
      </c>
      <c r="F664" s="18">
        <f>IF(B664&lt;&gt;B663,MAX(0,E664),MAX(F663,E664))</f>
        <v/>
      </c>
      <c r="G664" s="18">
        <f>F664-E664</f>
        <v/>
      </c>
      <c r="H664" s="18">
        <f>IF(C664&lt;&gt;C663,D664,H663+D664)</f>
        <v/>
      </c>
      <c r="I664" s="18">
        <f>IF(C664&lt;&gt;C663,MAX(0,H664),MAX(I663,H664))</f>
        <v/>
      </c>
      <c r="J664" s="18">
        <f>I664-H664</f>
        <v/>
      </c>
      <c r="K664" s="18">
        <f>MAX(K663,'All Trades'!R663)</f>
        <v/>
      </c>
      <c r="L664" s="18">
        <f>'All Trades'!R663</f>
        <v/>
      </c>
      <c r="M664" s="18">
        <f>MAX(0,K664-(L664+'All Trades'!P664))</f>
        <v/>
      </c>
    </row>
    <row r="665">
      <c r="A665" s="11">
        <f>'All Trades'!A665</f>
        <v/>
      </c>
      <c r="B665" s="31">
        <f>YEAR('All Trades'!B665)</f>
        <v/>
      </c>
      <c r="C665" s="24">
        <f>DATE(YEAR('All Trades'!B665),MONTH('All Trades'!B665),1)</f>
        <v/>
      </c>
      <c r="D665" s="18">
        <f>'All Trades'!O665</f>
        <v/>
      </c>
      <c r="E665" s="18">
        <f>IF(B665&lt;&gt;B664,D665,E664+D665)</f>
        <v/>
      </c>
      <c r="F665" s="18">
        <f>IF(B665&lt;&gt;B664,MAX(0,E665),MAX(F664,E665))</f>
        <v/>
      </c>
      <c r="G665" s="18">
        <f>F665-E665</f>
        <v/>
      </c>
      <c r="H665" s="18">
        <f>IF(C665&lt;&gt;C664,D665,H664+D665)</f>
        <v/>
      </c>
      <c r="I665" s="18">
        <f>IF(C665&lt;&gt;C664,MAX(0,H665),MAX(I664,H665))</f>
        <v/>
      </c>
      <c r="J665" s="18">
        <f>I665-H665</f>
        <v/>
      </c>
      <c r="K665" s="18">
        <f>MAX(K664,'All Trades'!R664)</f>
        <v/>
      </c>
      <c r="L665" s="18">
        <f>'All Trades'!R664</f>
        <v/>
      </c>
      <c r="M665" s="18">
        <f>MAX(0,K665-(L665+'All Trades'!P665))</f>
        <v/>
      </c>
    </row>
    <row r="666">
      <c r="A666" s="11">
        <f>'All Trades'!A666</f>
        <v/>
      </c>
      <c r="B666" s="31">
        <f>YEAR('All Trades'!B666)</f>
        <v/>
      </c>
      <c r="C666" s="24">
        <f>DATE(YEAR('All Trades'!B666),MONTH('All Trades'!B666),1)</f>
        <v/>
      </c>
      <c r="D666" s="18">
        <f>'All Trades'!O666</f>
        <v/>
      </c>
      <c r="E666" s="18">
        <f>IF(B666&lt;&gt;B665,D666,E665+D666)</f>
        <v/>
      </c>
      <c r="F666" s="18">
        <f>IF(B666&lt;&gt;B665,MAX(0,E666),MAX(F665,E666))</f>
        <v/>
      </c>
      <c r="G666" s="18">
        <f>F666-E666</f>
        <v/>
      </c>
      <c r="H666" s="18">
        <f>IF(C666&lt;&gt;C665,D666,H665+D666)</f>
        <v/>
      </c>
      <c r="I666" s="18">
        <f>IF(C666&lt;&gt;C665,MAX(0,H666),MAX(I665,H666))</f>
        <v/>
      </c>
      <c r="J666" s="18">
        <f>I666-H666</f>
        <v/>
      </c>
      <c r="K666" s="18">
        <f>MAX(K665,'All Trades'!R665)</f>
        <v/>
      </c>
      <c r="L666" s="18">
        <f>'All Trades'!R665</f>
        <v/>
      </c>
      <c r="M666" s="18">
        <f>MAX(0,K666-(L666+'All Trades'!P666))</f>
        <v/>
      </c>
    </row>
    <row r="667">
      <c r="A667" s="11">
        <f>'All Trades'!A667</f>
        <v/>
      </c>
      <c r="B667" s="31">
        <f>YEAR('All Trades'!B667)</f>
        <v/>
      </c>
      <c r="C667" s="24">
        <f>DATE(YEAR('All Trades'!B667),MONTH('All Trades'!B667),1)</f>
        <v/>
      </c>
      <c r="D667" s="18">
        <f>'All Trades'!O667</f>
        <v/>
      </c>
      <c r="E667" s="18">
        <f>IF(B667&lt;&gt;B666,D667,E666+D667)</f>
        <v/>
      </c>
      <c r="F667" s="18">
        <f>IF(B667&lt;&gt;B666,MAX(0,E667),MAX(F666,E667))</f>
        <v/>
      </c>
      <c r="G667" s="18">
        <f>F667-E667</f>
        <v/>
      </c>
      <c r="H667" s="18">
        <f>IF(C667&lt;&gt;C666,D667,H666+D667)</f>
        <v/>
      </c>
      <c r="I667" s="18">
        <f>IF(C667&lt;&gt;C666,MAX(0,H667),MAX(I666,H667))</f>
        <v/>
      </c>
      <c r="J667" s="18">
        <f>I667-H667</f>
        <v/>
      </c>
      <c r="K667" s="18">
        <f>MAX(K666,'All Trades'!R666)</f>
        <v/>
      </c>
      <c r="L667" s="18">
        <f>'All Trades'!R666</f>
        <v/>
      </c>
      <c r="M667" s="18">
        <f>MAX(0,K667-(L667+'All Trades'!P667))</f>
        <v/>
      </c>
    </row>
    <row r="668">
      <c r="A668" s="11">
        <f>'All Trades'!A668</f>
        <v/>
      </c>
      <c r="B668" s="31">
        <f>YEAR('All Trades'!B668)</f>
        <v/>
      </c>
      <c r="C668" s="24">
        <f>DATE(YEAR('All Trades'!B668),MONTH('All Trades'!B668),1)</f>
        <v/>
      </c>
      <c r="D668" s="18">
        <f>'All Trades'!O668</f>
        <v/>
      </c>
      <c r="E668" s="18">
        <f>IF(B668&lt;&gt;B667,D668,E667+D668)</f>
        <v/>
      </c>
      <c r="F668" s="18">
        <f>IF(B668&lt;&gt;B667,MAX(0,E668),MAX(F667,E668))</f>
        <v/>
      </c>
      <c r="G668" s="18">
        <f>F668-E668</f>
        <v/>
      </c>
      <c r="H668" s="18">
        <f>IF(C668&lt;&gt;C667,D668,H667+D668)</f>
        <v/>
      </c>
      <c r="I668" s="18">
        <f>IF(C668&lt;&gt;C667,MAX(0,H668),MAX(I667,H668))</f>
        <v/>
      </c>
      <c r="J668" s="18">
        <f>I668-H668</f>
        <v/>
      </c>
      <c r="K668" s="18">
        <f>MAX(K667,'All Trades'!R667)</f>
        <v/>
      </c>
      <c r="L668" s="18">
        <f>'All Trades'!R667</f>
        <v/>
      </c>
      <c r="M668" s="18">
        <f>MAX(0,K668-(L668+'All Trades'!P668))</f>
        <v/>
      </c>
    </row>
    <row r="669">
      <c r="A669" s="11">
        <f>'All Trades'!A669</f>
        <v/>
      </c>
      <c r="B669" s="31">
        <f>YEAR('All Trades'!B669)</f>
        <v/>
      </c>
      <c r="C669" s="24">
        <f>DATE(YEAR('All Trades'!B669),MONTH('All Trades'!B669),1)</f>
        <v/>
      </c>
      <c r="D669" s="18">
        <f>'All Trades'!O669</f>
        <v/>
      </c>
      <c r="E669" s="18">
        <f>IF(B669&lt;&gt;B668,D669,E668+D669)</f>
        <v/>
      </c>
      <c r="F669" s="18">
        <f>IF(B669&lt;&gt;B668,MAX(0,E669),MAX(F668,E669))</f>
        <v/>
      </c>
      <c r="G669" s="18">
        <f>F669-E669</f>
        <v/>
      </c>
      <c r="H669" s="18">
        <f>IF(C669&lt;&gt;C668,D669,H668+D669)</f>
        <v/>
      </c>
      <c r="I669" s="18">
        <f>IF(C669&lt;&gt;C668,MAX(0,H669),MAX(I668,H669))</f>
        <v/>
      </c>
      <c r="J669" s="18">
        <f>I669-H669</f>
        <v/>
      </c>
      <c r="K669" s="18">
        <f>MAX(K668,'All Trades'!R668)</f>
        <v/>
      </c>
      <c r="L669" s="18">
        <f>'All Trades'!R668</f>
        <v/>
      </c>
      <c r="M669" s="18">
        <f>MAX(0,K669-(L669+'All Trades'!P669))</f>
        <v/>
      </c>
    </row>
    <row r="670">
      <c r="A670" s="11">
        <f>'All Trades'!A670</f>
        <v/>
      </c>
      <c r="B670" s="31">
        <f>YEAR('All Trades'!B670)</f>
        <v/>
      </c>
      <c r="C670" s="24">
        <f>DATE(YEAR('All Trades'!B670),MONTH('All Trades'!B670),1)</f>
        <v/>
      </c>
      <c r="D670" s="18">
        <f>'All Trades'!O670</f>
        <v/>
      </c>
      <c r="E670" s="18">
        <f>IF(B670&lt;&gt;B669,D670,E669+D670)</f>
        <v/>
      </c>
      <c r="F670" s="18">
        <f>IF(B670&lt;&gt;B669,MAX(0,E670),MAX(F669,E670))</f>
        <v/>
      </c>
      <c r="G670" s="18">
        <f>F670-E670</f>
        <v/>
      </c>
      <c r="H670" s="18">
        <f>IF(C670&lt;&gt;C669,D670,H669+D670)</f>
        <v/>
      </c>
      <c r="I670" s="18">
        <f>IF(C670&lt;&gt;C669,MAX(0,H670),MAX(I669,H670))</f>
        <v/>
      </c>
      <c r="J670" s="18">
        <f>I670-H670</f>
        <v/>
      </c>
      <c r="K670" s="18">
        <f>MAX(K669,'All Trades'!R669)</f>
        <v/>
      </c>
      <c r="L670" s="18">
        <f>'All Trades'!R669</f>
        <v/>
      </c>
      <c r="M670" s="18">
        <f>MAX(0,K670-(L670+'All Trades'!P670))</f>
        <v/>
      </c>
    </row>
    <row r="671">
      <c r="A671" s="11">
        <f>'All Trades'!A671</f>
        <v/>
      </c>
      <c r="B671" s="31">
        <f>YEAR('All Trades'!B671)</f>
        <v/>
      </c>
      <c r="C671" s="24">
        <f>DATE(YEAR('All Trades'!B671),MONTH('All Trades'!B671),1)</f>
        <v/>
      </c>
      <c r="D671" s="18">
        <f>'All Trades'!O671</f>
        <v/>
      </c>
      <c r="E671" s="18">
        <f>IF(B671&lt;&gt;B670,D671,E670+D671)</f>
        <v/>
      </c>
      <c r="F671" s="18">
        <f>IF(B671&lt;&gt;B670,MAX(0,E671),MAX(F670,E671))</f>
        <v/>
      </c>
      <c r="G671" s="18">
        <f>F671-E671</f>
        <v/>
      </c>
      <c r="H671" s="18">
        <f>IF(C671&lt;&gt;C670,D671,H670+D671)</f>
        <v/>
      </c>
      <c r="I671" s="18">
        <f>IF(C671&lt;&gt;C670,MAX(0,H671),MAX(I670,H671))</f>
        <v/>
      </c>
      <c r="J671" s="18">
        <f>I671-H671</f>
        <v/>
      </c>
      <c r="K671" s="18">
        <f>MAX(K670,'All Trades'!R670)</f>
        <v/>
      </c>
      <c r="L671" s="18">
        <f>'All Trades'!R670</f>
        <v/>
      </c>
      <c r="M671" s="18">
        <f>MAX(0,K671-(L671+'All Trades'!P671))</f>
        <v/>
      </c>
    </row>
    <row r="672">
      <c r="A672" s="11">
        <f>'All Trades'!A672</f>
        <v/>
      </c>
      <c r="B672" s="31">
        <f>YEAR('All Trades'!B672)</f>
        <v/>
      </c>
      <c r="C672" s="24">
        <f>DATE(YEAR('All Trades'!B672),MONTH('All Trades'!B672),1)</f>
        <v/>
      </c>
      <c r="D672" s="18">
        <f>'All Trades'!O672</f>
        <v/>
      </c>
      <c r="E672" s="18">
        <f>IF(B672&lt;&gt;B671,D672,E671+D672)</f>
        <v/>
      </c>
      <c r="F672" s="18">
        <f>IF(B672&lt;&gt;B671,MAX(0,E672),MAX(F671,E672))</f>
        <v/>
      </c>
      <c r="G672" s="18">
        <f>F672-E672</f>
        <v/>
      </c>
      <c r="H672" s="18">
        <f>IF(C672&lt;&gt;C671,D672,H671+D672)</f>
        <v/>
      </c>
      <c r="I672" s="18">
        <f>IF(C672&lt;&gt;C671,MAX(0,H672),MAX(I671,H672))</f>
        <v/>
      </c>
      <c r="J672" s="18">
        <f>I672-H672</f>
        <v/>
      </c>
      <c r="K672" s="18">
        <f>MAX(K671,'All Trades'!R671)</f>
        <v/>
      </c>
      <c r="L672" s="18">
        <f>'All Trades'!R671</f>
        <v/>
      </c>
      <c r="M672" s="18">
        <f>MAX(0,K672-(L672+'All Trades'!P672))</f>
        <v/>
      </c>
    </row>
    <row r="673">
      <c r="A673" s="11">
        <f>'All Trades'!A673</f>
        <v/>
      </c>
      <c r="B673" s="31">
        <f>YEAR('All Trades'!B673)</f>
        <v/>
      </c>
      <c r="C673" s="24">
        <f>DATE(YEAR('All Trades'!B673),MONTH('All Trades'!B673),1)</f>
        <v/>
      </c>
      <c r="D673" s="18">
        <f>'All Trades'!O673</f>
        <v/>
      </c>
      <c r="E673" s="18">
        <f>IF(B673&lt;&gt;B672,D673,E672+D673)</f>
        <v/>
      </c>
      <c r="F673" s="18">
        <f>IF(B673&lt;&gt;B672,MAX(0,E673),MAX(F672,E673))</f>
        <v/>
      </c>
      <c r="G673" s="18">
        <f>F673-E673</f>
        <v/>
      </c>
      <c r="H673" s="18">
        <f>IF(C673&lt;&gt;C672,D673,H672+D673)</f>
        <v/>
      </c>
      <c r="I673" s="18">
        <f>IF(C673&lt;&gt;C672,MAX(0,H673),MAX(I672,H673))</f>
        <v/>
      </c>
      <c r="J673" s="18">
        <f>I673-H673</f>
        <v/>
      </c>
      <c r="K673" s="18">
        <f>MAX(K672,'All Trades'!R672)</f>
        <v/>
      </c>
      <c r="L673" s="18">
        <f>'All Trades'!R672</f>
        <v/>
      </c>
      <c r="M673" s="18">
        <f>MAX(0,K673-(L673+'All Trades'!P673))</f>
        <v/>
      </c>
    </row>
    <row r="674">
      <c r="A674" s="11">
        <f>'All Trades'!A674</f>
        <v/>
      </c>
      <c r="B674" s="31">
        <f>YEAR('All Trades'!B674)</f>
        <v/>
      </c>
      <c r="C674" s="24">
        <f>DATE(YEAR('All Trades'!B674),MONTH('All Trades'!B674),1)</f>
        <v/>
      </c>
      <c r="D674" s="18">
        <f>'All Trades'!O674</f>
        <v/>
      </c>
      <c r="E674" s="18">
        <f>IF(B674&lt;&gt;B673,D674,E673+D674)</f>
        <v/>
      </c>
      <c r="F674" s="18">
        <f>IF(B674&lt;&gt;B673,MAX(0,E674),MAX(F673,E674))</f>
        <v/>
      </c>
      <c r="G674" s="18">
        <f>F674-E674</f>
        <v/>
      </c>
      <c r="H674" s="18">
        <f>IF(C674&lt;&gt;C673,D674,H673+D674)</f>
        <v/>
      </c>
      <c r="I674" s="18">
        <f>IF(C674&lt;&gt;C673,MAX(0,H674),MAX(I673,H674))</f>
        <v/>
      </c>
      <c r="J674" s="18">
        <f>I674-H674</f>
        <v/>
      </c>
      <c r="K674" s="18">
        <f>MAX(K673,'All Trades'!R673)</f>
        <v/>
      </c>
      <c r="L674" s="18">
        <f>'All Trades'!R673</f>
        <v/>
      </c>
      <c r="M674" s="18">
        <f>MAX(0,K674-(L674+'All Trades'!P674))</f>
        <v/>
      </c>
    </row>
    <row r="675">
      <c r="A675" s="11">
        <f>'All Trades'!A675</f>
        <v/>
      </c>
      <c r="B675" s="31">
        <f>YEAR('All Trades'!B675)</f>
        <v/>
      </c>
      <c r="C675" s="24">
        <f>DATE(YEAR('All Trades'!B675),MONTH('All Trades'!B675),1)</f>
        <v/>
      </c>
      <c r="D675" s="18">
        <f>'All Trades'!O675</f>
        <v/>
      </c>
      <c r="E675" s="18">
        <f>IF(B675&lt;&gt;B674,D675,E674+D675)</f>
        <v/>
      </c>
      <c r="F675" s="18">
        <f>IF(B675&lt;&gt;B674,MAX(0,E675),MAX(F674,E675))</f>
        <v/>
      </c>
      <c r="G675" s="18">
        <f>F675-E675</f>
        <v/>
      </c>
      <c r="H675" s="18">
        <f>IF(C675&lt;&gt;C674,D675,H674+D675)</f>
        <v/>
      </c>
      <c r="I675" s="18">
        <f>IF(C675&lt;&gt;C674,MAX(0,H675),MAX(I674,H675))</f>
        <v/>
      </c>
      <c r="J675" s="18">
        <f>I675-H675</f>
        <v/>
      </c>
      <c r="K675" s="18">
        <f>MAX(K674,'All Trades'!R674)</f>
        <v/>
      </c>
      <c r="L675" s="18">
        <f>'All Trades'!R674</f>
        <v/>
      </c>
      <c r="M675" s="18">
        <f>MAX(0,K675-(L675+'All Trades'!P675))</f>
        <v/>
      </c>
    </row>
    <row r="676">
      <c r="A676" s="11">
        <f>'All Trades'!A676</f>
        <v/>
      </c>
      <c r="B676" s="31">
        <f>YEAR('All Trades'!B676)</f>
        <v/>
      </c>
      <c r="C676" s="24">
        <f>DATE(YEAR('All Trades'!B676),MONTH('All Trades'!B676),1)</f>
        <v/>
      </c>
      <c r="D676" s="18">
        <f>'All Trades'!O676</f>
        <v/>
      </c>
      <c r="E676" s="18">
        <f>IF(B676&lt;&gt;B675,D676,E675+D676)</f>
        <v/>
      </c>
      <c r="F676" s="18">
        <f>IF(B676&lt;&gt;B675,MAX(0,E676),MAX(F675,E676))</f>
        <v/>
      </c>
      <c r="G676" s="18">
        <f>F676-E676</f>
        <v/>
      </c>
      <c r="H676" s="18">
        <f>IF(C676&lt;&gt;C675,D676,H675+D676)</f>
        <v/>
      </c>
      <c r="I676" s="18">
        <f>IF(C676&lt;&gt;C675,MAX(0,H676),MAX(I675,H676))</f>
        <v/>
      </c>
      <c r="J676" s="18">
        <f>I676-H676</f>
        <v/>
      </c>
      <c r="K676" s="18">
        <f>MAX(K675,'All Trades'!R675)</f>
        <v/>
      </c>
      <c r="L676" s="18">
        <f>'All Trades'!R675</f>
        <v/>
      </c>
      <c r="M676" s="18">
        <f>MAX(0,K676-(L676+'All Trades'!P676))</f>
        <v/>
      </c>
    </row>
    <row r="677">
      <c r="A677" s="11">
        <f>'All Trades'!A677</f>
        <v/>
      </c>
      <c r="B677" s="31">
        <f>YEAR('All Trades'!B677)</f>
        <v/>
      </c>
      <c r="C677" s="24">
        <f>DATE(YEAR('All Trades'!B677),MONTH('All Trades'!B677),1)</f>
        <v/>
      </c>
      <c r="D677" s="18">
        <f>'All Trades'!O677</f>
        <v/>
      </c>
      <c r="E677" s="18">
        <f>IF(B677&lt;&gt;B676,D677,E676+D677)</f>
        <v/>
      </c>
      <c r="F677" s="18">
        <f>IF(B677&lt;&gt;B676,MAX(0,E677),MAX(F676,E677))</f>
        <v/>
      </c>
      <c r="G677" s="18">
        <f>F677-E677</f>
        <v/>
      </c>
      <c r="H677" s="18">
        <f>IF(C677&lt;&gt;C676,D677,H676+D677)</f>
        <v/>
      </c>
      <c r="I677" s="18">
        <f>IF(C677&lt;&gt;C676,MAX(0,H677),MAX(I676,H677))</f>
        <v/>
      </c>
      <c r="J677" s="18">
        <f>I677-H677</f>
        <v/>
      </c>
      <c r="K677" s="18">
        <f>MAX(K676,'All Trades'!R676)</f>
        <v/>
      </c>
      <c r="L677" s="18">
        <f>'All Trades'!R676</f>
        <v/>
      </c>
      <c r="M677" s="18">
        <f>MAX(0,K677-(L677+'All Trades'!P677))</f>
        <v/>
      </c>
    </row>
    <row r="678">
      <c r="A678" s="11">
        <f>'All Trades'!A678</f>
        <v/>
      </c>
      <c r="B678" s="31">
        <f>YEAR('All Trades'!B678)</f>
        <v/>
      </c>
      <c r="C678" s="24">
        <f>DATE(YEAR('All Trades'!B678),MONTH('All Trades'!B678),1)</f>
        <v/>
      </c>
      <c r="D678" s="18">
        <f>'All Trades'!O678</f>
        <v/>
      </c>
      <c r="E678" s="18">
        <f>IF(B678&lt;&gt;B677,D678,E677+D678)</f>
        <v/>
      </c>
      <c r="F678" s="18">
        <f>IF(B678&lt;&gt;B677,MAX(0,E678),MAX(F677,E678))</f>
        <v/>
      </c>
      <c r="G678" s="18">
        <f>F678-E678</f>
        <v/>
      </c>
      <c r="H678" s="18">
        <f>IF(C678&lt;&gt;C677,D678,H677+D678)</f>
        <v/>
      </c>
      <c r="I678" s="18">
        <f>IF(C678&lt;&gt;C677,MAX(0,H678),MAX(I677,H678))</f>
        <v/>
      </c>
      <c r="J678" s="18">
        <f>I678-H678</f>
        <v/>
      </c>
      <c r="K678" s="18">
        <f>MAX(K677,'All Trades'!R677)</f>
        <v/>
      </c>
      <c r="L678" s="18">
        <f>'All Trades'!R677</f>
        <v/>
      </c>
      <c r="M678" s="18">
        <f>MAX(0,K678-(L678+'All Trades'!P678))</f>
        <v/>
      </c>
    </row>
    <row r="679">
      <c r="A679" s="11">
        <f>'All Trades'!A679</f>
        <v/>
      </c>
      <c r="B679" s="31">
        <f>YEAR('All Trades'!B679)</f>
        <v/>
      </c>
      <c r="C679" s="24">
        <f>DATE(YEAR('All Trades'!B679),MONTH('All Trades'!B679),1)</f>
        <v/>
      </c>
      <c r="D679" s="18">
        <f>'All Trades'!O679</f>
        <v/>
      </c>
      <c r="E679" s="18">
        <f>IF(B679&lt;&gt;B678,D679,E678+D679)</f>
        <v/>
      </c>
      <c r="F679" s="18">
        <f>IF(B679&lt;&gt;B678,MAX(0,E679),MAX(F678,E679))</f>
        <v/>
      </c>
      <c r="G679" s="18">
        <f>F679-E679</f>
        <v/>
      </c>
      <c r="H679" s="18">
        <f>IF(C679&lt;&gt;C678,D679,H678+D679)</f>
        <v/>
      </c>
      <c r="I679" s="18">
        <f>IF(C679&lt;&gt;C678,MAX(0,H679),MAX(I678,H679))</f>
        <v/>
      </c>
      <c r="J679" s="18">
        <f>I679-H679</f>
        <v/>
      </c>
      <c r="K679" s="18">
        <f>MAX(K678,'All Trades'!R678)</f>
        <v/>
      </c>
      <c r="L679" s="18">
        <f>'All Trades'!R678</f>
        <v/>
      </c>
      <c r="M679" s="18">
        <f>MAX(0,K679-(L679+'All Trades'!P679))</f>
        <v/>
      </c>
    </row>
    <row r="680">
      <c r="A680" s="11">
        <f>'All Trades'!A680</f>
        <v/>
      </c>
      <c r="B680" s="31">
        <f>YEAR('All Trades'!B680)</f>
        <v/>
      </c>
      <c r="C680" s="24">
        <f>DATE(YEAR('All Trades'!B680),MONTH('All Trades'!B680),1)</f>
        <v/>
      </c>
      <c r="D680" s="18">
        <f>'All Trades'!O680</f>
        <v/>
      </c>
      <c r="E680" s="18">
        <f>IF(B680&lt;&gt;B679,D680,E679+D680)</f>
        <v/>
      </c>
      <c r="F680" s="18">
        <f>IF(B680&lt;&gt;B679,MAX(0,E680),MAX(F679,E680))</f>
        <v/>
      </c>
      <c r="G680" s="18">
        <f>F680-E680</f>
        <v/>
      </c>
      <c r="H680" s="18">
        <f>IF(C680&lt;&gt;C679,D680,H679+D680)</f>
        <v/>
      </c>
      <c r="I680" s="18">
        <f>IF(C680&lt;&gt;C679,MAX(0,H680),MAX(I679,H680))</f>
        <v/>
      </c>
      <c r="J680" s="18">
        <f>I680-H680</f>
        <v/>
      </c>
      <c r="K680" s="18">
        <f>MAX(K679,'All Trades'!R679)</f>
        <v/>
      </c>
      <c r="L680" s="18">
        <f>'All Trades'!R679</f>
        <v/>
      </c>
      <c r="M680" s="18">
        <f>MAX(0,K680-(L680+'All Trades'!P680))</f>
        <v/>
      </c>
    </row>
    <row r="681">
      <c r="A681" s="11">
        <f>'All Trades'!A681</f>
        <v/>
      </c>
      <c r="B681" s="31">
        <f>YEAR('All Trades'!B681)</f>
        <v/>
      </c>
      <c r="C681" s="24">
        <f>DATE(YEAR('All Trades'!B681),MONTH('All Trades'!B681),1)</f>
        <v/>
      </c>
      <c r="D681" s="18">
        <f>'All Trades'!O681</f>
        <v/>
      </c>
      <c r="E681" s="18">
        <f>IF(B681&lt;&gt;B680,D681,E680+D681)</f>
        <v/>
      </c>
      <c r="F681" s="18">
        <f>IF(B681&lt;&gt;B680,MAX(0,E681),MAX(F680,E681))</f>
        <v/>
      </c>
      <c r="G681" s="18">
        <f>F681-E681</f>
        <v/>
      </c>
      <c r="H681" s="18">
        <f>IF(C681&lt;&gt;C680,D681,H680+D681)</f>
        <v/>
      </c>
      <c r="I681" s="18">
        <f>IF(C681&lt;&gt;C680,MAX(0,H681),MAX(I680,H681))</f>
        <v/>
      </c>
      <c r="J681" s="18">
        <f>I681-H681</f>
        <v/>
      </c>
      <c r="K681" s="18">
        <f>MAX(K680,'All Trades'!R680)</f>
        <v/>
      </c>
      <c r="L681" s="18">
        <f>'All Trades'!R680</f>
        <v/>
      </c>
      <c r="M681" s="18">
        <f>MAX(0,K681-(L681+'All Trades'!P681))</f>
        <v/>
      </c>
    </row>
    <row r="682">
      <c r="A682" s="11">
        <f>'All Trades'!A682</f>
        <v/>
      </c>
      <c r="B682" s="31">
        <f>YEAR('All Trades'!B682)</f>
        <v/>
      </c>
      <c r="C682" s="24">
        <f>DATE(YEAR('All Trades'!B682),MONTH('All Trades'!B682),1)</f>
        <v/>
      </c>
      <c r="D682" s="18">
        <f>'All Trades'!O682</f>
        <v/>
      </c>
      <c r="E682" s="18">
        <f>IF(B682&lt;&gt;B681,D682,E681+D682)</f>
        <v/>
      </c>
      <c r="F682" s="18">
        <f>IF(B682&lt;&gt;B681,MAX(0,E682),MAX(F681,E682))</f>
        <v/>
      </c>
      <c r="G682" s="18">
        <f>F682-E682</f>
        <v/>
      </c>
      <c r="H682" s="18">
        <f>IF(C682&lt;&gt;C681,D682,H681+D682)</f>
        <v/>
      </c>
      <c r="I682" s="18">
        <f>IF(C682&lt;&gt;C681,MAX(0,H682),MAX(I681,H682))</f>
        <v/>
      </c>
      <c r="J682" s="18">
        <f>I682-H682</f>
        <v/>
      </c>
      <c r="K682" s="18">
        <f>MAX(K681,'All Trades'!R681)</f>
        <v/>
      </c>
      <c r="L682" s="18">
        <f>'All Trades'!R681</f>
        <v/>
      </c>
      <c r="M682" s="18">
        <f>MAX(0,K682-(L682+'All Trades'!P682))</f>
        <v/>
      </c>
    </row>
    <row r="683">
      <c r="A683" s="11">
        <f>'All Trades'!A683</f>
        <v/>
      </c>
      <c r="B683" s="31">
        <f>YEAR('All Trades'!B683)</f>
        <v/>
      </c>
      <c r="C683" s="24">
        <f>DATE(YEAR('All Trades'!B683),MONTH('All Trades'!B683),1)</f>
        <v/>
      </c>
      <c r="D683" s="18">
        <f>'All Trades'!O683</f>
        <v/>
      </c>
      <c r="E683" s="18">
        <f>IF(B683&lt;&gt;B682,D683,E682+D683)</f>
        <v/>
      </c>
      <c r="F683" s="18">
        <f>IF(B683&lt;&gt;B682,MAX(0,E683),MAX(F682,E683))</f>
        <v/>
      </c>
      <c r="G683" s="18">
        <f>F683-E683</f>
        <v/>
      </c>
      <c r="H683" s="18">
        <f>IF(C683&lt;&gt;C682,D683,H682+D683)</f>
        <v/>
      </c>
      <c r="I683" s="18">
        <f>IF(C683&lt;&gt;C682,MAX(0,H683),MAX(I682,H683))</f>
        <v/>
      </c>
      <c r="J683" s="18">
        <f>I683-H683</f>
        <v/>
      </c>
      <c r="K683" s="18">
        <f>MAX(K682,'All Trades'!R682)</f>
        <v/>
      </c>
      <c r="L683" s="18">
        <f>'All Trades'!R682</f>
        <v/>
      </c>
      <c r="M683" s="18">
        <f>MAX(0,K683-(L683+'All Trades'!P683))</f>
        <v/>
      </c>
    </row>
    <row r="684">
      <c r="A684" s="11">
        <f>'All Trades'!A684</f>
        <v/>
      </c>
      <c r="B684" s="31">
        <f>YEAR('All Trades'!B684)</f>
        <v/>
      </c>
      <c r="C684" s="24">
        <f>DATE(YEAR('All Trades'!B684),MONTH('All Trades'!B684),1)</f>
        <v/>
      </c>
      <c r="D684" s="18">
        <f>'All Trades'!O684</f>
        <v/>
      </c>
      <c r="E684" s="18">
        <f>IF(B684&lt;&gt;B683,D684,E683+D684)</f>
        <v/>
      </c>
      <c r="F684" s="18">
        <f>IF(B684&lt;&gt;B683,MAX(0,E684),MAX(F683,E684))</f>
        <v/>
      </c>
      <c r="G684" s="18">
        <f>F684-E684</f>
        <v/>
      </c>
      <c r="H684" s="18">
        <f>IF(C684&lt;&gt;C683,D684,H683+D684)</f>
        <v/>
      </c>
      <c r="I684" s="18">
        <f>IF(C684&lt;&gt;C683,MAX(0,H684),MAX(I683,H684))</f>
        <v/>
      </c>
      <c r="J684" s="18">
        <f>I684-H684</f>
        <v/>
      </c>
      <c r="K684" s="18">
        <f>MAX(K683,'All Trades'!R683)</f>
        <v/>
      </c>
      <c r="L684" s="18">
        <f>'All Trades'!R683</f>
        <v/>
      </c>
      <c r="M684" s="18">
        <f>MAX(0,K684-(L684+'All Trades'!P684))</f>
        <v/>
      </c>
    </row>
    <row r="685">
      <c r="A685" s="11">
        <f>'All Trades'!A685</f>
        <v/>
      </c>
      <c r="B685" s="31">
        <f>YEAR('All Trades'!B685)</f>
        <v/>
      </c>
      <c r="C685" s="24">
        <f>DATE(YEAR('All Trades'!B685),MONTH('All Trades'!B685),1)</f>
        <v/>
      </c>
      <c r="D685" s="18">
        <f>'All Trades'!O685</f>
        <v/>
      </c>
      <c r="E685" s="18">
        <f>IF(B685&lt;&gt;B684,D685,E684+D685)</f>
        <v/>
      </c>
      <c r="F685" s="18">
        <f>IF(B685&lt;&gt;B684,MAX(0,E685),MAX(F684,E685))</f>
        <v/>
      </c>
      <c r="G685" s="18">
        <f>F685-E685</f>
        <v/>
      </c>
      <c r="H685" s="18">
        <f>IF(C685&lt;&gt;C684,D685,H684+D685)</f>
        <v/>
      </c>
      <c r="I685" s="18">
        <f>IF(C685&lt;&gt;C684,MAX(0,H685),MAX(I684,H685))</f>
        <v/>
      </c>
      <c r="J685" s="18">
        <f>I685-H685</f>
        <v/>
      </c>
      <c r="K685" s="18">
        <f>MAX(K684,'All Trades'!R684)</f>
        <v/>
      </c>
      <c r="L685" s="18">
        <f>'All Trades'!R684</f>
        <v/>
      </c>
      <c r="M685" s="18">
        <f>MAX(0,K685-(L685+'All Trades'!P685))</f>
        <v/>
      </c>
    </row>
    <row r="686">
      <c r="A686" s="11">
        <f>'All Trades'!A686</f>
        <v/>
      </c>
      <c r="B686" s="31">
        <f>YEAR('All Trades'!B686)</f>
        <v/>
      </c>
      <c r="C686" s="24">
        <f>DATE(YEAR('All Trades'!B686),MONTH('All Trades'!B686),1)</f>
        <v/>
      </c>
      <c r="D686" s="18">
        <f>'All Trades'!O686</f>
        <v/>
      </c>
      <c r="E686" s="18">
        <f>IF(B686&lt;&gt;B685,D686,E685+D686)</f>
        <v/>
      </c>
      <c r="F686" s="18">
        <f>IF(B686&lt;&gt;B685,MAX(0,E686),MAX(F685,E686))</f>
        <v/>
      </c>
      <c r="G686" s="18">
        <f>F686-E686</f>
        <v/>
      </c>
      <c r="H686" s="18">
        <f>IF(C686&lt;&gt;C685,D686,H685+D686)</f>
        <v/>
      </c>
      <c r="I686" s="18">
        <f>IF(C686&lt;&gt;C685,MAX(0,H686),MAX(I685,H686))</f>
        <v/>
      </c>
      <c r="J686" s="18">
        <f>I686-H686</f>
        <v/>
      </c>
      <c r="K686" s="18">
        <f>MAX(K685,'All Trades'!R685)</f>
        <v/>
      </c>
      <c r="L686" s="18">
        <f>'All Trades'!R685</f>
        <v/>
      </c>
      <c r="M686" s="18">
        <f>MAX(0,K686-(L686+'All Trades'!P686))</f>
        <v/>
      </c>
    </row>
    <row r="687">
      <c r="A687" s="11">
        <f>'All Trades'!A687</f>
        <v/>
      </c>
      <c r="B687" s="31">
        <f>YEAR('All Trades'!B687)</f>
        <v/>
      </c>
      <c r="C687" s="24">
        <f>DATE(YEAR('All Trades'!B687),MONTH('All Trades'!B687),1)</f>
        <v/>
      </c>
      <c r="D687" s="18">
        <f>'All Trades'!O687</f>
        <v/>
      </c>
      <c r="E687" s="18">
        <f>IF(B687&lt;&gt;B686,D687,E686+D687)</f>
        <v/>
      </c>
      <c r="F687" s="18">
        <f>IF(B687&lt;&gt;B686,MAX(0,E687),MAX(F686,E687))</f>
        <v/>
      </c>
      <c r="G687" s="18">
        <f>F687-E687</f>
        <v/>
      </c>
      <c r="H687" s="18">
        <f>IF(C687&lt;&gt;C686,D687,H686+D687)</f>
        <v/>
      </c>
      <c r="I687" s="18">
        <f>IF(C687&lt;&gt;C686,MAX(0,H687),MAX(I686,H687))</f>
        <v/>
      </c>
      <c r="J687" s="18">
        <f>I687-H687</f>
        <v/>
      </c>
      <c r="K687" s="18">
        <f>MAX(K686,'All Trades'!R686)</f>
        <v/>
      </c>
      <c r="L687" s="18">
        <f>'All Trades'!R686</f>
        <v/>
      </c>
      <c r="M687" s="18">
        <f>MAX(0,K687-(L687+'All Trades'!P687))</f>
        <v/>
      </c>
    </row>
    <row r="688">
      <c r="A688" s="11">
        <f>'All Trades'!A688</f>
        <v/>
      </c>
      <c r="B688" s="31">
        <f>YEAR('All Trades'!B688)</f>
        <v/>
      </c>
      <c r="C688" s="24">
        <f>DATE(YEAR('All Trades'!B688),MONTH('All Trades'!B688),1)</f>
        <v/>
      </c>
      <c r="D688" s="18">
        <f>'All Trades'!O688</f>
        <v/>
      </c>
      <c r="E688" s="18">
        <f>IF(B688&lt;&gt;B687,D688,E687+D688)</f>
        <v/>
      </c>
      <c r="F688" s="18">
        <f>IF(B688&lt;&gt;B687,MAX(0,E688),MAX(F687,E688))</f>
        <v/>
      </c>
      <c r="G688" s="18">
        <f>F688-E688</f>
        <v/>
      </c>
      <c r="H688" s="18">
        <f>IF(C688&lt;&gt;C687,D688,H687+D688)</f>
        <v/>
      </c>
      <c r="I688" s="18">
        <f>IF(C688&lt;&gt;C687,MAX(0,H688),MAX(I687,H688))</f>
        <v/>
      </c>
      <c r="J688" s="18">
        <f>I688-H688</f>
        <v/>
      </c>
      <c r="K688" s="18">
        <f>MAX(K687,'All Trades'!R687)</f>
        <v/>
      </c>
      <c r="L688" s="18">
        <f>'All Trades'!R687</f>
        <v/>
      </c>
      <c r="M688" s="18">
        <f>MAX(0,K688-(L688+'All Trades'!P688))</f>
        <v/>
      </c>
    </row>
    <row r="689">
      <c r="A689" s="11">
        <f>'All Trades'!A689</f>
        <v/>
      </c>
      <c r="B689" s="31">
        <f>YEAR('All Trades'!B689)</f>
        <v/>
      </c>
      <c r="C689" s="24">
        <f>DATE(YEAR('All Trades'!B689),MONTH('All Trades'!B689),1)</f>
        <v/>
      </c>
      <c r="D689" s="18">
        <f>'All Trades'!O689</f>
        <v/>
      </c>
      <c r="E689" s="18">
        <f>IF(B689&lt;&gt;B688,D689,E688+D689)</f>
        <v/>
      </c>
      <c r="F689" s="18">
        <f>IF(B689&lt;&gt;B688,MAX(0,E689),MAX(F688,E689))</f>
        <v/>
      </c>
      <c r="G689" s="18">
        <f>F689-E689</f>
        <v/>
      </c>
      <c r="H689" s="18">
        <f>IF(C689&lt;&gt;C688,D689,H688+D689)</f>
        <v/>
      </c>
      <c r="I689" s="18">
        <f>IF(C689&lt;&gt;C688,MAX(0,H689),MAX(I688,H689))</f>
        <v/>
      </c>
      <c r="J689" s="18">
        <f>I689-H689</f>
        <v/>
      </c>
      <c r="K689" s="18">
        <f>MAX(K688,'All Trades'!R688)</f>
        <v/>
      </c>
      <c r="L689" s="18">
        <f>'All Trades'!R688</f>
        <v/>
      </c>
      <c r="M689" s="18">
        <f>MAX(0,K689-(L689+'All Trades'!P689))</f>
        <v/>
      </c>
    </row>
    <row r="690">
      <c r="A690" s="11">
        <f>'All Trades'!A690</f>
        <v/>
      </c>
      <c r="B690" s="31">
        <f>YEAR('All Trades'!B690)</f>
        <v/>
      </c>
      <c r="C690" s="24">
        <f>DATE(YEAR('All Trades'!B690),MONTH('All Trades'!B690),1)</f>
        <v/>
      </c>
      <c r="D690" s="18">
        <f>'All Trades'!O690</f>
        <v/>
      </c>
      <c r="E690" s="18">
        <f>IF(B690&lt;&gt;B689,D690,E689+D690)</f>
        <v/>
      </c>
      <c r="F690" s="18">
        <f>IF(B690&lt;&gt;B689,MAX(0,E690),MAX(F689,E690))</f>
        <v/>
      </c>
      <c r="G690" s="18">
        <f>F690-E690</f>
        <v/>
      </c>
      <c r="H690" s="18">
        <f>IF(C690&lt;&gt;C689,D690,H689+D690)</f>
        <v/>
      </c>
      <c r="I690" s="18">
        <f>IF(C690&lt;&gt;C689,MAX(0,H690),MAX(I689,H690))</f>
        <v/>
      </c>
      <c r="J690" s="18">
        <f>I690-H690</f>
        <v/>
      </c>
      <c r="K690" s="18">
        <f>MAX(K689,'All Trades'!R689)</f>
        <v/>
      </c>
      <c r="L690" s="18">
        <f>'All Trades'!R689</f>
        <v/>
      </c>
      <c r="M690" s="18">
        <f>MAX(0,K690-(L690+'All Trades'!P690))</f>
        <v/>
      </c>
    </row>
    <row r="691">
      <c r="A691" s="11">
        <f>'All Trades'!A691</f>
        <v/>
      </c>
      <c r="B691" s="31">
        <f>YEAR('All Trades'!B691)</f>
        <v/>
      </c>
      <c r="C691" s="24">
        <f>DATE(YEAR('All Trades'!B691),MONTH('All Trades'!B691),1)</f>
        <v/>
      </c>
      <c r="D691" s="18">
        <f>'All Trades'!O691</f>
        <v/>
      </c>
      <c r="E691" s="18">
        <f>IF(B691&lt;&gt;B690,D691,E690+D691)</f>
        <v/>
      </c>
      <c r="F691" s="18">
        <f>IF(B691&lt;&gt;B690,MAX(0,E691),MAX(F690,E691))</f>
        <v/>
      </c>
      <c r="G691" s="18">
        <f>F691-E691</f>
        <v/>
      </c>
      <c r="H691" s="18">
        <f>IF(C691&lt;&gt;C690,D691,H690+D691)</f>
        <v/>
      </c>
      <c r="I691" s="18">
        <f>IF(C691&lt;&gt;C690,MAX(0,H691),MAX(I690,H691))</f>
        <v/>
      </c>
      <c r="J691" s="18">
        <f>I691-H691</f>
        <v/>
      </c>
      <c r="K691" s="18">
        <f>MAX(K690,'All Trades'!R690)</f>
        <v/>
      </c>
      <c r="L691" s="18">
        <f>'All Trades'!R690</f>
        <v/>
      </c>
      <c r="M691" s="18">
        <f>MAX(0,K691-(L691+'All Trades'!P691))</f>
        <v/>
      </c>
    </row>
    <row r="692">
      <c r="A692" s="11">
        <f>'All Trades'!A692</f>
        <v/>
      </c>
      <c r="B692" s="31">
        <f>YEAR('All Trades'!B692)</f>
        <v/>
      </c>
      <c r="C692" s="24">
        <f>DATE(YEAR('All Trades'!B692),MONTH('All Trades'!B692),1)</f>
        <v/>
      </c>
      <c r="D692" s="18">
        <f>'All Trades'!O692</f>
        <v/>
      </c>
      <c r="E692" s="18">
        <f>IF(B692&lt;&gt;B691,D692,E691+D692)</f>
        <v/>
      </c>
      <c r="F692" s="18">
        <f>IF(B692&lt;&gt;B691,MAX(0,E692),MAX(F691,E692))</f>
        <v/>
      </c>
      <c r="G692" s="18">
        <f>F692-E692</f>
        <v/>
      </c>
      <c r="H692" s="18">
        <f>IF(C692&lt;&gt;C691,D692,H691+D692)</f>
        <v/>
      </c>
      <c r="I692" s="18">
        <f>IF(C692&lt;&gt;C691,MAX(0,H692),MAX(I691,H692))</f>
        <v/>
      </c>
      <c r="J692" s="18">
        <f>I692-H692</f>
        <v/>
      </c>
      <c r="K692" s="18">
        <f>MAX(K691,'All Trades'!R691)</f>
        <v/>
      </c>
      <c r="L692" s="18">
        <f>'All Trades'!R691</f>
        <v/>
      </c>
      <c r="M692" s="18">
        <f>MAX(0,K692-(L692+'All Trades'!P692))</f>
        <v/>
      </c>
    </row>
    <row r="693">
      <c r="A693" s="11">
        <f>'All Trades'!A693</f>
        <v/>
      </c>
      <c r="B693" s="31">
        <f>YEAR('All Trades'!B693)</f>
        <v/>
      </c>
      <c r="C693" s="24">
        <f>DATE(YEAR('All Trades'!B693),MONTH('All Trades'!B693),1)</f>
        <v/>
      </c>
      <c r="D693" s="18">
        <f>'All Trades'!O693</f>
        <v/>
      </c>
      <c r="E693" s="18">
        <f>IF(B693&lt;&gt;B692,D693,E692+D693)</f>
        <v/>
      </c>
      <c r="F693" s="18">
        <f>IF(B693&lt;&gt;B692,MAX(0,E693),MAX(F692,E693))</f>
        <v/>
      </c>
      <c r="G693" s="18">
        <f>F693-E693</f>
        <v/>
      </c>
      <c r="H693" s="18">
        <f>IF(C693&lt;&gt;C692,D693,H692+D693)</f>
        <v/>
      </c>
      <c r="I693" s="18">
        <f>IF(C693&lt;&gt;C692,MAX(0,H693),MAX(I692,H693))</f>
        <v/>
      </c>
      <c r="J693" s="18">
        <f>I693-H693</f>
        <v/>
      </c>
      <c r="K693" s="18">
        <f>MAX(K692,'All Trades'!R692)</f>
        <v/>
      </c>
      <c r="L693" s="18">
        <f>'All Trades'!R692</f>
        <v/>
      </c>
      <c r="M693" s="18">
        <f>MAX(0,K693-(L693+'All Trades'!P693))</f>
        <v/>
      </c>
    </row>
    <row r="694">
      <c r="A694" s="11">
        <f>'All Trades'!A694</f>
        <v/>
      </c>
      <c r="B694" s="31">
        <f>YEAR('All Trades'!B694)</f>
        <v/>
      </c>
      <c r="C694" s="24">
        <f>DATE(YEAR('All Trades'!B694),MONTH('All Trades'!B694),1)</f>
        <v/>
      </c>
      <c r="D694" s="18">
        <f>'All Trades'!O694</f>
        <v/>
      </c>
      <c r="E694" s="18">
        <f>IF(B694&lt;&gt;B693,D694,E693+D694)</f>
        <v/>
      </c>
      <c r="F694" s="18">
        <f>IF(B694&lt;&gt;B693,MAX(0,E694),MAX(F693,E694))</f>
        <v/>
      </c>
      <c r="G694" s="18">
        <f>F694-E694</f>
        <v/>
      </c>
      <c r="H694" s="18">
        <f>IF(C694&lt;&gt;C693,D694,H693+D694)</f>
        <v/>
      </c>
      <c r="I694" s="18">
        <f>IF(C694&lt;&gt;C693,MAX(0,H694),MAX(I693,H694))</f>
        <v/>
      </c>
      <c r="J694" s="18">
        <f>I694-H694</f>
        <v/>
      </c>
      <c r="K694" s="18">
        <f>MAX(K693,'All Trades'!R693)</f>
        <v/>
      </c>
      <c r="L694" s="18">
        <f>'All Trades'!R693</f>
        <v/>
      </c>
      <c r="M694" s="18">
        <f>MAX(0,K694-(L694+'All Trades'!P694))</f>
        <v/>
      </c>
    </row>
    <row r="695">
      <c r="A695" s="11">
        <f>'All Trades'!A695</f>
        <v/>
      </c>
      <c r="B695" s="31">
        <f>YEAR('All Trades'!B695)</f>
        <v/>
      </c>
      <c r="C695" s="24">
        <f>DATE(YEAR('All Trades'!B695),MONTH('All Trades'!B695),1)</f>
        <v/>
      </c>
      <c r="D695" s="18">
        <f>'All Trades'!O695</f>
        <v/>
      </c>
      <c r="E695" s="18">
        <f>IF(B695&lt;&gt;B694,D695,E694+D695)</f>
        <v/>
      </c>
      <c r="F695" s="18">
        <f>IF(B695&lt;&gt;B694,MAX(0,E695),MAX(F694,E695))</f>
        <v/>
      </c>
      <c r="G695" s="18">
        <f>F695-E695</f>
        <v/>
      </c>
      <c r="H695" s="18">
        <f>IF(C695&lt;&gt;C694,D695,H694+D695)</f>
        <v/>
      </c>
      <c r="I695" s="18">
        <f>IF(C695&lt;&gt;C694,MAX(0,H695),MAX(I694,H695))</f>
        <v/>
      </c>
      <c r="J695" s="18">
        <f>I695-H695</f>
        <v/>
      </c>
      <c r="K695" s="18">
        <f>MAX(K694,'All Trades'!R694)</f>
        <v/>
      </c>
      <c r="L695" s="18">
        <f>'All Trades'!R694</f>
        <v/>
      </c>
      <c r="M695" s="18">
        <f>MAX(0,K695-(L695+'All Trades'!P695))</f>
        <v/>
      </c>
    </row>
    <row r="696">
      <c r="A696" s="11">
        <f>'All Trades'!A696</f>
        <v/>
      </c>
      <c r="B696" s="31">
        <f>YEAR('All Trades'!B696)</f>
        <v/>
      </c>
      <c r="C696" s="24">
        <f>DATE(YEAR('All Trades'!B696),MONTH('All Trades'!B696),1)</f>
        <v/>
      </c>
      <c r="D696" s="18">
        <f>'All Trades'!O696</f>
        <v/>
      </c>
      <c r="E696" s="18">
        <f>IF(B696&lt;&gt;B695,D696,E695+D696)</f>
        <v/>
      </c>
      <c r="F696" s="18">
        <f>IF(B696&lt;&gt;B695,MAX(0,E696),MAX(F695,E696))</f>
        <v/>
      </c>
      <c r="G696" s="18">
        <f>F696-E696</f>
        <v/>
      </c>
      <c r="H696" s="18">
        <f>IF(C696&lt;&gt;C695,D696,H695+D696)</f>
        <v/>
      </c>
      <c r="I696" s="18">
        <f>IF(C696&lt;&gt;C695,MAX(0,H696),MAX(I695,H696))</f>
        <v/>
      </c>
      <c r="J696" s="18">
        <f>I696-H696</f>
        <v/>
      </c>
      <c r="K696" s="18">
        <f>MAX(K695,'All Trades'!R695)</f>
        <v/>
      </c>
      <c r="L696" s="18">
        <f>'All Trades'!R695</f>
        <v/>
      </c>
      <c r="M696" s="18">
        <f>MAX(0,K696-(L696+'All Trades'!P696))</f>
        <v/>
      </c>
    </row>
    <row r="697">
      <c r="A697" s="11">
        <f>'All Trades'!A697</f>
        <v/>
      </c>
      <c r="B697" s="31">
        <f>YEAR('All Trades'!B697)</f>
        <v/>
      </c>
      <c r="C697" s="24">
        <f>DATE(YEAR('All Trades'!B697),MONTH('All Trades'!B697),1)</f>
        <v/>
      </c>
      <c r="D697" s="18">
        <f>'All Trades'!O697</f>
        <v/>
      </c>
      <c r="E697" s="18">
        <f>IF(B697&lt;&gt;B696,D697,E696+D697)</f>
        <v/>
      </c>
      <c r="F697" s="18">
        <f>IF(B697&lt;&gt;B696,MAX(0,E697),MAX(F696,E697))</f>
        <v/>
      </c>
      <c r="G697" s="18">
        <f>F697-E697</f>
        <v/>
      </c>
      <c r="H697" s="18">
        <f>IF(C697&lt;&gt;C696,D697,H696+D697)</f>
        <v/>
      </c>
      <c r="I697" s="18">
        <f>IF(C697&lt;&gt;C696,MAX(0,H697),MAX(I696,H697))</f>
        <v/>
      </c>
      <c r="J697" s="18">
        <f>I697-H697</f>
        <v/>
      </c>
      <c r="K697" s="18">
        <f>MAX(K696,'All Trades'!R696)</f>
        <v/>
      </c>
      <c r="L697" s="18">
        <f>'All Trades'!R696</f>
        <v/>
      </c>
      <c r="M697" s="18">
        <f>MAX(0,K697-(L697+'All Trades'!P697))</f>
        <v/>
      </c>
    </row>
    <row r="698">
      <c r="A698" s="11">
        <f>'All Trades'!A698</f>
        <v/>
      </c>
      <c r="B698" s="31">
        <f>YEAR('All Trades'!B698)</f>
        <v/>
      </c>
      <c r="C698" s="24">
        <f>DATE(YEAR('All Trades'!B698),MONTH('All Trades'!B698),1)</f>
        <v/>
      </c>
      <c r="D698" s="18">
        <f>'All Trades'!O698</f>
        <v/>
      </c>
      <c r="E698" s="18">
        <f>IF(B698&lt;&gt;B697,D698,E697+D698)</f>
        <v/>
      </c>
      <c r="F698" s="18">
        <f>IF(B698&lt;&gt;B697,MAX(0,E698),MAX(F697,E698))</f>
        <v/>
      </c>
      <c r="G698" s="18">
        <f>F698-E698</f>
        <v/>
      </c>
      <c r="H698" s="18">
        <f>IF(C698&lt;&gt;C697,D698,H697+D698)</f>
        <v/>
      </c>
      <c r="I698" s="18">
        <f>IF(C698&lt;&gt;C697,MAX(0,H698),MAX(I697,H698))</f>
        <v/>
      </c>
      <c r="J698" s="18">
        <f>I698-H698</f>
        <v/>
      </c>
      <c r="K698" s="18">
        <f>MAX(K697,'All Trades'!R697)</f>
        <v/>
      </c>
      <c r="L698" s="18">
        <f>'All Trades'!R697</f>
        <v/>
      </c>
      <c r="M698" s="18">
        <f>MAX(0,K698-(L698+'All Trades'!P698))</f>
        <v/>
      </c>
    </row>
    <row r="699">
      <c r="A699" s="11">
        <f>'All Trades'!A699</f>
        <v/>
      </c>
      <c r="B699" s="31">
        <f>YEAR('All Trades'!B699)</f>
        <v/>
      </c>
      <c r="C699" s="24">
        <f>DATE(YEAR('All Trades'!B699),MONTH('All Trades'!B699),1)</f>
        <v/>
      </c>
      <c r="D699" s="18">
        <f>'All Trades'!O699</f>
        <v/>
      </c>
      <c r="E699" s="18">
        <f>IF(B699&lt;&gt;B698,D699,E698+D699)</f>
        <v/>
      </c>
      <c r="F699" s="18">
        <f>IF(B699&lt;&gt;B698,MAX(0,E699),MAX(F698,E699))</f>
        <v/>
      </c>
      <c r="G699" s="18">
        <f>F699-E699</f>
        <v/>
      </c>
      <c r="H699" s="18">
        <f>IF(C699&lt;&gt;C698,D699,H698+D699)</f>
        <v/>
      </c>
      <c r="I699" s="18">
        <f>IF(C699&lt;&gt;C698,MAX(0,H699),MAX(I698,H699))</f>
        <v/>
      </c>
      <c r="J699" s="18">
        <f>I699-H699</f>
        <v/>
      </c>
      <c r="K699" s="18">
        <f>MAX(K698,'All Trades'!R698)</f>
        <v/>
      </c>
      <c r="L699" s="18">
        <f>'All Trades'!R698</f>
        <v/>
      </c>
      <c r="M699" s="18">
        <f>MAX(0,K699-(L699+'All Trades'!P699))</f>
        <v/>
      </c>
    </row>
    <row r="700">
      <c r="A700" s="11">
        <f>'All Trades'!A700</f>
        <v/>
      </c>
      <c r="B700" s="31">
        <f>YEAR('All Trades'!B700)</f>
        <v/>
      </c>
      <c r="C700" s="24">
        <f>DATE(YEAR('All Trades'!B700),MONTH('All Trades'!B700),1)</f>
        <v/>
      </c>
      <c r="D700" s="18">
        <f>'All Trades'!O700</f>
        <v/>
      </c>
      <c r="E700" s="18">
        <f>IF(B700&lt;&gt;B699,D700,E699+D700)</f>
        <v/>
      </c>
      <c r="F700" s="18">
        <f>IF(B700&lt;&gt;B699,MAX(0,E700),MAX(F699,E700))</f>
        <v/>
      </c>
      <c r="G700" s="18">
        <f>F700-E700</f>
        <v/>
      </c>
      <c r="H700" s="18">
        <f>IF(C700&lt;&gt;C699,D700,H699+D700)</f>
        <v/>
      </c>
      <c r="I700" s="18">
        <f>IF(C700&lt;&gt;C699,MAX(0,H700),MAX(I699,H700))</f>
        <v/>
      </c>
      <c r="J700" s="18">
        <f>I700-H700</f>
        <v/>
      </c>
      <c r="K700" s="18">
        <f>MAX(K699,'All Trades'!R699)</f>
        <v/>
      </c>
      <c r="L700" s="18">
        <f>'All Trades'!R699</f>
        <v/>
      </c>
      <c r="M700" s="18">
        <f>MAX(0,K700-(L700+'All Trades'!P700))</f>
        <v/>
      </c>
    </row>
    <row r="701">
      <c r="A701" s="11">
        <f>'All Trades'!A701</f>
        <v/>
      </c>
      <c r="B701" s="31">
        <f>YEAR('All Trades'!B701)</f>
        <v/>
      </c>
      <c r="C701" s="24">
        <f>DATE(YEAR('All Trades'!B701),MONTH('All Trades'!B701),1)</f>
        <v/>
      </c>
      <c r="D701" s="18">
        <f>'All Trades'!O701</f>
        <v/>
      </c>
      <c r="E701" s="18">
        <f>IF(B701&lt;&gt;B700,D701,E700+D701)</f>
        <v/>
      </c>
      <c r="F701" s="18">
        <f>IF(B701&lt;&gt;B700,MAX(0,E701),MAX(F700,E701))</f>
        <v/>
      </c>
      <c r="G701" s="18">
        <f>F701-E701</f>
        <v/>
      </c>
      <c r="H701" s="18">
        <f>IF(C701&lt;&gt;C700,D701,H700+D701)</f>
        <v/>
      </c>
      <c r="I701" s="18">
        <f>IF(C701&lt;&gt;C700,MAX(0,H701),MAX(I700,H701))</f>
        <v/>
      </c>
      <c r="J701" s="18">
        <f>I701-H701</f>
        <v/>
      </c>
      <c r="K701" s="18">
        <f>MAX(K700,'All Trades'!R700)</f>
        <v/>
      </c>
      <c r="L701" s="18">
        <f>'All Trades'!R700</f>
        <v/>
      </c>
      <c r="M701" s="18">
        <f>MAX(0,K701-(L701+'All Trades'!P701))</f>
        <v/>
      </c>
    </row>
    <row r="702">
      <c r="A702" s="11">
        <f>'All Trades'!A702</f>
        <v/>
      </c>
      <c r="B702" s="31">
        <f>YEAR('All Trades'!B702)</f>
        <v/>
      </c>
      <c r="C702" s="24">
        <f>DATE(YEAR('All Trades'!B702),MONTH('All Trades'!B702),1)</f>
        <v/>
      </c>
      <c r="D702" s="18">
        <f>'All Trades'!O702</f>
        <v/>
      </c>
      <c r="E702" s="18">
        <f>IF(B702&lt;&gt;B701,D702,E701+D702)</f>
        <v/>
      </c>
      <c r="F702" s="18">
        <f>IF(B702&lt;&gt;B701,MAX(0,E702),MAX(F701,E702))</f>
        <v/>
      </c>
      <c r="G702" s="18">
        <f>F702-E702</f>
        <v/>
      </c>
      <c r="H702" s="18">
        <f>IF(C702&lt;&gt;C701,D702,H701+D702)</f>
        <v/>
      </c>
      <c r="I702" s="18">
        <f>IF(C702&lt;&gt;C701,MAX(0,H702),MAX(I701,H702))</f>
        <v/>
      </c>
      <c r="J702" s="18">
        <f>I702-H702</f>
        <v/>
      </c>
      <c r="K702" s="18">
        <f>MAX(K701,'All Trades'!R701)</f>
        <v/>
      </c>
      <c r="L702" s="18">
        <f>'All Trades'!R701</f>
        <v/>
      </c>
      <c r="M702" s="18">
        <f>MAX(0,K702-(L702+'All Trades'!P702))</f>
        <v/>
      </c>
    </row>
    <row r="703">
      <c r="A703" s="11">
        <f>'All Trades'!A703</f>
        <v/>
      </c>
      <c r="B703" s="31">
        <f>YEAR('All Trades'!B703)</f>
        <v/>
      </c>
      <c r="C703" s="24">
        <f>DATE(YEAR('All Trades'!B703),MONTH('All Trades'!B703),1)</f>
        <v/>
      </c>
      <c r="D703" s="18">
        <f>'All Trades'!O703</f>
        <v/>
      </c>
      <c r="E703" s="18">
        <f>IF(B703&lt;&gt;B702,D703,E702+D703)</f>
        <v/>
      </c>
      <c r="F703" s="18">
        <f>IF(B703&lt;&gt;B702,MAX(0,E703),MAX(F702,E703))</f>
        <v/>
      </c>
      <c r="G703" s="18">
        <f>F703-E703</f>
        <v/>
      </c>
      <c r="H703" s="18">
        <f>IF(C703&lt;&gt;C702,D703,H702+D703)</f>
        <v/>
      </c>
      <c r="I703" s="18">
        <f>IF(C703&lt;&gt;C702,MAX(0,H703),MAX(I702,H703))</f>
        <v/>
      </c>
      <c r="J703" s="18">
        <f>I703-H703</f>
        <v/>
      </c>
      <c r="K703" s="18">
        <f>MAX(K702,'All Trades'!R702)</f>
        <v/>
      </c>
      <c r="L703" s="18">
        <f>'All Trades'!R702</f>
        <v/>
      </c>
      <c r="M703" s="18">
        <f>MAX(0,K703-(L703+'All Trades'!P703))</f>
        <v/>
      </c>
    </row>
    <row r="704">
      <c r="A704" s="11">
        <f>'All Trades'!A704</f>
        <v/>
      </c>
      <c r="B704" s="31">
        <f>YEAR('All Trades'!B704)</f>
        <v/>
      </c>
      <c r="C704" s="24">
        <f>DATE(YEAR('All Trades'!B704),MONTH('All Trades'!B704),1)</f>
        <v/>
      </c>
      <c r="D704" s="18">
        <f>'All Trades'!O704</f>
        <v/>
      </c>
      <c r="E704" s="18">
        <f>IF(B704&lt;&gt;B703,D704,E703+D704)</f>
        <v/>
      </c>
      <c r="F704" s="18">
        <f>IF(B704&lt;&gt;B703,MAX(0,E704),MAX(F703,E704))</f>
        <v/>
      </c>
      <c r="G704" s="18">
        <f>F704-E704</f>
        <v/>
      </c>
      <c r="H704" s="18">
        <f>IF(C704&lt;&gt;C703,D704,H703+D704)</f>
        <v/>
      </c>
      <c r="I704" s="18">
        <f>IF(C704&lt;&gt;C703,MAX(0,H704),MAX(I703,H704))</f>
        <v/>
      </c>
      <c r="J704" s="18">
        <f>I704-H704</f>
        <v/>
      </c>
      <c r="K704" s="18">
        <f>MAX(K703,'All Trades'!R703)</f>
        <v/>
      </c>
      <c r="L704" s="18">
        <f>'All Trades'!R703</f>
        <v/>
      </c>
      <c r="M704" s="18">
        <f>MAX(0,K704-(L704+'All Trades'!P704))</f>
        <v/>
      </c>
    </row>
    <row r="705">
      <c r="A705" s="11">
        <f>'All Trades'!A705</f>
        <v/>
      </c>
      <c r="B705" s="31">
        <f>YEAR('All Trades'!B705)</f>
        <v/>
      </c>
      <c r="C705" s="24">
        <f>DATE(YEAR('All Trades'!B705),MONTH('All Trades'!B705),1)</f>
        <v/>
      </c>
      <c r="D705" s="18">
        <f>'All Trades'!O705</f>
        <v/>
      </c>
      <c r="E705" s="18">
        <f>IF(B705&lt;&gt;B704,D705,E704+D705)</f>
        <v/>
      </c>
      <c r="F705" s="18">
        <f>IF(B705&lt;&gt;B704,MAX(0,E705),MAX(F704,E705))</f>
        <v/>
      </c>
      <c r="G705" s="18">
        <f>F705-E705</f>
        <v/>
      </c>
      <c r="H705" s="18">
        <f>IF(C705&lt;&gt;C704,D705,H704+D705)</f>
        <v/>
      </c>
      <c r="I705" s="18">
        <f>IF(C705&lt;&gt;C704,MAX(0,H705),MAX(I704,H705))</f>
        <v/>
      </c>
      <c r="J705" s="18">
        <f>I705-H705</f>
        <v/>
      </c>
      <c r="K705" s="18">
        <f>MAX(K704,'All Trades'!R704)</f>
        <v/>
      </c>
      <c r="L705" s="18">
        <f>'All Trades'!R704</f>
        <v/>
      </c>
      <c r="M705" s="18">
        <f>MAX(0,K705-(L705+'All Trades'!P705))</f>
        <v/>
      </c>
    </row>
    <row r="706">
      <c r="A706" s="11">
        <f>'All Trades'!A706</f>
        <v/>
      </c>
      <c r="B706" s="31">
        <f>YEAR('All Trades'!B706)</f>
        <v/>
      </c>
      <c r="C706" s="24">
        <f>DATE(YEAR('All Trades'!B706),MONTH('All Trades'!B706),1)</f>
        <v/>
      </c>
      <c r="D706" s="18">
        <f>'All Trades'!O706</f>
        <v/>
      </c>
      <c r="E706" s="18">
        <f>IF(B706&lt;&gt;B705,D706,E705+D706)</f>
        <v/>
      </c>
      <c r="F706" s="18">
        <f>IF(B706&lt;&gt;B705,MAX(0,E706),MAX(F705,E706))</f>
        <v/>
      </c>
      <c r="G706" s="18">
        <f>F706-E706</f>
        <v/>
      </c>
      <c r="H706" s="18">
        <f>IF(C706&lt;&gt;C705,D706,H705+D706)</f>
        <v/>
      </c>
      <c r="I706" s="18">
        <f>IF(C706&lt;&gt;C705,MAX(0,H706),MAX(I705,H706))</f>
        <v/>
      </c>
      <c r="J706" s="18">
        <f>I706-H706</f>
        <v/>
      </c>
      <c r="K706" s="18">
        <f>MAX(K705,'All Trades'!R705)</f>
        <v/>
      </c>
      <c r="L706" s="18">
        <f>'All Trades'!R705</f>
        <v/>
      </c>
      <c r="M706" s="18">
        <f>MAX(0,K706-(L706+'All Trades'!P706))</f>
        <v/>
      </c>
    </row>
    <row r="707">
      <c r="A707" s="11">
        <f>'All Trades'!A707</f>
        <v/>
      </c>
      <c r="B707" s="31">
        <f>YEAR('All Trades'!B707)</f>
        <v/>
      </c>
      <c r="C707" s="24">
        <f>DATE(YEAR('All Trades'!B707),MONTH('All Trades'!B707),1)</f>
        <v/>
      </c>
      <c r="D707" s="18">
        <f>'All Trades'!O707</f>
        <v/>
      </c>
      <c r="E707" s="18">
        <f>IF(B707&lt;&gt;B706,D707,E706+D707)</f>
        <v/>
      </c>
      <c r="F707" s="18">
        <f>IF(B707&lt;&gt;B706,MAX(0,E707),MAX(F706,E707))</f>
        <v/>
      </c>
      <c r="G707" s="18">
        <f>F707-E707</f>
        <v/>
      </c>
      <c r="H707" s="18">
        <f>IF(C707&lt;&gt;C706,D707,H706+D707)</f>
        <v/>
      </c>
      <c r="I707" s="18">
        <f>IF(C707&lt;&gt;C706,MAX(0,H707),MAX(I706,H707))</f>
        <v/>
      </c>
      <c r="J707" s="18">
        <f>I707-H707</f>
        <v/>
      </c>
      <c r="K707" s="18">
        <f>MAX(K706,'All Trades'!R706)</f>
        <v/>
      </c>
      <c r="L707" s="18">
        <f>'All Trades'!R706</f>
        <v/>
      </c>
      <c r="M707" s="18">
        <f>MAX(0,K707-(L707+'All Trades'!P707))</f>
        <v/>
      </c>
    </row>
    <row r="708">
      <c r="A708" s="11">
        <f>'All Trades'!A708</f>
        <v/>
      </c>
      <c r="B708" s="31">
        <f>YEAR('All Trades'!B708)</f>
        <v/>
      </c>
      <c r="C708" s="24">
        <f>DATE(YEAR('All Trades'!B708),MONTH('All Trades'!B708),1)</f>
        <v/>
      </c>
      <c r="D708" s="18">
        <f>'All Trades'!O708</f>
        <v/>
      </c>
      <c r="E708" s="18">
        <f>IF(B708&lt;&gt;B707,D708,E707+D708)</f>
        <v/>
      </c>
      <c r="F708" s="18">
        <f>IF(B708&lt;&gt;B707,MAX(0,E708),MAX(F707,E708))</f>
        <v/>
      </c>
      <c r="G708" s="18">
        <f>F708-E708</f>
        <v/>
      </c>
      <c r="H708" s="18">
        <f>IF(C708&lt;&gt;C707,D708,H707+D708)</f>
        <v/>
      </c>
      <c r="I708" s="18">
        <f>IF(C708&lt;&gt;C707,MAX(0,H708),MAX(I707,H708))</f>
        <v/>
      </c>
      <c r="J708" s="18">
        <f>I708-H708</f>
        <v/>
      </c>
      <c r="K708" s="18">
        <f>MAX(K707,'All Trades'!R707)</f>
        <v/>
      </c>
      <c r="L708" s="18">
        <f>'All Trades'!R707</f>
        <v/>
      </c>
      <c r="M708" s="18">
        <f>MAX(0,K708-(L708+'All Trades'!P708))</f>
        <v/>
      </c>
    </row>
    <row r="709">
      <c r="A709" s="11">
        <f>'All Trades'!A709</f>
        <v/>
      </c>
      <c r="B709" s="31">
        <f>YEAR('All Trades'!B709)</f>
        <v/>
      </c>
      <c r="C709" s="24">
        <f>DATE(YEAR('All Trades'!B709),MONTH('All Trades'!B709),1)</f>
        <v/>
      </c>
      <c r="D709" s="18">
        <f>'All Trades'!O709</f>
        <v/>
      </c>
      <c r="E709" s="18">
        <f>IF(B709&lt;&gt;B708,D709,E708+D709)</f>
        <v/>
      </c>
      <c r="F709" s="18">
        <f>IF(B709&lt;&gt;B708,MAX(0,E709),MAX(F708,E709))</f>
        <v/>
      </c>
      <c r="G709" s="18">
        <f>F709-E709</f>
        <v/>
      </c>
      <c r="H709" s="18">
        <f>IF(C709&lt;&gt;C708,D709,H708+D709)</f>
        <v/>
      </c>
      <c r="I709" s="18">
        <f>IF(C709&lt;&gt;C708,MAX(0,H709),MAX(I708,H709))</f>
        <v/>
      </c>
      <c r="J709" s="18">
        <f>I709-H709</f>
        <v/>
      </c>
      <c r="K709" s="18">
        <f>MAX(K708,'All Trades'!R708)</f>
        <v/>
      </c>
      <c r="L709" s="18">
        <f>'All Trades'!R708</f>
        <v/>
      </c>
      <c r="M709" s="18">
        <f>MAX(0,K709-(L709+'All Trades'!P709))</f>
        <v/>
      </c>
    </row>
    <row r="710">
      <c r="A710" s="11">
        <f>'All Trades'!A710</f>
        <v/>
      </c>
      <c r="B710" s="31">
        <f>YEAR('All Trades'!B710)</f>
        <v/>
      </c>
      <c r="C710" s="24">
        <f>DATE(YEAR('All Trades'!B710),MONTH('All Trades'!B710),1)</f>
        <v/>
      </c>
      <c r="D710" s="18">
        <f>'All Trades'!O710</f>
        <v/>
      </c>
      <c r="E710" s="18">
        <f>IF(B710&lt;&gt;B709,D710,E709+D710)</f>
        <v/>
      </c>
      <c r="F710" s="18">
        <f>IF(B710&lt;&gt;B709,MAX(0,E710),MAX(F709,E710))</f>
        <v/>
      </c>
      <c r="G710" s="18">
        <f>F710-E710</f>
        <v/>
      </c>
      <c r="H710" s="18">
        <f>IF(C710&lt;&gt;C709,D710,H709+D710)</f>
        <v/>
      </c>
      <c r="I710" s="18">
        <f>IF(C710&lt;&gt;C709,MAX(0,H710),MAX(I709,H710))</f>
        <v/>
      </c>
      <c r="J710" s="18">
        <f>I710-H710</f>
        <v/>
      </c>
      <c r="K710" s="18">
        <f>MAX(K709,'All Trades'!R709)</f>
        <v/>
      </c>
      <c r="L710" s="18">
        <f>'All Trades'!R709</f>
        <v/>
      </c>
      <c r="M710" s="18">
        <f>MAX(0,K710-(L710+'All Trades'!P710))</f>
        <v/>
      </c>
    </row>
    <row r="711">
      <c r="A711" s="11">
        <f>'All Trades'!A711</f>
        <v/>
      </c>
      <c r="B711" s="31">
        <f>YEAR('All Trades'!B711)</f>
        <v/>
      </c>
      <c r="C711" s="24">
        <f>DATE(YEAR('All Trades'!B711),MONTH('All Trades'!B711),1)</f>
        <v/>
      </c>
      <c r="D711" s="18">
        <f>'All Trades'!O711</f>
        <v/>
      </c>
      <c r="E711" s="18">
        <f>IF(B711&lt;&gt;B710,D711,E710+D711)</f>
        <v/>
      </c>
      <c r="F711" s="18">
        <f>IF(B711&lt;&gt;B710,MAX(0,E711),MAX(F710,E711))</f>
        <v/>
      </c>
      <c r="G711" s="18">
        <f>F711-E711</f>
        <v/>
      </c>
      <c r="H711" s="18">
        <f>IF(C711&lt;&gt;C710,D711,H710+D711)</f>
        <v/>
      </c>
      <c r="I711" s="18">
        <f>IF(C711&lt;&gt;C710,MAX(0,H711),MAX(I710,H711))</f>
        <v/>
      </c>
      <c r="J711" s="18">
        <f>I711-H711</f>
        <v/>
      </c>
      <c r="K711" s="18">
        <f>MAX(K710,'All Trades'!R710)</f>
        <v/>
      </c>
      <c r="L711" s="18">
        <f>'All Trades'!R710</f>
        <v/>
      </c>
      <c r="M711" s="18">
        <f>MAX(0,K711-(L711+'All Trades'!P711))</f>
        <v/>
      </c>
    </row>
    <row r="712">
      <c r="A712" s="11">
        <f>'All Trades'!A712</f>
        <v/>
      </c>
      <c r="B712" s="31">
        <f>YEAR('All Trades'!B712)</f>
        <v/>
      </c>
      <c r="C712" s="24">
        <f>DATE(YEAR('All Trades'!B712),MONTH('All Trades'!B712),1)</f>
        <v/>
      </c>
      <c r="D712" s="18">
        <f>'All Trades'!O712</f>
        <v/>
      </c>
      <c r="E712" s="18">
        <f>IF(B712&lt;&gt;B711,D712,E711+D712)</f>
        <v/>
      </c>
      <c r="F712" s="18">
        <f>IF(B712&lt;&gt;B711,MAX(0,E712),MAX(F711,E712))</f>
        <v/>
      </c>
      <c r="G712" s="18">
        <f>F712-E712</f>
        <v/>
      </c>
      <c r="H712" s="18">
        <f>IF(C712&lt;&gt;C711,D712,H711+D712)</f>
        <v/>
      </c>
      <c r="I712" s="18">
        <f>IF(C712&lt;&gt;C711,MAX(0,H712),MAX(I711,H712))</f>
        <v/>
      </c>
      <c r="J712" s="18">
        <f>I712-H712</f>
        <v/>
      </c>
      <c r="K712" s="18">
        <f>MAX(K711,'All Trades'!R711)</f>
        <v/>
      </c>
      <c r="L712" s="18">
        <f>'All Trades'!R711</f>
        <v/>
      </c>
      <c r="M712" s="18">
        <f>MAX(0,K712-(L712+'All Trades'!P712))</f>
        <v/>
      </c>
    </row>
    <row r="713">
      <c r="A713" s="11">
        <f>'All Trades'!A713</f>
        <v/>
      </c>
      <c r="B713" s="31">
        <f>YEAR('All Trades'!B713)</f>
        <v/>
      </c>
      <c r="C713" s="24">
        <f>DATE(YEAR('All Trades'!B713),MONTH('All Trades'!B713),1)</f>
        <v/>
      </c>
      <c r="D713" s="18">
        <f>'All Trades'!O713</f>
        <v/>
      </c>
      <c r="E713" s="18">
        <f>IF(B713&lt;&gt;B712,D713,E712+D713)</f>
        <v/>
      </c>
      <c r="F713" s="18">
        <f>IF(B713&lt;&gt;B712,MAX(0,E713),MAX(F712,E713))</f>
        <v/>
      </c>
      <c r="G713" s="18">
        <f>F713-E713</f>
        <v/>
      </c>
      <c r="H713" s="18">
        <f>IF(C713&lt;&gt;C712,D713,H712+D713)</f>
        <v/>
      </c>
      <c r="I713" s="18">
        <f>IF(C713&lt;&gt;C712,MAX(0,H713),MAX(I712,H713))</f>
        <v/>
      </c>
      <c r="J713" s="18">
        <f>I713-H713</f>
        <v/>
      </c>
      <c r="K713" s="18">
        <f>MAX(K712,'All Trades'!R712)</f>
        <v/>
      </c>
      <c r="L713" s="18">
        <f>'All Trades'!R712</f>
        <v/>
      </c>
      <c r="M713" s="18">
        <f>MAX(0,K713-(L713+'All Trades'!P713))</f>
        <v/>
      </c>
    </row>
    <row r="714">
      <c r="A714" s="11">
        <f>'All Trades'!A714</f>
        <v/>
      </c>
      <c r="B714" s="31">
        <f>YEAR('All Trades'!B714)</f>
        <v/>
      </c>
      <c r="C714" s="24">
        <f>DATE(YEAR('All Trades'!B714),MONTH('All Trades'!B714),1)</f>
        <v/>
      </c>
      <c r="D714" s="18">
        <f>'All Trades'!O714</f>
        <v/>
      </c>
      <c r="E714" s="18">
        <f>IF(B714&lt;&gt;B713,D714,E713+D714)</f>
        <v/>
      </c>
      <c r="F714" s="18">
        <f>IF(B714&lt;&gt;B713,MAX(0,E714),MAX(F713,E714))</f>
        <v/>
      </c>
      <c r="G714" s="18">
        <f>F714-E714</f>
        <v/>
      </c>
      <c r="H714" s="18">
        <f>IF(C714&lt;&gt;C713,D714,H713+D714)</f>
        <v/>
      </c>
      <c r="I714" s="18">
        <f>IF(C714&lt;&gt;C713,MAX(0,H714),MAX(I713,H714))</f>
        <v/>
      </c>
      <c r="J714" s="18">
        <f>I714-H714</f>
        <v/>
      </c>
      <c r="K714" s="18">
        <f>MAX(K713,'All Trades'!R713)</f>
        <v/>
      </c>
      <c r="L714" s="18">
        <f>'All Trades'!R713</f>
        <v/>
      </c>
      <c r="M714" s="18">
        <f>MAX(0,K714-(L714+'All Trades'!P714))</f>
        <v/>
      </c>
    </row>
    <row r="715">
      <c r="A715" s="11">
        <f>'All Trades'!A715</f>
        <v/>
      </c>
      <c r="B715" s="31">
        <f>YEAR('All Trades'!B715)</f>
        <v/>
      </c>
      <c r="C715" s="24">
        <f>DATE(YEAR('All Trades'!B715),MONTH('All Trades'!B715),1)</f>
        <v/>
      </c>
      <c r="D715" s="18">
        <f>'All Trades'!O715</f>
        <v/>
      </c>
      <c r="E715" s="18">
        <f>IF(B715&lt;&gt;B714,D715,E714+D715)</f>
        <v/>
      </c>
      <c r="F715" s="18">
        <f>IF(B715&lt;&gt;B714,MAX(0,E715),MAX(F714,E715))</f>
        <v/>
      </c>
      <c r="G715" s="18">
        <f>F715-E715</f>
        <v/>
      </c>
      <c r="H715" s="18">
        <f>IF(C715&lt;&gt;C714,D715,H714+D715)</f>
        <v/>
      </c>
      <c r="I715" s="18">
        <f>IF(C715&lt;&gt;C714,MAX(0,H715),MAX(I714,H715))</f>
        <v/>
      </c>
      <c r="J715" s="18">
        <f>I715-H715</f>
        <v/>
      </c>
      <c r="K715" s="18">
        <f>MAX(K714,'All Trades'!R714)</f>
        <v/>
      </c>
      <c r="L715" s="18">
        <f>'All Trades'!R714</f>
        <v/>
      </c>
      <c r="M715" s="18">
        <f>MAX(0,K715-(L715+'All Trades'!P715))</f>
        <v/>
      </c>
    </row>
    <row r="716">
      <c r="A716" s="11">
        <f>'All Trades'!A716</f>
        <v/>
      </c>
      <c r="B716" s="31">
        <f>YEAR('All Trades'!B716)</f>
        <v/>
      </c>
      <c r="C716" s="24">
        <f>DATE(YEAR('All Trades'!B716),MONTH('All Trades'!B716),1)</f>
        <v/>
      </c>
      <c r="D716" s="18">
        <f>'All Trades'!O716</f>
        <v/>
      </c>
      <c r="E716" s="18">
        <f>IF(B716&lt;&gt;B715,D716,E715+D716)</f>
        <v/>
      </c>
      <c r="F716" s="18">
        <f>IF(B716&lt;&gt;B715,MAX(0,E716),MAX(F715,E716))</f>
        <v/>
      </c>
      <c r="G716" s="18">
        <f>F716-E716</f>
        <v/>
      </c>
      <c r="H716" s="18">
        <f>IF(C716&lt;&gt;C715,D716,H715+D716)</f>
        <v/>
      </c>
      <c r="I716" s="18">
        <f>IF(C716&lt;&gt;C715,MAX(0,H716),MAX(I715,H716))</f>
        <v/>
      </c>
      <c r="J716" s="18">
        <f>I716-H716</f>
        <v/>
      </c>
      <c r="K716" s="18">
        <f>MAX(K715,'All Trades'!R715)</f>
        <v/>
      </c>
      <c r="L716" s="18">
        <f>'All Trades'!R715</f>
        <v/>
      </c>
      <c r="M716" s="18">
        <f>MAX(0,K716-(L716+'All Trades'!P716))</f>
        <v/>
      </c>
    </row>
    <row r="717">
      <c r="A717" s="11">
        <f>'All Trades'!A717</f>
        <v/>
      </c>
      <c r="B717" s="31">
        <f>YEAR('All Trades'!B717)</f>
        <v/>
      </c>
      <c r="C717" s="24">
        <f>DATE(YEAR('All Trades'!B717),MONTH('All Trades'!B717),1)</f>
        <v/>
      </c>
      <c r="D717" s="18">
        <f>'All Trades'!O717</f>
        <v/>
      </c>
      <c r="E717" s="18">
        <f>IF(B717&lt;&gt;B716,D717,E716+D717)</f>
        <v/>
      </c>
      <c r="F717" s="18">
        <f>IF(B717&lt;&gt;B716,MAX(0,E717),MAX(F716,E717))</f>
        <v/>
      </c>
      <c r="G717" s="18">
        <f>F717-E717</f>
        <v/>
      </c>
      <c r="H717" s="18">
        <f>IF(C717&lt;&gt;C716,D717,H716+D717)</f>
        <v/>
      </c>
      <c r="I717" s="18">
        <f>IF(C717&lt;&gt;C716,MAX(0,H717),MAX(I716,H717))</f>
        <v/>
      </c>
      <c r="J717" s="18">
        <f>I717-H717</f>
        <v/>
      </c>
      <c r="K717" s="18">
        <f>MAX(K716,'All Trades'!R716)</f>
        <v/>
      </c>
      <c r="L717" s="18">
        <f>'All Trades'!R716</f>
        <v/>
      </c>
      <c r="M717" s="18">
        <f>MAX(0,K717-(L717+'All Trades'!P717))</f>
        <v/>
      </c>
    </row>
    <row r="718">
      <c r="A718" s="11">
        <f>'All Trades'!A718</f>
        <v/>
      </c>
      <c r="B718" s="31">
        <f>YEAR('All Trades'!B718)</f>
        <v/>
      </c>
      <c r="C718" s="24">
        <f>DATE(YEAR('All Trades'!B718),MONTH('All Trades'!B718),1)</f>
        <v/>
      </c>
      <c r="D718" s="18">
        <f>'All Trades'!O718</f>
        <v/>
      </c>
      <c r="E718" s="18">
        <f>IF(B718&lt;&gt;B717,D718,E717+D718)</f>
        <v/>
      </c>
      <c r="F718" s="18">
        <f>IF(B718&lt;&gt;B717,MAX(0,E718),MAX(F717,E718))</f>
        <v/>
      </c>
      <c r="G718" s="18">
        <f>F718-E718</f>
        <v/>
      </c>
      <c r="H718" s="18">
        <f>IF(C718&lt;&gt;C717,D718,H717+D718)</f>
        <v/>
      </c>
      <c r="I718" s="18">
        <f>IF(C718&lt;&gt;C717,MAX(0,H718),MAX(I717,H718))</f>
        <v/>
      </c>
      <c r="J718" s="18">
        <f>I718-H718</f>
        <v/>
      </c>
      <c r="K718" s="18">
        <f>MAX(K717,'All Trades'!R717)</f>
        <v/>
      </c>
      <c r="L718" s="18">
        <f>'All Trades'!R717</f>
        <v/>
      </c>
      <c r="M718" s="18">
        <f>MAX(0,K718-(L718+'All Trades'!P718))</f>
        <v/>
      </c>
    </row>
    <row r="719">
      <c r="A719" s="11">
        <f>'All Trades'!A719</f>
        <v/>
      </c>
      <c r="B719" s="31">
        <f>YEAR('All Trades'!B719)</f>
        <v/>
      </c>
      <c r="C719" s="24">
        <f>DATE(YEAR('All Trades'!B719),MONTH('All Trades'!B719),1)</f>
        <v/>
      </c>
      <c r="D719" s="18">
        <f>'All Trades'!O719</f>
        <v/>
      </c>
      <c r="E719" s="18">
        <f>IF(B719&lt;&gt;B718,D719,E718+D719)</f>
        <v/>
      </c>
      <c r="F719" s="18">
        <f>IF(B719&lt;&gt;B718,MAX(0,E719),MAX(F718,E719))</f>
        <v/>
      </c>
      <c r="G719" s="18">
        <f>F719-E719</f>
        <v/>
      </c>
      <c r="H719" s="18">
        <f>IF(C719&lt;&gt;C718,D719,H718+D719)</f>
        <v/>
      </c>
      <c r="I719" s="18">
        <f>IF(C719&lt;&gt;C718,MAX(0,H719),MAX(I718,H719))</f>
        <v/>
      </c>
      <c r="J719" s="18">
        <f>I719-H719</f>
        <v/>
      </c>
      <c r="K719" s="18">
        <f>MAX(K718,'All Trades'!R718)</f>
        <v/>
      </c>
      <c r="L719" s="18">
        <f>'All Trades'!R718</f>
        <v/>
      </c>
      <c r="M719" s="18">
        <f>MAX(0,K719-(L719+'All Trades'!P719))</f>
        <v/>
      </c>
    </row>
    <row r="720">
      <c r="A720" s="11">
        <f>'All Trades'!A720</f>
        <v/>
      </c>
      <c r="B720" s="31">
        <f>YEAR('All Trades'!B720)</f>
        <v/>
      </c>
      <c r="C720" s="24">
        <f>DATE(YEAR('All Trades'!B720),MONTH('All Trades'!B720),1)</f>
        <v/>
      </c>
      <c r="D720" s="18">
        <f>'All Trades'!O720</f>
        <v/>
      </c>
      <c r="E720" s="18">
        <f>IF(B720&lt;&gt;B719,D720,E719+D720)</f>
        <v/>
      </c>
      <c r="F720" s="18">
        <f>IF(B720&lt;&gt;B719,MAX(0,E720),MAX(F719,E720))</f>
        <v/>
      </c>
      <c r="G720" s="18">
        <f>F720-E720</f>
        <v/>
      </c>
      <c r="H720" s="18">
        <f>IF(C720&lt;&gt;C719,D720,H719+D720)</f>
        <v/>
      </c>
      <c r="I720" s="18">
        <f>IF(C720&lt;&gt;C719,MAX(0,H720),MAX(I719,H720))</f>
        <v/>
      </c>
      <c r="J720" s="18">
        <f>I720-H720</f>
        <v/>
      </c>
      <c r="K720" s="18">
        <f>MAX(K719,'All Trades'!R719)</f>
        <v/>
      </c>
      <c r="L720" s="18">
        <f>'All Trades'!R719</f>
        <v/>
      </c>
      <c r="M720" s="18">
        <f>MAX(0,K720-(L720+'All Trades'!P720))</f>
        <v/>
      </c>
    </row>
    <row r="721">
      <c r="A721" s="11">
        <f>'All Trades'!A721</f>
        <v/>
      </c>
      <c r="B721" s="31">
        <f>YEAR('All Trades'!B721)</f>
        <v/>
      </c>
      <c r="C721" s="24">
        <f>DATE(YEAR('All Trades'!B721),MONTH('All Trades'!B721),1)</f>
        <v/>
      </c>
      <c r="D721" s="18">
        <f>'All Trades'!O721</f>
        <v/>
      </c>
      <c r="E721" s="18">
        <f>IF(B721&lt;&gt;B720,D721,E720+D721)</f>
        <v/>
      </c>
      <c r="F721" s="18">
        <f>IF(B721&lt;&gt;B720,MAX(0,E721),MAX(F720,E721))</f>
        <v/>
      </c>
      <c r="G721" s="18">
        <f>F721-E721</f>
        <v/>
      </c>
      <c r="H721" s="18">
        <f>IF(C721&lt;&gt;C720,D721,H720+D721)</f>
        <v/>
      </c>
      <c r="I721" s="18">
        <f>IF(C721&lt;&gt;C720,MAX(0,H721),MAX(I720,H721))</f>
        <v/>
      </c>
      <c r="J721" s="18">
        <f>I721-H721</f>
        <v/>
      </c>
      <c r="K721" s="18">
        <f>MAX(K720,'All Trades'!R720)</f>
        <v/>
      </c>
      <c r="L721" s="18">
        <f>'All Trades'!R720</f>
        <v/>
      </c>
      <c r="M721" s="18">
        <f>MAX(0,K721-(L721+'All Trades'!P721))</f>
        <v/>
      </c>
    </row>
    <row r="722">
      <c r="A722" s="11">
        <f>'All Trades'!A722</f>
        <v/>
      </c>
      <c r="B722" s="31">
        <f>YEAR('All Trades'!B722)</f>
        <v/>
      </c>
      <c r="C722" s="24">
        <f>DATE(YEAR('All Trades'!B722),MONTH('All Trades'!B722),1)</f>
        <v/>
      </c>
      <c r="D722" s="18">
        <f>'All Trades'!O722</f>
        <v/>
      </c>
      <c r="E722" s="18">
        <f>IF(B722&lt;&gt;B721,D722,E721+D722)</f>
        <v/>
      </c>
      <c r="F722" s="18">
        <f>IF(B722&lt;&gt;B721,MAX(0,E722),MAX(F721,E722))</f>
        <v/>
      </c>
      <c r="G722" s="18">
        <f>F722-E722</f>
        <v/>
      </c>
      <c r="H722" s="18">
        <f>IF(C722&lt;&gt;C721,D722,H721+D722)</f>
        <v/>
      </c>
      <c r="I722" s="18">
        <f>IF(C722&lt;&gt;C721,MAX(0,H722),MAX(I721,H722))</f>
        <v/>
      </c>
      <c r="J722" s="18">
        <f>I722-H722</f>
        <v/>
      </c>
      <c r="K722" s="18">
        <f>MAX(K721,'All Trades'!R721)</f>
        <v/>
      </c>
      <c r="L722" s="18">
        <f>'All Trades'!R721</f>
        <v/>
      </c>
      <c r="M722" s="18">
        <f>MAX(0,K722-(L722+'All Trades'!P722))</f>
        <v/>
      </c>
    </row>
    <row r="723">
      <c r="A723" s="11">
        <f>'All Trades'!A723</f>
        <v/>
      </c>
      <c r="B723" s="31">
        <f>YEAR('All Trades'!B723)</f>
        <v/>
      </c>
      <c r="C723" s="24">
        <f>DATE(YEAR('All Trades'!B723),MONTH('All Trades'!B723),1)</f>
        <v/>
      </c>
      <c r="D723" s="18">
        <f>'All Trades'!O723</f>
        <v/>
      </c>
      <c r="E723" s="18">
        <f>IF(B723&lt;&gt;B722,D723,E722+D723)</f>
        <v/>
      </c>
      <c r="F723" s="18">
        <f>IF(B723&lt;&gt;B722,MAX(0,E723),MAX(F722,E723))</f>
        <v/>
      </c>
      <c r="G723" s="18">
        <f>F723-E723</f>
        <v/>
      </c>
      <c r="H723" s="18">
        <f>IF(C723&lt;&gt;C722,D723,H722+D723)</f>
        <v/>
      </c>
      <c r="I723" s="18">
        <f>IF(C723&lt;&gt;C722,MAX(0,H723),MAX(I722,H723))</f>
        <v/>
      </c>
      <c r="J723" s="18">
        <f>I723-H723</f>
        <v/>
      </c>
      <c r="K723" s="18">
        <f>MAX(K722,'All Trades'!R722)</f>
        <v/>
      </c>
      <c r="L723" s="18">
        <f>'All Trades'!R722</f>
        <v/>
      </c>
      <c r="M723" s="18">
        <f>MAX(0,K723-(L723+'All Trades'!P723))</f>
        <v/>
      </c>
    </row>
    <row r="724">
      <c r="A724" s="11">
        <f>'All Trades'!A724</f>
        <v/>
      </c>
      <c r="B724" s="31">
        <f>YEAR('All Trades'!B724)</f>
        <v/>
      </c>
      <c r="C724" s="24">
        <f>DATE(YEAR('All Trades'!B724),MONTH('All Trades'!B724),1)</f>
        <v/>
      </c>
      <c r="D724" s="18">
        <f>'All Trades'!O724</f>
        <v/>
      </c>
      <c r="E724" s="18">
        <f>IF(B724&lt;&gt;B723,D724,E723+D724)</f>
        <v/>
      </c>
      <c r="F724" s="18">
        <f>IF(B724&lt;&gt;B723,MAX(0,E724),MAX(F723,E724))</f>
        <v/>
      </c>
      <c r="G724" s="18">
        <f>F724-E724</f>
        <v/>
      </c>
      <c r="H724" s="18">
        <f>IF(C724&lt;&gt;C723,D724,H723+D724)</f>
        <v/>
      </c>
      <c r="I724" s="18">
        <f>IF(C724&lt;&gt;C723,MAX(0,H724),MAX(I723,H724))</f>
        <v/>
      </c>
      <c r="J724" s="18">
        <f>I724-H724</f>
        <v/>
      </c>
      <c r="K724" s="18">
        <f>MAX(K723,'All Trades'!R723)</f>
        <v/>
      </c>
      <c r="L724" s="18">
        <f>'All Trades'!R723</f>
        <v/>
      </c>
      <c r="M724" s="18">
        <f>MAX(0,K724-(L724+'All Trades'!P724))</f>
        <v/>
      </c>
    </row>
    <row r="725">
      <c r="A725" s="11">
        <f>'All Trades'!A725</f>
        <v/>
      </c>
      <c r="B725" s="31">
        <f>YEAR('All Trades'!B725)</f>
        <v/>
      </c>
      <c r="C725" s="24">
        <f>DATE(YEAR('All Trades'!B725),MONTH('All Trades'!B725),1)</f>
        <v/>
      </c>
      <c r="D725" s="18">
        <f>'All Trades'!O725</f>
        <v/>
      </c>
      <c r="E725" s="18">
        <f>IF(B725&lt;&gt;B724,D725,E724+D725)</f>
        <v/>
      </c>
      <c r="F725" s="18">
        <f>IF(B725&lt;&gt;B724,MAX(0,E725),MAX(F724,E725))</f>
        <v/>
      </c>
      <c r="G725" s="18">
        <f>F725-E725</f>
        <v/>
      </c>
      <c r="H725" s="18">
        <f>IF(C725&lt;&gt;C724,D725,H724+D725)</f>
        <v/>
      </c>
      <c r="I725" s="18">
        <f>IF(C725&lt;&gt;C724,MAX(0,H725),MAX(I724,H725))</f>
        <v/>
      </c>
      <c r="J725" s="18">
        <f>I725-H725</f>
        <v/>
      </c>
      <c r="K725" s="18">
        <f>MAX(K724,'All Trades'!R724)</f>
        <v/>
      </c>
      <c r="L725" s="18">
        <f>'All Trades'!R724</f>
        <v/>
      </c>
      <c r="M725" s="18">
        <f>MAX(0,K725-(L725+'All Trades'!P725))</f>
        <v/>
      </c>
    </row>
    <row r="726">
      <c r="A726" s="11">
        <f>'All Trades'!A726</f>
        <v/>
      </c>
      <c r="B726" s="31">
        <f>YEAR('All Trades'!B726)</f>
        <v/>
      </c>
      <c r="C726" s="24">
        <f>DATE(YEAR('All Trades'!B726),MONTH('All Trades'!B726),1)</f>
        <v/>
      </c>
      <c r="D726" s="18">
        <f>'All Trades'!O726</f>
        <v/>
      </c>
      <c r="E726" s="18">
        <f>IF(B726&lt;&gt;B725,D726,E725+D726)</f>
        <v/>
      </c>
      <c r="F726" s="18">
        <f>IF(B726&lt;&gt;B725,MAX(0,E726),MAX(F725,E726))</f>
        <v/>
      </c>
      <c r="G726" s="18">
        <f>F726-E726</f>
        <v/>
      </c>
      <c r="H726" s="18">
        <f>IF(C726&lt;&gt;C725,D726,H725+D726)</f>
        <v/>
      </c>
      <c r="I726" s="18">
        <f>IF(C726&lt;&gt;C725,MAX(0,H726),MAX(I725,H726))</f>
        <v/>
      </c>
      <c r="J726" s="18">
        <f>I726-H726</f>
        <v/>
      </c>
      <c r="K726" s="18">
        <f>MAX(K725,'All Trades'!R725)</f>
        <v/>
      </c>
      <c r="L726" s="18">
        <f>'All Trades'!R725</f>
        <v/>
      </c>
      <c r="M726" s="18">
        <f>MAX(0,K726-(L726+'All Trades'!P726))</f>
        <v/>
      </c>
    </row>
    <row r="727">
      <c r="A727" s="11">
        <f>'All Trades'!A727</f>
        <v/>
      </c>
      <c r="B727" s="31">
        <f>YEAR('All Trades'!B727)</f>
        <v/>
      </c>
      <c r="C727" s="24">
        <f>DATE(YEAR('All Trades'!B727),MONTH('All Trades'!B727),1)</f>
        <v/>
      </c>
      <c r="D727" s="18">
        <f>'All Trades'!O727</f>
        <v/>
      </c>
      <c r="E727" s="18">
        <f>IF(B727&lt;&gt;B726,D727,E726+D727)</f>
        <v/>
      </c>
      <c r="F727" s="18">
        <f>IF(B727&lt;&gt;B726,MAX(0,E727),MAX(F726,E727))</f>
        <v/>
      </c>
      <c r="G727" s="18">
        <f>F727-E727</f>
        <v/>
      </c>
      <c r="H727" s="18">
        <f>IF(C727&lt;&gt;C726,D727,H726+D727)</f>
        <v/>
      </c>
      <c r="I727" s="18">
        <f>IF(C727&lt;&gt;C726,MAX(0,H727),MAX(I726,H727))</f>
        <v/>
      </c>
      <c r="J727" s="18">
        <f>I727-H727</f>
        <v/>
      </c>
      <c r="K727" s="18">
        <f>MAX(K726,'All Trades'!R726)</f>
        <v/>
      </c>
      <c r="L727" s="18">
        <f>'All Trades'!R726</f>
        <v/>
      </c>
      <c r="M727" s="18">
        <f>MAX(0,K727-(L727+'All Trades'!P727))</f>
        <v/>
      </c>
    </row>
    <row r="728">
      <c r="A728" s="11">
        <f>'All Trades'!A728</f>
        <v/>
      </c>
      <c r="B728" s="31">
        <f>YEAR('All Trades'!B728)</f>
        <v/>
      </c>
      <c r="C728" s="24">
        <f>DATE(YEAR('All Trades'!B728),MONTH('All Trades'!B728),1)</f>
        <v/>
      </c>
      <c r="D728" s="18">
        <f>'All Trades'!O728</f>
        <v/>
      </c>
      <c r="E728" s="18">
        <f>IF(B728&lt;&gt;B727,D728,E727+D728)</f>
        <v/>
      </c>
      <c r="F728" s="18">
        <f>IF(B728&lt;&gt;B727,MAX(0,E728),MAX(F727,E728))</f>
        <v/>
      </c>
      <c r="G728" s="18">
        <f>F728-E728</f>
        <v/>
      </c>
      <c r="H728" s="18">
        <f>IF(C728&lt;&gt;C727,D728,H727+D728)</f>
        <v/>
      </c>
      <c r="I728" s="18">
        <f>IF(C728&lt;&gt;C727,MAX(0,H728),MAX(I727,H728))</f>
        <v/>
      </c>
      <c r="J728" s="18">
        <f>I728-H728</f>
        <v/>
      </c>
      <c r="K728" s="18">
        <f>MAX(K727,'All Trades'!R727)</f>
        <v/>
      </c>
      <c r="L728" s="18">
        <f>'All Trades'!R727</f>
        <v/>
      </c>
      <c r="M728" s="18">
        <f>MAX(0,K728-(L728+'All Trades'!P728))</f>
        <v/>
      </c>
    </row>
    <row r="729">
      <c r="A729" s="11">
        <f>'All Trades'!A729</f>
        <v/>
      </c>
      <c r="B729" s="31">
        <f>YEAR('All Trades'!B729)</f>
        <v/>
      </c>
      <c r="C729" s="24">
        <f>DATE(YEAR('All Trades'!B729),MONTH('All Trades'!B729),1)</f>
        <v/>
      </c>
      <c r="D729" s="18">
        <f>'All Trades'!O729</f>
        <v/>
      </c>
      <c r="E729" s="18">
        <f>IF(B729&lt;&gt;B728,D729,E728+D729)</f>
        <v/>
      </c>
      <c r="F729" s="18">
        <f>IF(B729&lt;&gt;B728,MAX(0,E729),MAX(F728,E729))</f>
        <v/>
      </c>
      <c r="G729" s="18">
        <f>F729-E729</f>
        <v/>
      </c>
      <c r="H729" s="18">
        <f>IF(C729&lt;&gt;C728,D729,H728+D729)</f>
        <v/>
      </c>
      <c r="I729" s="18">
        <f>IF(C729&lt;&gt;C728,MAX(0,H729),MAX(I728,H729))</f>
        <v/>
      </c>
      <c r="J729" s="18">
        <f>I729-H729</f>
        <v/>
      </c>
      <c r="K729" s="18">
        <f>MAX(K728,'All Trades'!R728)</f>
        <v/>
      </c>
      <c r="L729" s="18">
        <f>'All Trades'!R728</f>
        <v/>
      </c>
      <c r="M729" s="18">
        <f>MAX(0,K729-(L729+'All Trades'!P729))</f>
        <v/>
      </c>
    </row>
    <row r="730">
      <c r="A730" s="11">
        <f>'All Trades'!A730</f>
        <v/>
      </c>
      <c r="B730" s="31">
        <f>YEAR('All Trades'!B730)</f>
        <v/>
      </c>
      <c r="C730" s="24">
        <f>DATE(YEAR('All Trades'!B730),MONTH('All Trades'!B730),1)</f>
        <v/>
      </c>
      <c r="D730" s="18">
        <f>'All Trades'!O730</f>
        <v/>
      </c>
      <c r="E730" s="18">
        <f>IF(B730&lt;&gt;B729,D730,E729+D730)</f>
        <v/>
      </c>
      <c r="F730" s="18">
        <f>IF(B730&lt;&gt;B729,MAX(0,E730),MAX(F729,E730))</f>
        <v/>
      </c>
      <c r="G730" s="18">
        <f>F730-E730</f>
        <v/>
      </c>
      <c r="H730" s="18">
        <f>IF(C730&lt;&gt;C729,D730,H729+D730)</f>
        <v/>
      </c>
      <c r="I730" s="18">
        <f>IF(C730&lt;&gt;C729,MAX(0,H730),MAX(I729,H730))</f>
        <v/>
      </c>
      <c r="J730" s="18">
        <f>I730-H730</f>
        <v/>
      </c>
      <c r="K730" s="18">
        <f>MAX(K729,'All Trades'!R729)</f>
        <v/>
      </c>
      <c r="L730" s="18">
        <f>'All Trades'!R729</f>
        <v/>
      </c>
      <c r="M730" s="18">
        <f>MAX(0,K730-(L730+'All Trades'!P730))</f>
        <v/>
      </c>
    </row>
    <row r="731">
      <c r="A731" s="11">
        <f>'All Trades'!A731</f>
        <v/>
      </c>
      <c r="B731" s="31">
        <f>YEAR('All Trades'!B731)</f>
        <v/>
      </c>
      <c r="C731" s="24">
        <f>DATE(YEAR('All Trades'!B731),MONTH('All Trades'!B731),1)</f>
        <v/>
      </c>
      <c r="D731" s="18">
        <f>'All Trades'!O731</f>
        <v/>
      </c>
      <c r="E731" s="18">
        <f>IF(B731&lt;&gt;B730,D731,E730+D731)</f>
        <v/>
      </c>
      <c r="F731" s="18">
        <f>IF(B731&lt;&gt;B730,MAX(0,E731),MAX(F730,E731))</f>
        <v/>
      </c>
      <c r="G731" s="18">
        <f>F731-E731</f>
        <v/>
      </c>
      <c r="H731" s="18">
        <f>IF(C731&lt;&gt;C730,D731,H730+D731)</f>
        <v/>
      </c>
      <c r="I731" s="18">
        <f>IF(C731&lt;&gt;C730,MAX(0,H731),MAX(I730,H731))</f>
        <v/>
      </c>
      <c r="J731" s="18">
        <f>I731-H731</f>
        <v/>
      </c>
      <c r="K731" s="18">
        <f>MAX(K730,'All Trades'!R730)</f>
        <v/>
      </c>
      <c r="L731" s="18">
        <f>'All Trades'!R730</f>
        <v/>
      </c>
      <c r="M731" s="18">
        <f>MAX(0,K731-(L731+'All Trades'!P731))</f>
        <v/>
      </c>
    </row>
    <row r="732">
      <c r="A732" s="11">
        <f>'All Trades'!A732</f>
        <v/>
      </c>
      <c r="B732" s="31">
        <f>YEAR('All Trades'!B732)</f>
        <v/>
      </c>
      <c r="C732" s="24">
        <f>DATE(YEAR('All Trades'!B732),MONTH('All Trades'!B732),1)</f>
        <v/>
      </c>
      <c r="D732" s="18">
        <f>'All Trades'!O732</f>
        <v/>
      </c>
      <c r="E732" s="18">
        <f>IF(B732&lt;&gt;B731,D732,E731+D732)</f>
        <v/>
      </c>
      <c r="F732" s="18">
        <f>IF(B732&lt;&gt;B731,MAX(0,E732),MAX(F731,E732))</f>
        <v/>
      </c>
      <c r="G732" s="18">
        <f>F732-E732</f>
        <v/>
      </c>
      <c r="H732" s="18">
        <f>IF(C732&lt;&gt;C731,D732,H731+D732)</f>
        <v/>
      </c>
      <c r="I732" s="18">
        <f>IF(C732&lt;&gt;C731,MAX(0,H732),MAX(I731,H732))</f>
        <v/>
      </c>
      <c r="J732" s="18">
        <f>I732-H732</f>
        <v/>
      </c>
      <c r="K732" s="18">
        <f>MAX(K731,'All Trades'!R731)</f>
        <v/>
      </c>
      <c r="L732" s="18">
        <f>'All Trades'!R731</f>
        <v/>
      </c>
      <c r="M732" s="18">
        <f>MAX(0,K732-(L732+'All Trades'!P732))</f>
        <v/>
      </c>
    </row>
    <row r="733">
      <c r="A733" s="11">
        <f>'All Trades'!A733</f>
        <v/>
      </c>
      <c r="B733" s="31">
        <f>YEAR('All Trades'!B733)</f>
        <v/>
      </c>
      <c r="C733" s="24">
        <f>DATE(YEAR('All Trades'!B733),MONTH('All Trades'!B733),1)</f>
        <v/>
      </c>
      <c r="D733" s="18">
        <f>'All Trades'!O733</f>
        <v/>
      </c>
      <c r="E733" s="18">
        <f>IF(B733&lt;&gt;B732,D733,E732+D733)</f>
        <v/>
      </c>
      <c r="F733" s="18">
        <f>IF(B733&lt;&gt;B732,MAX(0,E733),MAX(F732,E733))</f>
        <v/>
      </c>
      <c r="G733" s="18">
        <f>F733-E733</f>
        <v/>
      </c>
      <c r="H733" s="18">
        <f>IF(C733&lt;&gt;C732,D733,H732+D733)</f>
        <v/>
      </c>
      <c r="I733" s="18">
        <f>IF(C733&lt;&gt;C732,MAX(0,H733),MAX(I732,H733))</f>
        <v/>
      </c>
      <c r="J733" s="18">
        <f>I733-H733</f>
        <v/>
      </c>
      <c r="K733" s="18">
        <f>MAX(K732,'All Trades'!R732)</f>
        <v/>
      </c>
      <c r="L733" s="18">
        <f>'All Trades'!R732</f>
        <v/>
      </c>
      <c r="M733" s="18">
        <f>MAX(0,K733-(L733+'All Trades'!P733))</f>
        <v/>
      </c>
    </row>
    <row r="734">
      <c r="A734" s="11">
        <f>'All Trades'!A734</f>
        <v/>
      </c>
      <c r="B734" s="31">
        <f>YEAR('All Trades'!B734)</f>
        <v/>
      </c>
      <c r="C734" s="24">
        <f>DATE(YEAR('All Trades'!B734),MONTH('All Trades'!B734),1)</f>
        <v/>
      </c>
      <c r="D734" s="18">
        <f>'All Trades'!O734</f>
        <v/>
      </c>
      <c r="E734" s="18">
        <f>IF(B734&lt;&gt;B733,D734,E733+D734)</f>
        <v/>
      </c>
      <c r="F734" s="18">
        <f>IF(B734&lt;&gt;B733,MAX(0,E734),MAX(F733,E734))</f>
        <v/>
      </c>
      <c r="G734" s="18">
        <f>F734-E734</f>
        <v/>
      </c>
      <c r="H734" s="18">
        <f>IF(C734&lt;&gt;C733,D734,H733+D734)</f>
        <v/>
      </c>
      <c r="I734" s="18">
        <f>IF(C734&lt;&gt;C733,MAX(0,H734),MAX(I733,H734))</f>
        <v/>
      </c>
      <c r="J734" s="18">
        <f>I734-H734</f>
        <v/>
      </c>
      <c r="K734" s="18">
        <f>MAX(K733,'All Trades'!R733)</f>
        <v/>
      </c>
      <c r="L734" s="18">
        <f>'All Trades'!R733</f>
        <v/>
      </c>
      <c r="M734" s="18">
        <f>MAX(0,K734-(L734+'All Trades'!P734))</f>
        <v/>
      </c>
    </row>
    <row r="735">
      <c r="A735" s="11">
        <f>'All Trades'!A735</f>
        <v/>
      </c>
      <c r="B735" s="31">
        <f>YEAR('All Trades'!B735)</f>
        <v/>
      </c>
      <c r="C735" s="24">
        <f>DATE(YEAR('All Trades'!B735),MONTH('All Trades'!B735),1)</f>
        <v/>
      </c>
      <c r="D735" s="18">
        <f>'All Trades'!O735</f>
        <v/>
      </c>
      <c r="E735" s="18">
        <f>IF(B735&lt;&gt;B734,D735,E734+D735)</f>
        <v/>
      </c>
      <c r="F735" s="18">
        <f>IF(B735&lt;&gt;B734,MAX(0,E735),MAX(F734,E735))</f>
        <v/>
      </c>
      <c r="G735" s="18">
        <f>F735-E735</f>
        <v/>
      </c>
      <c r="H735" s="18">
        <f>IF(C735&lt;&gt;C734,D735,H734+D735)</f>
        <v/>
      </c>
      <c r="I735" s="18">
        <f>IF(C735&lt;&gt;C734,MAX(0,H735),MAX(I734,H735))</f>
        <v/>
      </c>
      <c r="J735" s="18">
        <f>I735-H735</f>
        <v/>
      </c>
      <c r="K735" s="18">
        <f>MAX(K734,'All Trades'!R734)</f>
        <v/>
      </c>
      <c r="L735" s="18">
        <f>'All Trades'!R734</f>
        <v/>
      </c>
      <c r="M735" s="18">
        <f>MAX(0,K735-(L735+'All Trades'!P735))</f>
        <v/>
      </c>
    </row>
    <row r="736">
      <c r="A736" s="11">
        <f>'All Trades'!A736</f>
        <v/>
      </c>
      <c r="B736" s="31">
        <f>YEAR('All Trades'!B736)</f>
        <v/>
      </c>
      <c r="C736" s="24">
        <f>DATE(YEAR('All Trades'!B736),MONTH('All Trades'!B736),1)</f>
        <v/>
      </c>
      <c r="D736" s="18">
        <f>'All Trades'!O736</f>
        <v/>
      </c>
      <c r="E736" s="18">
        <f>IF(B736&lt;&gt;B735,D736,E735+D736)</f>
        <v/>
      </c>
      <c r="F736" s="18">
        <f>IF(B736&lt;&gt;B735,MAX(0,E736),MAX(F735,E736))</f>
        <v/>
      </c>
      <c r="G736" s="18">
        <f>F736-E736</f>
        <v/>
      </c>
      <c r="H736" s="18">
        <f>IF(C736&lt;&gt;C735,D736,H735+D736)</f>
        <v/>
      </c>
      <c r="I736" s="18">
        <f>IF(C736&lt;&gt;C735,MAX(0,H736),MAX(I735,H736))</f>
        <v/>
      </c>
      <c r="J736" s="18">
        <f>I736-H736</f>
        <v/>
      </c>
      <c r="K736" s="18">
        <f>MAX(K735,'All Trades'!R735)</f>
        <v/>
      </c>
      <c r="L736" s="18">
        <f>'All Trades'!R735</f>
        <v/>
      </c>
      <c r="M736" s="18">
        <f>MAX(0,K736-(L736+'All Trades'!P736))</f>
        <v/>
      </c>
    </row>
    <row r="737">
      <c r="A737" s="11">
        <f>'All Trades'!A737</f>
        <v/>
      </c>
      <c r="B737" s="31">
        <f>YEAR('All Trades'!B737)</f>
        <v/>
      </c>
      <c r="C737" s="24">
        <f>DATE(YEAR('All Trades'!B737),MONTH('All Trades'!B737),1)</f>
        <v/>
      </c>
      <c r="D737" s="18">
        <f>'All Trades'!O737</f>
        <v/>
      </c>
      <c r="E737" s="18">
        <f>IF(B737&lt;&gt;B736,D737,E736+D737)</f>
        <v/>
      </c>
      <c r="F737" s="18">
        <f>IF(B737&lt;&gt;B736,MAX(0,E737),MAX(F736,E737))</f>
        <v/>
      </c>
      <c r="G737" s="18">
        <f>F737-E737</f>
        <v/>
      </c>
      <c r="H737" s="18">
        <f>IF(C737&lt;&gt;C736,D737,H736+D737)</f>
        <v/>
      </c>
      <c r="I737" s="18">
        <f>IF(C737&lt;&gt;C736,MAX(0,H737),MAX(I736,H737))</f>
        <v/>
      </c>
      <c r="J737" s="18">
        <f>I737-H737</f>
        <v/>
      </c>
      <c r="K737" s="18">
        <f>MAX(K736,'All Trades'!R736)</f>
        <v/>
      </c>
      <c r="L737" s="18">
        <f>'All Trades'!R736</f>
        <v/>
      </c>
      <c r="M737" s="18">
        <f>MAX(0,K737-(L737+'All Trades'!P737))</f>
        <v/>
      </c>
    </row>
    <row r="738">
      <c r="A738" s="11">
        <f>'All Trades'!A738</f>
        <v/>
      </c>
      <c r="B738" s="31">
        <f>YEAR('All Trades'!B738)</f>
        <v/>
      </c>
      <c r="C738" s="24">
        <f>DATE(YEAR('All Trades'!B738),MONTH('All Trades'!B738),1)</f>
        <v/>
      </c>
      <c r="D738" s="18">
        <f>'All Trades'!O738</f>
        <v/>
      </c>
      <c r="E738" s="18">
        <f>IF(B738&lt;&gt;B737,D738,E737+D738)</f>
        <v/>
      </c>
      <c r="F738" s="18">
        <f>IF(B738&lt;&gt;B737,MAX(0,E738),MAX(F737,E738))</f>
        <v/>
      </c>
      <c r="G738" s="18">
        <f>F738-E738</f>
        <v/>
      </c>
      <c r="H738" s="18">
        <f>IF(C738&lt;&gt;C737,D738,H737+D738)</f>
        <v/>
      </c>
      <c r="I738" s="18">
        <f>IF(C738&lt;&gt;C737,MAX(0,H738),MAX(I737,H738))</f>
        <v/>
      </c>
      <c r="J738" s="18">
        <f>I738-H738</f>
        <v/>
      </c>
      <c r="K738" s="18">
        <f>MAX(K737,'All Trades'!R737)</f>
        <v/>
      </c>
      <c r="L738" s="18">
        <f>'All Trades'!R737</f>
        <v/>
      </c>
      <c r="M738" s="18">
        <f>MAX(0,K738-(L738+'All Trades'!P738))</f>
        <v/>
      </c>
    </row>
    <row r="739">
      <c r="A739" s="11">
        <f>'All Trades'!A739</f>
        <v/>
      </c>
      <c r="B739" s="31">
        <f>YEAR('All Trades'!B739)</f>
        <v/>
      </c>
      <c r="C739" s="24">
        <f>DATE(YEAR('All Trades'!B739),MONTH('All Trades'!B739),1)</f>
        <v/>
      </c>
      <c r="D739" s="18">
        <f>'All Trades'!O739</f>
        <v/>
      </c>
      <c r="E739" s="18">
        <f>IF(B739&lt;&gt;B738,D739,E738+D739)</f>
        <v/>
      </c>
      <c r="F739" s="18">
        <f>IF(B739&lt;&gt;B738,MAX(0,E739),MAX(F738,E739))</f>
        <v/>
      </c>
      <c r="G739" s="18">
        <f>F739-E739</f>
        <v/>
      </c>
      <c r="H739" s="18">
        <f>IF(C739&lt;&gt;C738,D739,H738+D739)</f>
        <v/>
      </c>
      <c r="I739" s="18">
        <f>IF(C739&lt;&gt;C738,MAX(0,H739),MAX(I738,H739))</f>
        <v/>
      </c>
      <c r="J739" s="18">
        <f>I739-H739</f>
        <v/>
      </c>
      <c r="K739" s="18">
        <f>MAX(K738,'All Trades'!R738)</f>
        <v/>
      </c>
      <c r="L739" s="18">
        <f>'All Trades'!R738</f>
        <v/>
      </c>
      <c r="M739" s="18">
        <f>MAX(0,K739-(L739+'All Trades'!P739))</f>
        <v/>
      </c>
    </row>
    <row r="740">
      <c r="A740" s="11">
        <f>'All Trades'!A740</f>
        <v/>
      </c>
      <c r="B740" s="31">
        <f>YEAR('All Trades'!B740)</f>
        <v/>
      </c>
      <c r="C740" s="24">
        <f>DATE(YEAR('All Trades'!B740),MONTH('All Trades'!B740),1)</f>
        <v/>
      </c>
      <c r="D740" s="18">
        <f>'All Trades'!O740</f>
        <v/>
      </c>
      <c r="E740" s="18">
        <f>IF(B740&lt;&gt;B739,D740,E739+D740)</f>
        <v/>
      </c>
      <c r="F740" s="18">
        <f>IF(B740&lt;&gt;B739,MAX(0,E740),MAX(F739,E740))</f>
        <v/>
      </c>
      <c r="G740" s="18">
        <f>F740-E740</f>
        <v/>
      </c>
      <c r="H740" s="18">
        <f>IF(C740&lt;&gt;C739,D740,H739+D740)</f>
        <v/>
      </c>
      <c r="I740" s="18">
        <f>IF(C740&lt;&gt;C739,MAX(0,H740),MAX(I739,H740))</f>
        <v/>
      </c>
      <c r="J740" s="18">
        <f>I740-H740</f>
        <v/>
      </c>
      <c r="K740" s="18">
        <f>MAX(K739,'All Trades'!R739)</f>
        <v/>
      </c>
      <c r="L740" s="18">
        <f>'All Trades'!R739</f>
        <v/>
      </c>
      <c r="M740" s="18">
        <f>MAX(0,K740-(L740+'All Trades'!P740))</f>
        <v/>
      </c>
    </row>
    <row r="741">
      <c r="A741" s="11">
        <f>'All Trades'!A741</f>
        <v/>
      </c>
      <c r="B741" s="31">
        <f>YEAR('All Trades'!B741)</f>
        <v/>
      </c>
      <c r="C741" s="24">
        <f>DATE(YEAR('All Trades'!B741),MONTH('All Trades'!B741),1)</f>
        <v/>
      </c>
      <c r="D741" s="18">
        <f>'All Trades'!O741</f>
        <v/>
      </c>
      <c r="E741" s="18">
        <f>IF(B741&lt;&gt;B740,D741,E740+D741)</f>
        <v/>
      </c>
      <c r="F741" s="18">
        <f>IF(B741&lt;&gt;B740,MAX(0,E741),MAX(F740,E741))</f>
        <v/>
      </c>
      <c r="G741" s="18">
        <f>F741-E741</f>
        <v/>
      </c>
      <c r="H741" s="18">
        <f>IF(C741&lt;&gt;C740,D741,H740+D741)</f>
        <v/>
      </c>
      <c r="I741" s="18">
        <f>IF(C741&lt;&gt;C740,MAX(0,H741),MAX(I740,H741))</f>
        <v/>
      </c>
      <c r="J741" s="18">
        <f>I741-H741</f>
        <v/>
      </c>
      <c r="K741" s="18">
        <f>MAX(K740,'All Trades'!R740)</f>
        <v/>
      </c>
      <c r="L741" s="18">
        <f>'All Trades'!R740</f>
        <v/>
      </c>
      <c r="M741" s="18">
        <f>MAX(0,K741-(L741+'All Trades'!P741))</f>
        <v/>
      </c>
    </row>
    <row r="742">
      <c r="A742" s="11">
        <f>'All Trades'!A742</f>
        <v/>
      </c>
      <c r="B742" s="31">
        <f>YEAR('All Trades'!B742)</f>
        <v/>
      </c>
      <c r="C742" s="24">
        <f>DATE(YEAR('All Trades'!B742),MONTH('All Trades'!B742),1)</f>
        <v/>
      </c>
      <c r="D742" s="18">
        <f>'All Trades'!O742</f>
        <v/>
      </c>
      <c r="E742" s="18">
        <f>IF(B742&lt;&gt;B741,D742,E741+D742)</f>
        <v/>
      </c>
      <c r="F742" s="18">
        <f>IF(B742&lt;&gt;B741,MAX(0,E742),MAX(F741,E742))</f>
        <v/>
      </c>
      <c r="G742" s="18">
        <f>F742-E742</f>
        <v/>
      </c>
      <c r="H742" s="18">
        <f>IF(C742&lt;&gt;C741,D742,H741+D742)</f>
        <v/>
      </c>
      <c r="I742" s="18">
        <f>IF(C742&lt;&gt;C741,MAX(0,H742),MAX(I741,H742))</f>
        <v/>
      </c>
      <c r="J742" s="18">
        <f>I742-H742</f>
        <v/>
      </c>
      <c r="K742" s="18">
        <f>MAX(K741,'All Trades'!R741)</f>
        <v/>
      </c>
      <c r="L742" s="18">
        <f>'All Trades'!R741</f>
        <v/>
      </c>
      <c r="M742" s="18">
        <f>MAX(0,K742-(L742+'All Trades'!P742))</f>
        <v/>
      </c>
    </row>
    <row r="743">
      <c r="A743" s="11">
        <f>'All Trades'!A743</f>
        <v/>
      </c>
      <c r="B743" s="31">
        <f>YEAR('All Trades'!B743)</f>
        <v/>
      </c>
      <c r="C743" s="24">
        <f>DATE(YEAR('All Trades'!B743),MONTH('All Trades'!B743),1)</f>
        <v/>
      </c>
      <c r="D743" s="18">
        <f>'All Trades'!O743</f>
        <v/>
      </c>
      <c r="E743" s="18">
        <f>IF(B743&lt;&gt;B742,D743,E742+D743)</f>
        <v/>
      </c>
      <c r="F743" s="18">
        <f>IF(B743&lt;&gt;B742,MAX(0,E743),MAX(F742,E743))</f>
        <v/>
      </c>
      <c r="G743" s="18">
        <f>F743-E743</f>
        <v/>
      </c>
      <c r="H743" s="18">
        <f>IF(C743&lt;&gt;C742,D743,H742+D743)</f>
        <v/>
      </c>
      <c r="I743" s="18">
        <f>IF(C743&lt;&gt;C742,MAX(0,H743),MAX(I742,H743))</f>
        <v/>
      </c>
      <c r="J743" s="18">
        <f>I743-H743</f>
        <v/>
      </c>
      <c r="K743" s="18">
        <f>MAX(K742,'All Trades'!R742)</f>
        <v/>
      </c>
      <c r="L743" s="18">
        <f>'All Trades'!R742</f>
        <v/>
      </c>
      <c r="M743" s="18">
        <f>MAX(0,K743-(L743+'All Trades'!P743))</f>
        <v/>
      </c>
    </row>
    <row r="744">
      <c r="A744" s="11">
        <f>'All Trades'!A744</f>
        <v/>
      </c>
      <c r="B744" s="31">
        <f>YEAR('All Trades'!B744)</f>
        <v/>
      </c>
      <c r="C744" s="24">
        <f>DATE(YEAR('All Trades'!B744),MONTH('All Trades'!B744),1)</f>
        <v/>
      </c>
      <c r="D744" s="18">
        <f>'All Trades'!O744</f>
        <v/>
      </c>
      <c r="E744" s="18">
        <f>IF(B744&lt;&gt;B743,D744,E743+D744)</f>
        <v/>
      </c>
      <c r="F744" s="18">
        <f>IF(B744&lt;&gt;B743,MAX(0,E744),MAX(F743,E744))</f>
        <v/>
      </c>
      <c r="G744" s="18">
        <f>F744-E744</f>
        <v/>
      </c>
      <c r="H744" s="18">
        <f>IF(C744&lt;&gt;C743,D744,H743+D744)</f>
        <v/>
      </c>
      <c r="I744" s="18">
        <f>IF(C744&lt;&gt;C743,MAX(0,H744),MAX(I743,H744))</f>
        <v/>
      </c>
      <c r="J744" s="18">
        <f>I744-H744</f>
        <v/>
      </c>
      <c r="K744" s="18">
        <f>MAX(K743,'All Trades'!R743)</f>
        <v/>
      </c>
      <c r="L744" s="18">
        <f>'All Trades'!R743</f>
        <v/>
      </c>
      <c r="M744" s="18">
        <f>MAX(0,K744-(L744+'All Trades'!P744))</f>
        <v/>
      </c>
    </row>
    <row r="745">
      <c r="A745" s="11">
        <f>'All Trades'!A745</f>
        <v/>
      </c>
      <c r="B745" s="31">
        <f>YEAR('All Trades'!B745)</f>
        <v/>
      </c>
      <c r="C745" s="24">
        <f>DATE(YEAR('All Trades'!B745),MONTH('All Trades'!B745),1)</f>
        <v/>
      </c>
      <c r="D745" s="18">
        <f>'All Trades'!O745</f>
        <v/>
      </c>
      <c r="E745" s="18">
        <f>IF(B745&lt;&gt;B744,D745,E744+D745)</f>
        <v/>
      </c>
      <c r="F745" s="18">
        <f>IF(B745&lt;&gt;B744,MAX(0,E745),MAX(F744,E745))</f>
        <v/>
      </c>
      <c r="G745" s="18">
        <f>F745-E745</f>
        <v/>
      </c>
      <c r="H745" s="18">
        <f>IF(C745&lt;&gt;C744,D745,H744+D745)</f>
        <v/>
      </c>
      <c r="I745" s="18">
        <f>IF(C745&lt;&gt;C744,MAX(0,H745),MAX(I744,H745))</f>
        <v/>
      </c>
      <c r="J745" s="18">
        <f>I745-H745</f>
        <v/>
      </c>
      <c r="K745" s="18">
        <f>MAX(K744,'All Trades'!R744)</f>
        <v/>
      </c>
      <c r="L745" s="18">
        <f>'All Trades'!R744</f>
        <v/>
      </c>
      <c r="M745" s="18">
        <f>MAX(0,K745-(L745+'All Trades'!P745))</f>
        <v/>
      </c>
    </row>
    <row r="746">
      <c r="A746" s="11">
        <f>'All Trades'!A746</f>
        <v/>
      </c>
      <c r="B746" s="31">
        <f>YEAR('All Trades'!B746)</f>
        <v/>
      </c>
      <c r="C746" s="24">
        <f>DATE(YEAR('All Trades'!B746),MONTH('All Trades'!B746),1)</f>
        <v/>
      </c>
      <c r="D746" s="18">
        <f>'All Trades'!O746</f>
        <v/>
      </c>
      <c r="E746" s="18">
        <f>IF(B746&lt;&gt;B745,D746,E745+D746)</f>
        <v/>
      </c>
      <c r="F746" s="18">
        <f>IF(B746&lt;&gt;B745,MAX(0,E746),MAX(F745,E746))</f>
        <v/>
      </c>
      <c r="G746" s="18">
        <f>F746-E746</f>
        <v/>
      </c>
      <c r="H746" s="18">
        <f>IF(C746&lt;&gt;C745,D746,H745+D746)</f>
        <v/>
      </c>
      <c r="I746" s="18">
        <f>IF(C746&lt;&gt;C745,MAX(0,H746),MAX(I745,H746))</f>
        <v/>
      </c>
      <c r="J746" s="18">
        <f>I746-H746</f>
        <v/>
      </c>
      <c r="K746" s="18">
        <f>MAX(K745,'All Trades'!R745)</f>
        <v/>
      </c>
      <c r="L746" s="18">
        <f>'All Trades'!R745</f>
        <v/>
      </c>
      <c r="M746" s="18">
        <f>MAX(0,K746-(L746+'All Trades'!P746))</f>
        <v/>
      </c>
    </row>
    <row r="747">
      <c r="A747" s="11">
        <f>'All Trades'!A747</f>
        <v/>
      </c>
      <c r="B747" s="31">
        <f>YEAR('All Trades'!B747)</f>
        <v/>
      </c>
      <c r="C747" s="24">
        <f>DATE(YEAR('All Trades'!B747),MONTH('All Trades'!B747),1)</f>
        <v/>
      </c>
      <c r="D747" s="18">
        <f>'All Trades'!O747</f>
        <v/>
      </c>
      <c r="E747" s="18">
        <f>IF(B747&lt;&gt;B746,D747,E746+D747)</f>
        <v/>
      </c>
      <c r="F747" s="18">
        <f>IF(B747&lt;&gt;B746,MAX(0,E747),MAX(F746,E747))</f>
        <v/>
      </c>
      <c r="G747" s="18">
        <f>F747-E747</f>
        <v/>
      </c>
      <c r="H747" s="18">
        <f>IF(C747&lt;&gt;C746,D747,H746+D747)</f>
        <v/>
      </c>
      <c r="I747" s="18">
        <f>IF(C747&lt;&gt;C746,MAX(0,H747),MAX(I746,H747))</f>
        <v/>
      </c>
      <c r="J747" s="18">
        <f>I747-H747</f>
        <v/>
      </c>
      <c r="K747" s="18">
        <f>MAX(K746,'All Trades'!R746)</f>
        <v/>
      </c>
      <c r="L747" s="18">
        <f>'All Trades'!R746</f>
        <v/>
      </c>
      <c r="M747" s="18">
        <f>MAX(0,K747-(L747+'All Trades'!P747))</f>
        <v/>
      </c>
    </row>
    <row r="748">
      <c r="A748" s="11">
        <f>'All Trades'!A748</f>
        <v/>
      </c>
      <c r="B748" s="31">
        <f>YEAR('All Trades'!B748)</f>
        <v/>
      </c>
      <c r="C748" s="24">
        <f>DATE(YEAR('All Trades'!B748),MONTH('All Trades'!B748),1)</f>
        <v/>
      </c>
      <c r="D748" s="18">
        <f>'All Trades'!O748</f>
        <v/>
      </c>
      <c r="E748" s="18">
        <f>IF(B748&lt;&gt;B747,D748,E747+D748)</f>
        <v/>
      </c>
      <c r="F748" s="18">
        <f>IF(B748&lt;&gt;B747,MAX(0,E748),MAX(F747,E748))</f>
        <v/>
      </c>
      <c r="G748" s="18">
        <f>F748-E748</f>
        <v/>
      </c>
      <c r="H748" s="18">
        <f>IF(C748&lt;&gt;C747,D748,H747+D748)</f>
        <v/>
      </c>
      <c r="I748" s="18">
        <f>IF(C748&lt;&gt;C747,MAX(0,H748),MAX(I747,H748))</f>
        <v/>
      </c>
      <c r="J748" s="18">
        <f>I748-H748</f>
        <v/>
      </c>
      <c r="K748" s="18">
        <f>MAX(K747,'All Trades'!R747)</f>
        <v/>
      </c>
      <c r="L748" s="18">
        <f>'All Trades'!R747</f>
        <v/>
      </c>
      <c r="M748" s="18">
        <f>MAX(0,K748-(L748+'All Trades'!P748))</f>
        <v/>
      </c>
    </row>
    <row r="749">
      <c r="A749" s="11">
        <f>'All Trades'!A749</f>
        <v/>
      </c>
      <c r="B749" s="31">
        <f>YEAR('All Trades'!B749)</f>
        <v/>
      </c>
      <c r="C749" s="24">
        <f>DATE(YEAR('All Trades'!B749),MONTH('All Trades'!B749),1)</f>
        <v/>
      </c>
      <c r="D749" s="18">
        <f>'All Trades'!O749</f>
        <v/>
      </c>
      <c r="E749" s="18">
        <f>IF(B749&lt;&gt;B748,D749,E748+D749)</f>
        <v/>
      </c>
      <c r="F749" s="18">
        <f>IF(B749&lt;&gt;B748,MAX(0,E749),MAX(F748,E749))</f>
        <v/>
      </c>
      <c r="G749" s="18">
        <f>F749-E749</f>
        <v/>
      </c>
      <c r="H749" s="18">
        <f>IF(C749&lt;&gt;C748,D749,H748+D749)</f>
        <v/>
      </c>
      <c r="I749" s="18">
        <f>IF(C749&lt;&gt;C748,MAX(0,H749),MAX(I748,H749))</f>
        <v/>
      </c>
      <c r="J749" s="18">
        <f>I749-H749</f>
        <v/>
      </c>
      <c r="K749" s="18">
        <f>MAX(K748,'All Trades'!R748)</f>
        <v/>
      </c>
      <c r="L749" s="18">
        <f>'All Trades'!R748</f>
        <v/>
      </c>
      <c r="M749" s="18">
        <f>MAX(0,K749-(L749+'All Trades'!P749))</f>
        <v/>
      </c>
    </row>
    <row r="750">
      <c r="A750" s="11">
        <f>'All Trades'!A750</f>
        <v/>
      </c>
      <c r="B750" s="31">
        <f>YEAR('All Trades'!B750)</f>
        <v/>
      </c>
      <c r="C750" s="24">
        <f>DATE(YEAR('All Trades'!B750),MONTH('All Trades'!B750),1)</f>
        <v/>
      </c>
      <c r="D750" s="18">
        <f>'All Trades'!O750</f>
        <v/>
      </c>
      <c r="E750" s="18">
        <f>IF(B750&lt;&gt;B749,D750,E749+D750)</f>
        <v/>
      </c>
      <c r="F750" s="18">
        <f>IF(B750&lt;&gt;B749,MAX(0,E750),MAX(F749,E750))</f>
        <v/>
      </c>
      <c r="G750" s="18">
        <f>F750-E750</f>
        <v/>
      </c>
      <c r="H750" s="18">
        <f>IF(C750&lt;&gt;C749,D750,H749+D750)</f>
        <v/>
      </c>
      <c r="I750" s="18">
        <f>IF(C750&lt;&gt;C749,MAX(0,H750),MAX(I749,H750))</f>
        <v/>
      </c>
      <c r="J750" s="18">
        <f>I750-H750</f>
        <v/>
      </c>
      <c r="K750" s="18">
        <f>MAX(K749,'All Trades'!R749)</f>
        <v/>
      </c>
      <c r="L750" s="18">
        <f>'All Trades'!R749</f>
        <v/>
      </c>
      <c r="M750" s="18">
        <f>MAX(0,K750-(L750+'All Trades'!P750))</f>
        <v/>
      </c>
    </row>
    <row r="751">
      <c r="A751" s="11">
        <f>'All Trades'!A751</f>
        <v/>
      </c>
      <c r="B751" s="31">
        <f>YEAR('All Trades'!B751)</f>
        <v/>
      </c>
      <c r="C751" s="24">
        <f>DATE(YEAR('All Trades'!B751),MONTH('All Trades'!B751),1)</f>
        <v/>
      </c>
      <c r="D751" s="18">
        <f>'All Trades'!O751</f>
        <v/>
      </c>
      <c r="E751" s="18">
        <f>IF(B751&lt;&gt;B750,D751,E750+D751)</f>
        <v/>
      </c>
      <c r="F751" s="18">
        <f>IF(B751&lt;&gt;B750,MAX(0,E751),MAX(F750,E751))</f>
        <v/>
      </c>
      <c r="G751" s="18">
        <f>F751-E751</f>
        <v/>
      </c>
      <c r="H751" s="18">
        <f>IF(C751&lt;&gt;C750,D751,H750+D751)</f>
        <v/>
      </c>
      <c r="I751" s="18">
        <f>IF(C751&lt;&gt;C750,MAX(0,H751),MAX(I750,H751))</f>
        <v/>
      </c>
      <c r="J751" s="18">
        <f>I751-H751</f>
        <v/>
      </c>
      <c r="K751" s="18">
        <f>MAX(K750,'All Trades'!R750)</f>
        <v/>
      </c>
      <c r="L751" s="18">
        <f>'All Trades'!R750</f>
        <v/>
      </c>
      <c r="M751" s="18">
        <f>MAX(0,K751-(L751+'All Trades'!P751))</f>
        <v/>
      </c>
    </row>
    <row r="752">
      <c r="A752" s="11">
        <f>'All Trades'!A752</f>
        <v/>
      </c>
      <c r="B752" s="31">
        <f>YEAR('All Trades'!B752)</f>
        <v/>
      </c>
      <c r="C752" s="24">
        <f>DATE(YEAR('All Trades'!B752),MONTH('All Trades'!B752),1)</f>
        <v/>
      </c>
      <c r="D752" s="18">
        <f>'All Trades'!O752</f>
        <v/>
      </c>
      <c r="E752" s="18">
        <f>IF(B752&lt;&gt;B751,D752,E751+D752)</f>
        <v/>
      </c>
      <c r="F752" s="18">
        <f>IF(B752&lt;&gt;B751,MAX(0,E752),MAX(F751,E752))</f>
        <v/>
      </c>
      <c r="G752" s="18">
        <f>F752-E752</f>
        <v/>
      </c>
      <c r="H752" s="18">
        <f>IF(C752&lt;&gt;C751,D752,H751+D752)</f>
        <v/>
      </c>
      <c r="I752" s="18">
        <f>IF(C752&lt;&gt;C751,MAX(0,H752),MAX(I751,H752))</f>
        <v/>
      </c>
      <c r="J752" s="18">
        <f>I752-H752</f>
        <v/>
      </c>
      <c r="K752" s="18">
        <f>MAX(K751,'All Trades'!R751)</f>
        <v/>
      </c>
      <c r="L752" s="18">
        <f>'All Trades'!R751</f>
        <v/>
      </c>
      <c r="M752" s="18">
        <f>MAX(0,K752-(L752+'All Trades'!P752))</f>
        <v/>
      </c>
    </row>
    <row r="753">
      <c r="A753" s="11">
        <f>'All Trades'!A753</f>
        <v/>
      </c>
      <c r="B753" s="31">
        <f>YEAR('All Trades'!B753)</f>
        <v/>
      </c>
      <c r="C753" s="24">
        <f>DATE(YEAR('All Trades'!B753),MONTH('All Trades'!B753),1)</f>
        <v/>
      </c>
      <c r="D753" s="18">
        <f>'All Trades'!O753</f>
        <v/>
      </c>
      <c r="E753" s="18">
        <f>IF(B753&lt;&gt;B752,D753,E752+D753)</f>
        <v/>
      </c>
      <c r="F753" s="18">
        <f>IF(B753&lt;&gt;B752,MAX(0,E753),MAX(F752,E753))</f>
        <v/>
      </c>
      <c r="G753" s="18">
        <f>F753-E753</f>
        <v/>
      </c>
      <c r="H753" s="18">
        <f>IF(C753&lt;&gt;C752,D753,H752+D753)</f>
        <v/>
      </c>
      <c r="I753" s="18">
        <f>IF(C753&lt;&gt;C752,MAX(0,H753),MAX(I752,H753))</f>
        <v/>
      </c>
      <c r="J753" s="18">
        <f>I753-H753</f>
        <v/>
      </c>
      <c r="K753" s="18">
        <f>MAX(K752,'All Trades'!R752)</f>
        <v/>
      </c>
      <c r="L753" s="18">
        <f>'All Trades'!R752</f>
        <v/>
      </c>
      <c r="M753" s="18">
        <f>MAX(0,K753-(L753+'All Trades'!P753))</f>
        <v/>
      </c>
    </row>
    <row r="754">
      <c r="A754" s="11">
        <f>'All Trades'!A754</f>
        <v/>
      </c>
      <c r="B754" s="31">
        <f>YEAR('All Trades'!B754)</f>
        <v/>
      </c>
      <c r="C754" s="24">
        <f>DATE(YEAR('All Trades'!B754),MONTH('All Trades'!B754),1)</f>
        <v/>
      </c>
      <c r="D754" s="18">
        <f>'All Trades'!O754</f>
        <v/>
      </c>
      <c r="E754" s="18">
        <f>IF(B754&lt;&gt;B753,D754,E753+D754)</f>
        <v/>
      </c>
      <c r="F754" s="18">
        <f>IF(B754&lt;&gt;B753,MAX(0,E754),MAX(F753,E754))</f>
        <v/>
      </c>
      <c r="G754" s="18">
        <f>F754-E754</f>
        <v/>
      </c>
      <c r="H754" s="18">
        <f>IF(C754&lt;&gt;C753,D754,H753+D754)</f>
        <v/>
      </c>
      <c r="I754" s="18">
        <f>IF(C754&lt;&gt;C753,MAX(0,H754),MAX(I753,H754))</f>
        <v/>
      </c>
      <c r="J754" s="18">
        <f>I754-H754</f>
        <v/>
      </c>
      <c r="K754" s="18">
        <f>MAX(K753,'All Trades'!R753)</f>
        <v/>
      </c>
      <c r="L754" s="18">
        <f>'All Trades'!R753</f>
        <v/>
      </c>
      <c r="M754" s="18">
        <f>MAX(0,K754-(L754+'All Trades'!P754))</f>
        <v/>
      </c>
    </row>
    <row r="755">
      <c r="A755" s="11">
        <f>'All Trades'!A755</f>
        <v/>
      </c>
      <c r="B755" s="31">
        <f>YEAR('All Trades'!B755)</f>
        <v/>
      </c>
      <c r="C755" s="24">
        <f>DATE(YEAR('All Trades'!B755),MONTH('All Trades'!B755),1)</f>
        <v/>
      </c>
      <c r="D755" s="18">
        <f>'All Trades'!O755</f>
        <v/>
      </c>
      <c r="E755" s="18">
        <f>IF(B755&lt;&gt;B754,D755,E754+D755)</f>
        <v/>
      </c>
      <c r="F755" s="18">
        <f>IF(B755&lt;&gt;B754,MAX(0,E755),MAX(F754,E755))</f>
        <v/>
      </c>
      <c r="G755" s="18">
        <f>F755-E755</f>
        <v/>
      </c>
      <c r="H755" s="18">
        <f>IF(C755&lt;&gt;C754,D755,H754+D755)</f>
        <v/>
      </c>
      <c r="I755" s="18">
        <f>IF(C755&lt;&gt;C754,MAX(0,H755),MAX(I754,H755))</f>
        <v/>
      </c>
      <c r="J755" s="18">
        <f>I755-H755</f>
        <v/>
      </c>
      <c r="K755" s="18">
        <f>MAX(K754,'All Trades'!R754)</f>
        <v/>
      </c>
      <c r="L755" s="18">
        <f>'All Trades'!R754</f>
        <v/>
      </c>
      <c r="M755" s="18">
        <f>MAX(0,K755-(L755+'All Trades'!P755))</f>
        <v/>
      </c>
    </row>
    <row r="756">
      <c r="A756" s="11">
        <f>'All Trades'!A756</f>
        <v/>
      </c>
      <c r="B756" s="31">
        <f>YEAR('All Trades'!B756)</f>
        <v/>
      </c>
      <c r="C756" s="24">
        <f>DATE(YEAR('All Trades'!B756),MONTH('All Trades'!B756),1)</f>
        <v/>
      </c>
      <c r="D756" s="18">
        <f>'All Trades'!O756</f>
        <v/>
      </c>
      <c r="E756" s="18">
        <f>IF(B756&lt;&gt;B755,D756,E755+D756)</f>
        <v/>
      </c>
      <c r="F756" s="18">
        <f>IF(B756&lt;&gt;B755,MAX(0,E756),MAX(F755,E756))</f>
        <v/>
      </c>
      <c r="G756" s="18">
        <f>F756-E756</f>
        <v/>
      </c>
      <c r="H756" s="18">
        <f>IF(C756&lt;&gt;C755,D756,H755+D756)</f>
        <v/>
      </c>
      <c r="I756" s="18">
        <f>IF(C756&lt;&gt;C755,MAX(0,H756),MAX(I755,H756))</f>
        <v/>
      </c>
      <c r="J756" s="18">
        <f>I756-H756</f>
        <v/>
      </c>
      <c r="K756" s="18">
        <f>MAX(K755,'All Trades'!R755)</f>
        <v/>
      </c>
      <c r="L756" s="18">
        <f>'All Trades'!R755</f>
        <v/>
      </c>
      <c r="M756" s="18">
        <f>MAX(0,K756-(L756+'All Trades'!P756))</f>
        <v/>
      </c>
    </row>
    <row r="757">
      <c r="A757" s="11">
        <f>'All Trades'!A757</f>
        <v/>
      </c>
      <c r="B757" s="31">
        <f>YEAR('All Trades'!B757)</f>
        <v/>
      </c>
      <c r="C757" s="24">
        <f>DATE(YEAR('All Trades'!B757),MONTH('All Trades'!B757),1)</f>
        <v/>
      </c>
      <c r="D757" s="18">
        <f>'All Trades'!O757</f>
        <v/>
      </c>
      <c r="E757" s="18">
        <f>IF(B757&lt;&gt;B756,D757,E756+D757)</f>
        <v/>
      </c>
      <c r="F757" s="18">
        <f>IF(B757&lt;&gt;B756,MAX(0,E757),MAX(F756,E757))</f>
        <v/>
      </c>
      <c r="G757" s="18">
        <f>F757-E757</f>
        <v/>
      </c>
      <c r="H757" s="18">
        <f>IF(C757&lt;&gt;C756,D757,H756+D757)</f>
        <v/>
      </c>
      <c r="I757" s="18">
        <f>IF(C757&lt;&gt;C756,MAX(0,H757),MAX(I756,H757))</f>
        <v/>
      </c>
      <c r="J757" s="18">
        <f>I757-H757</f>
        <v/>
      </c>
      <c r="K757" s="18">
        <f>MAX(K756,'All Trades'!R756)</f>
        <v/>
      </c>
      <c r="L757" s="18">
        <f>'All Trades'!R756</f>
        <v/>
      </c>
      <c r="M757" s="18">
        <f>MAX(0,K757-(L757+'All Trades'!P757))</f>
        <v/>
      </c>
    </row>
    <row r="758">
      <c r="A758" s="11">
        <f>'All Trades'!A758</f>
        <v/>
      </c>
      <c r="B758" s="31">
        <f>YEAR('All Trades'!B758)</f>
        <v/>
      </c>
      <c r="C758" s="24">
        <f>DATE(YEAR('All Trades'!B758),MONTH('All Trades'!B758),1)</f>
        <v/>
      </c>
      <c r="D758" s="18">
        <f>'All Trades'!O758</f>
        <v/>
      </c>
      <c r="E758" s="18">
        <f>IF(B758&lt;&gt;B757,D758,E757+D758)</f>
        <v/>
      </c>
      <c r="F758" s="18">
        <f>IF(B758&lt;&gt;B757,MAX(0,E758),MAX(F757,E758))</f>
        <v/>
      </c>
      <c r="G758" s="18">
        <f>F758-E758</f>
        <v/>
      </c>
      <c r="H758" s="18">
        <f>IF(C758&lt;&gt;C757,D758,H757+D758)</f>
        <v/>
      </c>
      <c r="I758" s="18">
        <f>IF(C758&lt;&gt;C757,MAX(0,H758),MAX(I757,H758))</f>
        <v/>
      </c>
      <c r="J758" s="18">
        <f>I758-H758</f>
        <v/>
      </c>
      <c r="K758" s="18">
        <f>MAX(K757,'All Trades'!R757)</f>
        <v/>
      </c>
      <c r="L758" s="18">
        <f>'All Trades'!R757</f>
        <v/>
      </c>
      <c r="M758" s="18">
        <f>MAX(0,K758-(L758+'All Trades'!P758))</f>
        <v/>
      </c>
    </row>
    <row r="759">
      <c r="A759" s="11">
        <f>'All Trades'!A759</f>
        <v/>
      </c>
      <c r="B759" s="31">
        <f>YEAR('All Trades'!B759)</f>
        <v/>
      </c>
      <c r="C759" s="24">
        <f>DATE(YEAR('All Trades'!B759),MONTH('All Trades'!B759),1)</f>
        <v/>
      </c>
      <c r="D759" s="18">
        <f>'All Trades'!O759</f>
        <v/>
      </c>
      <c r="E759" s="18">
        <f>IF(B759&lt;&gt;B758,D759,E758+D759)</f>
        <v/>
      </c>
      <c r="F759" s="18">
        <f>IF(B759&lt;&gt;B758,MAX(0,E759),MAX(F758,E759))</f>
        <v/>
      </c>
      <c r="G759" s="18">
        <f>F759-E759</f>
        <v/>
      </c>
      <c r="H759" s="18">
        <f>IF(C759&lt;&gt;C758,D759,H758+D759)</f>
        <v/>
      </c>
      <c r="I759" s="18">
        <f>IF(C759&lt;&gt;C758,MAX(0,H759),MAX(I758,H759))</f>
        <v/>
      </c>
      <c r="J759" s="18">
        <f>I759-H759</f>
        <v/>
      </c>
      <c r="K759" s="18">
        <f>MAX(K758,'All Trades'!R758)</f>
        <v/>
      </c>
      <c r="L759" s="18">
        <f>'All Trades'!R758</f>
        <v/>
      </c>
      <c r="M759" s="18">
        <f>MAX(0,K759-(L759+'All Trades'!P759))</f>
        <v/>
      </c>
    </row>
    <row r="760">
      <c r="A760" s="11">
        <f>'All Trades'!A760</f>
        <v/>
      </c>
      <c r="B760" s="31">
        <f>YEAR('All Trades'!B760)</f>
        <v/>
      </c>
      <c r="C760" s="24">
        <f>DATE(YEAR('All Trades'!B760),MONTH('All Trades'!B760),1)</f>
        <v/>
      </c>
      <c r="D760" s="18">
        <f>'All Trades'!O760</f>
        <v/>
      </c>
      <c r="E760" s="18">
        <f>IF(B760&lt;&gt;B759,D760,E759+D760)</f>
        <v/>
      </c>
      <c r="F760" s="18">
        <f>IF(B760&lt;&gt;B759,MAX(0,E760),MAX(F759,E760))</f>
        <v/>
      </c>
      <c r="G760" s="18">
        <f>F760-E760</f>
        <v/>
      </c>
      <c r="H760" s="18">
        <f>IF(C760&lt;&gt;C759,D760,H759+D760)</f>
        <v/>
      </c>
      <c r="I760" s="18">
        <f>IF(C760&lt;&gt;C759,MAX(0,H760),MAX(I759,H760))</f>
        <v/>
      </c>
      <c r="J760" s="18">
        <f>I760-H760</f>
        <v/>
      </c>
      <c r="K760" s="18">
        <f>MAX(K759,'All Trades'!R759)</f>
        <v/>
      </c>
      <c r="L760" s="18">
        <f>'All Trades'!R759</f>
        <v/>
      </c>
      <c r="M760" s="18">
        <f>MAX(0,K760-(L760+'All Trades'!P760))</f>
        <v/>
      </c>
    </row>
    <row r="761">
      <c r="A761" s="11">
        <f>'All Trades'!A761</f>
        <v/>
      </c>
      <c r="B761" s="31">
        <f>YEAR('All Trades'!B761)</f>
        <v/>
      </c>
      <c r="C761" s="24">
        <f>DATE(YEAR('All Trades'!B761),MONTH('All Trades'!B761),1)</f>
        <v/>
      </c>
      <c r="D761" s="18">
        <f>'All Trades'!O761</f>
        <v/>
      </c>
      <c r="E761" s="18">
        <f>IF(B761&lt;&gt;B760,D761,E760+D761)</f>
        <v/>
      </c>
      <c r="F761" s="18">
        <f>IF(B761&lt;&gt;B760,MAX(0,E761),MAX(F760,E761))</f>
        <v/>
      </c>
      <c r="G761" s="18">
        <f>F761-E761</f>
        <v/>
      </c>
      <c r="H761" s="18">
        <f>IF(C761&lt;&gt;C760,D761,H760+D761)</f>
        <v/>
      </c>
      <c r="I761" s="18">
        <f>IF(C761&lt;&gt;C760,MAX(0,H761),MAX(I760,H761))</f>
        <v/>
      </c>
      <c r="J761" s="18">
        <f>I761-H761</f>
        <v/>
      </c>
      <c r="K761" s="18">
        <f>MAX(K760,'All Trades'!R760)</f>
        <v/>
      </c>
      <c r="L761" s="18">
        <f>'All Trades'!R760</f>
        <v/>
      </c>
      <c r="M761" s="18">
        <f>MAX(0,K761-(L761+'All Trades'!P761))</f>
        <v/>
      </c>
    </row>
    <row r="762">
      <c r="A762" s="11">
        <f>'All Trades'!A762</f>
        <v/>
      </c>
      <c r="B762" s="31">
        <f>YEAR('All Trades'!B762)</f>
        <v/>
      </c>
      <c r="C762" s="24">
        <f>DATE(YEAR('All Trades'!B762),MONTH('All Trades'!B762),1)</f>
        <v/>
      </c>
      <c r="D762" s="18">
        <f>'All Trades'!O762</f>
        <v/>
      </c>
      <c r="E762" s="18">
        <f>IF(B762&lt;&gt;B761,D762,E761+D762)</f>
        <v/>
      </c>
      <c r="F762" s="18">
        <f>IF(B762&lt;&gt;B761,MAX(0,E762),MAX(F761,E762))</f>
        <v/>
      </c>
      <c r="G762" s="18">
        <f>F762-E762</f>
        <v/>
      </c>
      <c r="H762" s="18">
        <f>IF(C762&lt;&gt;C761,D762,H761+D762)</f>
        <v/>
      </c>
      <c r="I762" s="18">
        <f>IF(C762&lt;&gt;C761,MAX(0,H762),MAX(I761,H762))</f>
        <v/>
      </c>
      <c r="J762" s="18">
        <f>I762-H762</f>
        <v/>
      </c>
      <c r="K762" s="18">
        <f>MAX(K761,'All Trades'!R761)</f>
        <v/>
      </c>
      <c r="L762" s="18">
        <f>'All Trades'!R761</f>
        <v/>
      </c>
      <c r="M762" s="18">
        <f>MAX(0,K762-(L762+'All Trades'!P762))</f>
        <v/>
      </c>
    </row>
    <row r="763">
      <c r="A763" s="11">
        <f>'All Trades'!A763</f>
        <v/>
      </c>
      <c r="B763" s="31">
        <f>YEAR('All Trades'!B763)</f>
        <v/>
      </c>
      <c r="C763" s="24">
        <f>DATE(YEAR('All Trades'!B763),MONTH('All Trades'!B763),1)</f>
        <v/>
      </c>
      <c r="D763" s="18">
        <f>'All Trades'!O763</f>
        <v/>
      </c>
      <c r="E763" s="18">
        <f>IF(B763&lt;&gt;B762,D763,E762+D763)</f>
        <v/>
      </c>
      <c r="F763" s="18">
        <f>IF(B763&lt;&gt;B762,MAX(0,E763),MAX(F762,E763))</f>
        <v/>
      </c>
      <c r="G763" s="18">
        <f>F763-E763</f>
        <v/>
      </c>
      <c r="H763" s="18">
        <f>IF(C763&lt;&gt;C762,D763,H762+D763)</f>
        <v/>
      </c>
      <c r="I763" s="18">
        <f>IF(C763&lt;&gt;C762,MAX(0,H763),MAX(I762,H763))</f>
        <v/>
      </c>
      <c r="J763" s="18">
        <f>I763-H763</f>
        <v/>
      </c>
      <c r="K763" s="18">
        <f>MAX(K762,'All Trades'!R762)</f>
        <v/>
      </c>
      <c r="L763" s="18">
        <f>'All Trades'!R762</f>
        <v/>
      </c>
      <c r="M763" s="18">
        <f>MAX(0,K763-(L763+'All Trades'!P763))</f>
        <v/>
      </c>
    </row>
    <row r="764">
      <c r="A764" s="11">
        <f>'All Trades'!A764</f>
        <v/>
      </c>
      <c r="B764" s="31">
        <f>YEAR('All Trades'!B764)</f>
        <v/>
      </c>
      <c r="C764" s="24">
        <f>DATE(YEAR('All Trades'!B764),MONTH('All Trades'!B764),1)</f>
        <v/>
      </c>
      <c r="D764" s="18">
        <f>'All Trades'!O764</f>
        <v/>
      </c>
      <c r="E764" s="18">
        <f>IF(B764&lt;&gt;B763,D764,E763+D764)</f>
        <v/>
      </c>
      <c r="F764" s="18">
        <f>IF(B764&lt;&gt;B763,MAX(0,E764),MAX(F763,E764))</f>
        <v/>
      </c>
      <c r="G764" s="18">
        <f>F764-E764</f>
        <v/>
      </c>
      <c r="H764" s="18">
        <f>IF(C764&lt;&gt;C763,D764,H763+D764)</f>
        <v/>
      </c>
      <c r="I764" s="18">
        <f>IF(C764&lt;&gt;C763,MAX(0,H764),MAX(I763,H764))</f>
        <v/>
      </c>
      <c r="J764" s="18">
        <f>I764-H764</f>
        <v/>
      </c>
      <c r="K764" s="18">
        <f>MAX(K763,'All Trades'!R763)</f>
        <v/>
      </c>
      <c r="L764" s="18">
        <f>'All Trades'!R763</f>
        <v/>
      </c>
      <c r="M764" s="18">
        <f>MAX(0,K764-(L764+'All Trades'!P764))</f>
        <v/>
      </c>
    </row>
    <row r="765">
      <c r="A765" s="11">
        <f>'All Trades'!A765</f>
        <v/>
      </c>
      <c r="B765" s="31">
        <f>YEAR('All Trades'!B765)</f>
        <v/>
      </c>
      <c r="C765" s="24">
        <f>DATE(YEAR('All Trades'!B765),MONTH('All Trades'!B765),1)</f>
        <v/>
      </c>
      <c r="D765" s="18">
        <f>'All Trades'!O765</f>
        <v/>
      </c>
      <c r="E765" s="18">
        <f>IF(B765&lt;&gt;B764,D765,E764+D765)</f>
        <v/>
      </c>
      <c r="F765" s="18">
        <f>IF(B765&lt;&gt;B764,MAX(0,E765),MAX(F764,E765))</f>
        <v/>
      </c>
      <c r="G765" s="18">
        <f>F765-E765</f>
        <v/>
      </c>
      <c r="H765" s="18">
        <f>IF(C765&lt;&gt;C764,D765,H764+D765)</f>
        <v/>
      </c>
      <c r="I765" s="18">
        <f>IF(C765&lt;&gt;C764,MAX(0,H765),MAX(I764,H765))</f>
        <v/>
      </c>
      <c r="J765" s="18">
        <f>I765-H765</f>
        <v/>
      </c>
      <c r="K765" s="18">
        <f>MAX(K764,'All Trades'!R764)</f>
        <v/>
      </c>
      <c r="L765" s="18">
        <f>'All Trades'!R764</f>
        <v/>
      </c>
      <c r="M765" s="18">
        <f>MAX(0,K765-(L765+'All Trades'!P765))</f>
        <v/>
      </c>
    </row>
    <row r="766">
      <c r="A766" s="11">
        <f>'All Trades'!A766</f>
        <v/>
      </c>
      <c r="B766" s="31">
        <f>YEAR('All Trades'!B766)</f>
        <v/>
      </c>
      <c r="C766" s="24">
        <f>DATE(YEAR('All Trades'!B766),MONTH('All Trades'!B766),1)</f>
        <v/>
      </c>
      <c r="D766" s="18">
        <f>'All Trades'!O766</f>
        <v/>
      </c>
      <c r="E766" s="18">
        <f>IF(B766&lt;&gt;B765,D766,E765+D766)</f>
        <v/>
      </c>
      <c r="F766" s="18">
        <f>IF(B766&lt;&gt;B765,MAX(0,E766),MAX(F765,E766))</f>
        <v/>
      </c>
      <c r="G766" s="18">
        <f>F766-E766</f>
        <v/>
      </c>
      <c r="H766" s="18">
        <f>IF(C766&lt;&gt;C765,D766,H765+D766)</f>
        <v/>
      </c>
      <c r="I766" s="18">
        <f>IF(C766&lt;&gt;C765,MAX(0,H766),MAX(I765,H766))</f>
        <v/>
      </c>
      <c r="J766" s="18">
        <f>I766-H766</f>
        <v/>
      </c>
      <c r="K766" s="18">
        <f>MAX(K765,'All Trades'!R765)</f>
        <v/>
      </c>
      <c r="L766" s="18">
        <f>'All Trades'!R765</f>
        <v/>
      </c>
      <c r="M766" s="18">
        <f>MAX(0,K766-(L766+'All Trades'!P766))</f>
        <v/>
      </c>
    </row>
    <row r="767">
      <c r="A767" s="11">
        <f>'All Trades'!A767</f>
        <v/>
      </c>
      <c r="B767" s="31">
        <f>YEAR('All Trades'!B767)</f>
        <v/>
      </c>
      <c r="C767" s="24">
        <f>DATE(YEAR('All Trades'!B767),MONTH('All Trades'!B767),1)</f>
        <v/>
      </c>
      <c r="D767" s="18">
        <f>'All Trades'!O767</f>
        <v/>
      </c>
      <c r="E767" s="18">
        <f>IF(B767&lt;&gt;B766,D767,E766+D767)</f>
        <v/>
      </c>
      <c r="F767" s="18">
        <f>IF(B767&lt;&gt;B766,MAX(0,E767),MAX(F766,E767))</f>
        <v/>
      </c>
      <c r="G767" s="18">
        <f>F767-E767</f>
        <v/>
      </c>
      <c r="H767" s="18">
        <f>IF(C767&lt;&gt;C766,D767,H766+D767)</f>
        <v/>
      </c>
      <c r="I767" s="18">
        <f>IF(C767&lt;&gt;C766,MAX(0,H767),MAX(I766,H767))</f>
        <v/>
      </c>
      <c r="J767" s="18">
        <f>I767-H767</f>
        <v/>
      </c>
      <c r="K767" s="18">
        <f>MAX(K766,'All Trades'!R766)</f>
        <v/>
      </c>
      <c r="L767" s="18">
        <f>'All Trades'!R766</f>
        <v/>
      </c>
      <c r="M767" s="18">
        <f>MAX(0,K767-(L767+'All Trades'!P767))</f>
        <v/>
      </c>
    </row>
    <row r="768">
      <c r="A768" s="11">
        <f>'All Trades'!A768</f>
        <v/>
      </c>
      <c r="B768" s="31">
        <f>YEAR('All Trades'!B768)</f>
        <v/>
      </c>
      <c r="C768" s="24">
        <f>DATE(YEAR('All Trades'!B768),MONTH('All Trades'!B768),1)</f>
        <v/>
      </c>
      <c r="D768" s="18">
        <f>'All Trades'!O768</f>
        <v/>
      </c>
      <c r="E768" s="18">
        <f>IF(B768&lt;&gt;B767,D768,E767+D768)</f>
        <v/>
      </c>
      <c r="F768" s="18">
        <f>IF(B768&lt;&gt;B767,MAX(0,E768),MAX(F767,E768))</f>
        <v/>
      </c>
      <c r="G768" s="18">
        <f>F768-E768</f>
        <v/>
      </c>
      <c r="H768" s="18">
        <f>IF(C768&lt;&gt;C767,D768,H767+D768)</f>
        <v/>
      </c>
      <c r="I768" s="18">
        <f>IF(C768&lt;&gt;C767,MAX(0,H768),MAX(I767,H768))</f>
        <v/>
      </c>
      <c r="J768" s="18">
        <f>I768-H768</f>
        <v/>
      </c>
      <c r="K768" s="18">
        <f>MAX(K767,'All Trades'!R767)</f>
        <v/>
      </c>
      <c r="L768" s="18">
        <f>'All Trades'!R767</f>
        <v/>
      </c>
      <c r="M768" s="18">
        <f>MAX(0,K768-(L768+'All Trades'!P768))</f>
        <v/>
      </c>
    </row>
    <row r="769">
      <c r="A769" s="11">
        <f>'All Trades'!A769</f>
        <v/>
      </c>
      <c r="B769" s="31">
        <f>YEAR('All Trades'!B769)</f>
        <v/>
      </c>
      <c r="C769" s="24">
        <f>DATE(YEAR('All Trades'!B769),MONTH('All Trades'!B769),1)</f>
        <v/>
      </c>
      <c r="D769" s="18">
        <f>'All Trades'!O769</f>
        <v/>
      </c>
      <c r="E769" s="18">
        <f>IF(B769&lt;&gt;B768,D769,E768+D769)</f>
        <v/>
      </c>
      <c r="F769" s="18">
        <f>IF(B769&lt;&gt;B768,MAX(0,E769),MAX(F768,E769))</f>
        <v/>
      </c>
      <c r="G769" s="18">
        <f>F769-E769</f>
        <v/>
      </c>
      <c r="H769" s="18">
        <f>IF(C769&lt;&gt;C768,D769,H768+D769)</f>
        <v/>
      </c>
      <c r="I769" s="18">
        <f>IF(C769&lt;&gt;C768,MAX(0,H769),MAX(I768,H769))</f>
        <v/>
      </c>
      <c r="J769" s="18">
        <f>I769-H769</f>
        <v/>
      </c>
      <c r="K769" s="18">
        <f>MAX(K768,'All Trades'!R768)</f>
        <v/>
      </c>
      <c r="L769" s="18">
        <f>'All Trades'!R768</f>
        <v/>
      </c>
      <c r="M769" s="18">
        <f>MAX(0,K769-(L769+'All Trades'!P769))</f>
        <v/>
      </c>
    </row>
    <row r="770">
      <c r="A770" s="11">
        <f>'All Trades'!A770</f>
        <v/>
      </c>
      <c r="B770" s="31">
        <f>YEAR('All Trades'!B770)</f>
        <v/>
      </c>
      <c r="C770" s="24">
        <f>DATE(YEAR('All Trades'!B770),MONTH('All Trades'!B770),1)</f>
        <v/>
      </c>
      <c r="D770" s="18">
        <f>'All Trades'!O770</f>
        <v/>
      </c>
      <c r="E770" s="18">
        <f>IF(B770&lt;&gt;B769,D770,E769+D770)</f>
        <v/>
      </c>
      <c r="F770" s="18">
        <f>IF(B770&lt;&gt;B769,MAX(0,E770),MAX(F769,E770))</f>
        <v/>
      </c>
      <c r="G770" s="18">
        <f>F770-E770</f>
        <v/>
      </c>
      <c r="H770" s="18">
        <f>IF(C770&lt;&gt;C769,D770,H769+D770)</f>
        <v/>
      </c>
      <c r="I770" s="18">
        <f>IF(C770&lt;&gt;C769,MAX(0,H770),MAX(I769,H770))</f>
        <v/>
      </c>
      <c r="J770" s="18">
        <f>I770-H770</f>
        <v/>
      </c>
      <c r="K770" s="18">
        <f>MAX(K769,'All Trades'!R769)</f>
        <v/>
      </c>
      <c r="L770" s="18">
        <f>'All Trades'!R769</f>
        <v/>
      </c>
      <c r="M770" s="18">
        <f>MAX(0,K770-(L770+'All Trades'!P770))</f>
        <v/>
      </c>
    </row>
    <row r="771">
      <c r="A771" s="11">
        <f>'All Trades'!A771</f>
        <v/>
      </c>
      <c r="B771" s="31">
        <f>YEAR('All Trades'!B771)</f>
        <v/>
      </c>
      <c r="C771" s="24">
        <f>DATE(YEAR('All Trades'!B771),MONTH('All Trades'!B771),1)</f>
        <v/>
      </c>
      <c r="D771" s="18">
        <f>'All Trades'!O771</f>
        <v/>
      </c>
      <c r="E771" s="18">
        <f>IF(B771&lt;&gt;B770,D771,E770+D771)</f>
        <v/>
      </c>
      <c r="F771" s="18">
        <f>IF(B771&lt;&gt;B770,MAX(0,E771),MAX(F770,E771))</f>
        <v/>
      </c>
      <c r="G771" s="18">
        <f>F771-E771</f>
        <v/>
      </c>
      <c r="H771" s="18">
        <f>IF(C771&lt;&gt;C770,D771,H770+D771)</f>
        <v/>
      </c>
      <c r="I771" s="18">
        <f>IF(C771&lt;&gt;C770,MAX(0,H771),MAX(I770,H771))</f>
        <v/>
      </c>
      <c r="J771" s="18">
        <f>I771-H771</f>
        <v/>
      </c>
      <c r="K771" s="18">
        <f>MAX(K770,'All Trades'!R770)</f>
        <v/>
      </c>
      <c r="L771" s="18">
        <f>'All Trades'!R770</f>
        <v/>
      </c>
      <c r="M771" s="18">
        <f>MAX(0,K771-(L771+'All Trades'!P771))</f>
        <v/>
      </c>
    </row>
    <row r="772">
      <c r="A772" s="11">
        <f>'All Trades'!A772</f>
        <v/>
      </c>
      <c r="B772" s="31">
        <f>YEAR('All Trades'!B772)</f>
        <v/>
      </c>
      <c r="C772" s="24">
        <f>DATE(YEAR('All Trades'!B772),MONTH('All Trades'!B772),1)</f>
        <v/>
      </c>
      <c r="D772" s="18">
        <f>'All Trades'!O772</f>
        <v/>
      </c>
      <c r="E772" s="18">
        <f>IF(B772&lt;&gt;B771,D772,E771+D772)</f>
        <v/>
      </c>
      <c r="F772" s="18">
        <f>IF(B772&lt;&gt;B771,MAX(0,E772),MAX(F771,E772))</f>
        <v/>
      </c>
      <c r="G772" s="18">
        <f>F772-E772</f>
        <v/>
      </c>
      <c r="H772" s="18">
        <f>IF(C772&lt;&gt;C771,D772,H771+D772)</f>
        <v/>
      </c>
      <c r="I772" s="18">
        <f>IF(C772&lt;&gt;C771,MAX(0,H772),MAX(I771,H772))</f>
        <v/>
      </c>
      <c r="J772" s="18">
        <f>I772-H772</f>
        <v/>
      </c>
      <c r="K772" s="18">
        <f>MAX(K771,'All Trades'!R771)</f>
        <v/>
      </c>
      <c r="L772" s="18">
        <f>'All Trades'!R771</f>
        <v/>
      </c>
      <c r="M772" s="18">
        <f>MAX(0,K772-(L772+'All Trades'!P772))</f>
        <v/>
      </c>
    </row>
    <row r="773">
      <c r="A773" s="11">
        <f>'All Trades'!A773</f>
        <v/>
      </c>
      <c r="B773" s="31">
        <f>YEAR('All Trades'!B773)</f>
        <v/>
      </c>
      <c r="C773" s="24">
        <f>DATE(YEAR('All Trades'!B773),MONTH('All Trades'!B773),1)</f>
        <v/>
      </c>
      <c r="D773" s="18">
        <f>'All Trades'!O773</f>
        <v/>
      </c>
      <c r="E773" s="18">
        <f>IF(B773&lt;&gt;B772,D773,E772+D773)</f>
        <v/>
      </c>
      <c r="F773" s="18">
        <f>IF(B773&lt;&gt;B772,MAX(0,E773),MAX(F772,E773))</f>
        <v/>
      </c>
      <c r="G773" s="18">
        <f>F773-E773</f>
        <v/>
      </c>
      <c r="H773" s="18">
        <f>IF(C773&lt;&gt;C772,D773,H772+D773)</f>
        <v/>
      </c>
      <c r="I773" s="18">
        <f>IF(C773&lt;&gt;C772,MAX(0,H773),MAX(I772,H773))</f>
        <v/>
      </c>
      <c r="J773" s="18">
        <f>I773-H773</f>
        <v/>
      </c>
      <c r="K773" s="18">
        <f>MAX(K772,'All Trades'!R772)</f>
        <v/>
      </c>
      <c r="L773" s="18">
        <f>'All Trades'!R772</f>
        <v/>
      </c>
      <c r="M773" s="18">
        <f>MAX(0,K773-(L773+'All Trades'!P773))</f>
        <v/>
      </c>
    </row>
    <row r="774">
      <c r="A774" s="11">
        <f>'All Trades'!A774</f>
        <v/>
      </c>
      <c r="B774" s="31">
        <f>YEAR('All Trades'!B774)</f>
        <v/>
      </c>
      <c r="C774" s="24">
        <f>DATE(YEAR('All Trades'!B774),MONTH('All Trades'!B774),1)</f>
        <v/>
      </c>
      <c r="D774" s="18">
        <f>'All Trades'!O774</f>
        <v/>
      </c>
      <c r="E774" s="18">
        <f>IF(B774&lt;&gt;B773,D774,E773+D774)</f>
        <v/>
      </c>
      <c r="F774" s="18">
        <f>IF(B774&lt;&gt;B773,MAX(0,E774),MAX(F773,E774))</f>
        <v/>
      </c>
      <c r="G774" s="18">
        <f>F774-E774</f>
        <v/>
      </c>
      <c r="H774" s="18">
        <f>IF(C774&lt;&gt;C773,D774,H773+D774)</f>
        <v/>
      </c>
      <c r="I774" s="18">
        <f>IF(C774&lt;&gt;C773,MAX(0,H774),MAX(I773,H774))</f>
        <v/>
      </c>
      <c r="J774" s="18">
        <f>I774-H774</f>
        <v/>
      </c>
      <c r="K774" s="18">
        <f>MAX(K773,'All Trades'!R773)</f>
        <v/>
      </c>
      <c r="L774" s="18">
        <f>'All Trades'!R773</f>
        <v/>
      </c>
      <c r="M774" s="18">
        <f>MAX(0,K774-(L774+'All Trades'!P774))</f>
        <v/>
      </c>
    </row>
    <row r="775">
      <c r="A775" s="11">
        <f>'All Trades'!A775</f>
        <v/>
      </c>
      <c r="B775" s="31">
        <f>YEAR('All Trades'!B775)</f>
        <v/>
      </c>
      <c r="C775" s="24">
        <f>DATE(YEAR('All Trades'!B775),MONTH('All Trades'!B775),1)</f>
        <v/>
      </c>
      <c r="D775" s="18">
        <f>'All Trades'!O775</f>
        <v/>
      </c>
      <c r="E775" s="18">
        <f>IF(B775&lt;&gt;B774,D775,E774+D775)</f>
        <v/>
      </c>
      <c r="F775" s="18">
        <f>IF(B775&lt;&gt;B774,MAX(0,E775),MAX(F774,E775))</f>
        <v/>
      </c>
      <c r="G775" s="18">
        <f>F775-E775</f>
        <v/>
      </c>
      <c r="H775" s="18">
        <f>IF(C775&lt;&gt;C774,D775,H774+D775)</f>
        <v/>
      </c>
      <c r="I775" s="18">
        <f>IF(C775&lt;&gt;C774,MAX(0,H775),MAX(I774,H775))</f>
        <v/>
      </c>
      <c r="J775" s="18">
        <f>I775-H775</f>
        <v/>
      </c>
      <c r="K775" s="18">
        <f>MAX(K774,'All Trades'!R774)</f>
        <v/>
      </c>
      <c r="L775" s="18">
        <f>'All Trades'!R774</f>
        <v/>
      </c>
      <c r="M775" s="18">
        <f>MAX(0,K775-(L775+'All Trades'!P775))</f>
        <v/>
      </c>
    </row>
    <row r="776">
      <c r="A776" s="11">
        <f>'All Trades'!A776</f>
        <v/>
      </c>
      <c r="B776" s="31">
        <f>YEAR('All Trades'!B776)</f>
        <v/>
      </c>
      <c r="C776" s="24">
        <f>DATE(YEAR('All Trades'!B776),MONTH('All Trades'!B776),1)</f>
        <v/>
      </c>
      <c r="D776" s="18">
        <f>'All Trades'!O776</f>
        <v/>
      </c>
      <c r="E776" s="18">
        <f>IF(B776&lt;&gt;B775,D776,E775+D776)</f>
        <v/>
      </c>
      <c r="F776" s="18">
        <f>IF(B776&lt;&gt;B775,MAX(0,E776),MAX(F775,E776))</f>
        <v/>
      </c>
      <c r="G776" s="18">
        <f>F776-E776</f>
        <v/>
      </c>
      <c r="H776" s="18">
        <f>IF(C776&lt;&gt;C775,D776,H775+D776)</f>
        <v/>
      </c>
      <c r="I776" s="18">
        <f>IF(C776&lt;&gt;C775,MAX(0,H776),MAX(I775,H776))</f>
        <v/>
      </c>
      <c r="J776" s="18">
        <f>I776-H776</f>
        <v/>
      </c>
      <c r="K776" s="18">
        <f>MAX(K775,'All Trades'!R775)</f>
        <v/>
      </c>
      <c r="L776" s="18">
        <f>'All Trades'!R775</f>
        <v/>
      </c>
      <c r="M776" s="18">
        <f>MAX(0,K776-(L776+'All Trades'!P776))</f>
        <v/>
      </c>
    </row>
    <row r="777">
      <c r="A777" s="11">
        <f>'All Trades'!A777</f>
        <v/>
      </c>
      <c r="B777" s="31">
        <f>YEAR('All Trades'!B777)</f>
        <v/>
      </c>
      <c r="C777" s="24">
        <f>DATE(YEAR('All Trades'!B777),MONTH('All Trades'!B777),1)</f>
        <v/>
      </c>
      <c r="D777" s="18">
        <f>'All Trades'!O777</f>
        <v/>
      </c>
      <c r="E777" s="18">
        <f>IF(B777&lt;&gt;B776,D777,E776+D777)</f>
        <v/>
      </c>
      <c r="F777" s="18">
        <f>IF(B777&lt;&gt;B776,MAX(0,E777),MAX(F776,E777))</f>
        <v/>
      </c>
      <c r="G777" s="18">
        <f>F777-E777</f>
        <v/>
      </c>
      <c r="H777" s="18">
        <f>IF(C777&lt;&gt;C776,D777,H776+D777)</f>
        <v/>
      </c>
      <c r="I777" s="18">
        <f>IF(C777&lt;&gt;C776,MAX(0,H777),MAX(I776,H777))</f>
        <v/>
      </c>
      <c r="J777" s="18">
        <f>I777-H777</f>
        <v/>
      </c>
      <c r="K777" s="18">
        <f>MAX(K776,'All Trades'!R776)</f>
        <v/>
      </c>
      <c r="L777" s="18">
        <f>'All Trades'!R776</f>
        <v/>
      </c>
      <c r="M777" s="18">
        <f>MAX(0,K777-(L777+'All Trades'!P777))</f>
        <v/>
      </c>
    </row>
    <row r="778">
      <c r="A778" s="11">
        <f>'All Trades'!A778</f>
        <v/>
      </c>
      <c r="B778" s="31">
        <f>YEAR('All Trades'!B778)</f>
        <v/>
      </c>
      <c r="C778" s="24">
        <f>DATE(YEAR('All Trades'!B778),MONTH('All Trades'!B778),1)</f>
        <v/>
      </c>
      <c r="D778" s="18">
        <f>'All Trades'!O778</f>
        <v/>
      </c>
      <c r="E778" s="18">
        <f>IF(B778&lt;&gt;B777,D778,E777+D778)</f>
        <v/>
      </c>
      <c r="F778" s="18">
        <f>IF(B778&lt;&gt;B777,MAX(0,E778),MAX(F777,E778))</f>
        <v/>
      </c>
      <c r="G778" s="18">
        <f>F778-E778</f>
        <v/>
      </c>
      <c r="H778" s="18">
        <f>IF(C778&lt;&gt;C777,D778,H777+D778)</f>
        <v/>
      </c>
      <c r="I778" s="18">
        <f>IF(C778&lt;&gt;C777,MAX(0,H778),MAX(I777,H778))</f>
        <v/>
      </c>
      <c r="J778" s="18">
        <f>I778-H778</f>
        <v/>
      </c>
      <c r="K778" s="18">
        <f>MAX(K777,'All Trades'!R777)</f>
        <v/>
      </c>
      <c r="L778" s="18">
        <f>'All Trades'!R777</f>
        <v/>
      </c>
      <c r="M778" s="18">
        <f>MAX(0,K778-(L778+'All Trades'!P778))</f>
        <v/>
      </c>
    </row>
    <row r="779">
      <c r="A779" s="11">
        <f>'All Trades'!A779</f>
        <v/>
      </c>
      <c r="B779" s="31">
        <f>YEAR('All Trades'!B779)</f>
        <v/>
      </c>
      <c r="C779" s="24">
        <f>DATE(YEAR('All Trades'!B779),MONTH('All Trades'!B779),1)</f>
        <v/>
      </c>
      <c r="D779" s="18">
        <f>'All Trades'!O779</f>
        <v/>
      </c>
      <c r="E779" s="18">
        <f>IF(B779&lt;&gt;B778,D779,E778+D779)</f>
        <v/>
      </c>
      <c r="F779" s="18">
        <f>IF(B779&lt;&gt;B778,MAX(0,E779),MAX(F778,E779))</f>
        <v/>
      </c>
      <c r="G779" s="18">
        <f>F779-E779</f>
        <v/>
      </c>
      <c r="H779" s="18">
        <f>IF(C779&lt;&gt;C778,D779,H778+D779)</f>
        <v/>
      </c>
      <c r="I779" s="18">
        <f>IF(C779&lt;&gt;C778,MAX(0,H779),MAX(I778,H779))</f>
        <v/>
      </c>
      <c r="J779" s="18">
        <f>I779-H779</f>
        <v/>
      </c>
      <c r="K779" s="18">
        <f>MAX(K778,'All Trades'!R778)</f>
        <v/>
      </c>
      <c r="L779" s="18">
        <f>'All Trades'!R778</f>
        <v/>
      </c>
      <c r="M779" s="18">
        <f>MAX(0,K779-(L779+'All Trades'!P779))</f>
        <v/>
      </c>
    </row>
    <row r="780">
      <c r="A780" s="11">
        <f>'All Trades'!A780</f>
        <v/>
      </c>
      <c r="B780" s="31">
        <f>YEAR('All Trades'!B780)</f>
        <v/>
      </c>
      <c r="C780" s="24">
        <f>DATE(YEAR('All Trades'!B780),MONTH('All Trades'!B780),1)</f>
        <v/>
      </c>
      <c r="D780" s="18">
        <f>'All Trades'!O780</f>
        <v/>
      </c>
      <c r="E780" s="18">
        <f>IF(B780&lt;&gt;B779,D780,E779+D780)</f>
        <v/>
      </c>
      <c r="F780" s="18">
        <f>IF(B780&lt;&gt;B779,MAX(0,E780),MAX(F779,E780))</f>
        <v/>
      </c>
      <c r="G780" s="18">
        <f>F780-E780</f>
        <v/>
      </c>
      <c r="H780" s="18">
        <f>IF(C780&lt;&gt;C779,D780,H779+D780)</f>
        <v/>
      </c>
      <c r="I780" s="18">
        <f>IF(C780&lt;&gt;C779,MAX(0,H780),MAX(I779,H780))</f>
        <v/>
      </c>
      <c r="J780" s="18">
        <f>I780-H780</f>
        <v/>
      </c>
      <c r="K780" s="18">
        <f>MAX(K779,'All Trades'!R779)</f>
        <v/>
      </c>
      <c r="L780" s="18">
        <f>'All Trades'!R779</f>
        <v/>
      </c>
      <c r="M780" s="18">
        <f>MAX(0,K780-(L780+'All Trades'!P780))</f>
        <v/>
      </c>
    </row>
    <row r="781">
      <c r="A781" s="11">
        <f>'All Trades'!A781</f>
        <v/>
      </c>
      <c r="B781" s="31">
        <f>YEAR('All Trades'!B781)</f>
        <v/>
      </c>
      <c r="C781" s="24">
        <f>DATE(YEAR('All Trades'!B781),MONTH('All Trades'!B781),1)</f>
        <v/>
      </c>
      <c r="D781" s="18">
        <f>'All Trades'!O781</f>
        <v/>
      </c>
      <c r="E781" s="18">
        <f>IF(B781&lt;&gt;B780,D781,E780+D781)</f>
        <v/>
      </c>
      <c r="F781" s="18">
        <f>IF(B781&lt;&gt;B780,MAX(0,E781),MAX(F780,E781))</f>
        <v/>
      </c>
      <c r="G781" s="18">
        <f>F781-E781</f>
        <v/>
      </c>
      <c r="H781" s="18">
        <f>IF(C781&lt;&gt;C780,D781,H780+D781)</f>
        <v/>
      </c>
      <c r="I781" s="18">
        <f>IF(C781&lt;&gt;C780,MAX(0,H781),MAX(I780,H781))</f>
        <v/>
      </c>
      <c r="J781" s="18">
        <f>I781-H781</f>
        <v/>
      </c>
      <c r="K781" s="18">
        <f>MAX(K780,'All Trades'!R780)</f>
        <v/>
      </c>
      <c r="L781" s="18">
        <f>'All Trades'!R780</f>
        <v/>
      </c>
      <c r="M781" s="18">
        <f>MAX(0,K781-(L781+'All Trades'!P781))</f>
        <v/>
      </c>
    </row>
    <row r="782">
      <c r="A782" s="11">
        <f>'All Trades'!A782</f>
        <v/>
      </c>
      <c r="B782" s="31">
        <f>YEAR('All Trades'!B782)</f>
        <v/>
      </c>
      <c r="C782" s="24">
        <f>DATE(YEAR('All Trades'!B782),MONTH('All Trades'!B782),1)</f>
        <v/>
      </c>
      <c r="D782" s="18">
        <f>'All Trades'!O782</f>
        <v/>
      </c>
      <c r="E782" s="18">
        <f>IF(B782&lt;&gt;B781,D782,E781+D782)</f>
        <v/>
      </c>
      <c r="F782" s="18">
        <f>IF(B782&lt;&gt;B781,MAX(0,E782),MAX(F781,E782))</f>
        <v/>
      </c>
      <c r="G782" s="18">
        <f>F782-E782</f>
        <v/>
      </c>
      <c r="H782" s="18">
        <f>IF(C782&lt;&gt;C781,D782,H781+D782)</f>
        <v/>
      </c>
      <c r="I782" s="18">
        <f>IF(C782&lt;&gt;C781,MAX(0,H782),MAX(I781,H782))</f>
        <v/>
      </c>
      <c r="J782" s="18">
        <f>I782-H782</f>
        <v/>
      </c>
      <c r="K782" s="18">
        <f>MAX(K781,'All Trades'!R781)</f>
        <v/>
      </c>
      <c r="L782" s="18">
        <f>'All Trades'!R781</f>
        <v/>
      </c>
      <c r="M782" s="18">
        <f>MAX(0,K782-(L782+'All Trades'!P782))</f>
        <v/>
      </c>
    </row>
    <row r="783">
      <c r="A783" s="11">
        <f>'All Trades'!A783</f>
        <v/>
      </c>
      <c r="B783" s="31">
        <f>YEAR('All Trades'!B783)</f>
        <v/>
      </c>
      <c r="C783" s="24">
        <f>DATE(YEAR('All Trades'!B783),MONTH('All Trades'!B783),1)</f>
        <v/>
      </c>
      <c r="D783" s="18">
        <f>'All Trades'!O783</f>
        <v/>
      </c>
      <c r="E783" s="18">
        <f>IF(B783&lt;&gt;B782,D783,E782+D783)</f>
        <v/>
      </c>
      <c r="F783" s="18">
        <f>IF(B783&lt;&gt;B782,MAX(0,E783),MAX(F782,E783))</f>
        <v/>
      </c>
      <c r="G783" s="18">
        <f>F783-E783</f>
        <v/>
      </c>
      <c r="H783" s="18">
        <f>IF(C783&lt;&gt;C782,D783,H782+D783)</f>
        <v/>
      </c>
      <c r="I783" s="18">
        <f>IF(C783&lt;&gt;C782,MAX(0,H783),MAX(I782,H783))</f>
        <v/>
      </c>
      <c r="J783" s="18">
        <f>I783-H783</f>
        <v/>
      </c>
      <c r="K783" s="18">
        <f>MAX(K782,'All Trades'!R782)</f>
        <v/>
      </c>
      <c r="L783" s="18">
        <f>'All Trades'!R782</f>
        <v/>
      </c>
      <c r="M783" s="18">
        <f>MAX(0,K783-(L783+'All Trades'!P783))</f>
        <v/>
      </c>
    </row>
    <row r="784">
      <c r="A784" s="11">
        <f>'All Trades'!A784</f>
        <v/>
      </c>
      <c r="B784" s="31">
        <f>YEAR('All Trades'!B784)</f>
        <v/>
      </c>
      <c r="C784" s="24">
        <f>DATE(YEAR('All Trades'!B784),MONTH('All Trades'!B784),1)</f>
        <v/>
      </c>
      <c r="D784" s="18">
        <f>'All Trades'!O784</f>
        <v/>
      </c>
      <c r="E784" s="18">
        <f>IF(B784&lt;&gt;B783,D784,E783+D784)</f>
        <v/>
      </c>
      <c r="F784" s="18">
        <f>IF(B784&lt;&gt;B783,MAX(0,E784),MAX(F783,E784))</f>
        <v/>
      </c>
      <c r="G784" s="18">
        <f>F784-E784</f>
        <v/>
      </c>
      <c r="H784" s="18">
        <f>IF(C784&lt;&gt;C783,D784,H783+D784)</f>
        <v/>
      </c>
      <c r="I784" s="18">
        <f>IF(C784&lt;&gt;C783,MAX(0,H784),MAX(I783,H784))</f>
        <v/>
      </c>
      <c r="J784" s="18">
        <f>I784-H784</f>
        <v/>
      </c>
      <c r="K784" s="18">
        <f>MAX(K783,'All Trades'!R783)</f>
        <v/>
      </c>
      <c r="L784" s="18">
        <f>'All Trades'!R783</f>
        <v/>
      </c>
      <c r="M784" s="18">
        <f>MAX(0,K784-(L784+'All Trades'!P784))</f>
        <v/>
      </c>
    </row>
    <row r="785">
      <c r="A785" s="11">
        <f>'All Trades'!A785</f>
        <v/>
      </c>
      <c r="B785" s="31">
        <f>YEAR('All Trades'!B785)</f>
        <v/>
      </c>
      <c r="C785" s="24">
        <f>DATE(YEAR('All Trades'!B785),MONTH('All Trades'!B785),1)</f>
        <v/>
      </c>
      <c r="D785" s="18">
        <f>'All Trades'!O785</f>
        <v/>
      </c>
      <c r="E785" s="18">
        <f>IF(B785&lt;&gt;B784,D785,E784+D785)</f>
        <v/>
      </c>
      <c r="F785" s="18">
        <f>IF(B785&lt;&gt;B784,MAX(0,E785),MAX(F784,E785))</f>
        <v/>
      </c>
      <c r="G785" s="18">
        <f>F785-E785</f>
        <v/>
      </c>
      <c r="H785" s="18">
        <f>IF(C785&lt;&gt;C784,D785,H784+D785)</f>
        <v/>
      </c>
      <c r="I785" s="18">
        <f>IF(C785&lt;&gt;C784,MAX(0,H785),MAX(I784,H785))</f>
        <v/>
      </c>
      <c r="J785" s="18">
        <f>I785-H785</f>
        <v/>
      </c>
      <c r="K785" s="18">
        <f>MAX(K784,'All Trades'!R784)</f>
        <v/>
      </c>
      <c r="L785" s="18">
        <f>'All Trades'!R784</f>
        <v/>
      </c>
      <c r="M785" s="18">
        <f>MAX(0,K785-(L785+'All Trades'!P785))</f>
        <v/>
      </c>
    </row>
    <row r="786">
      <c r="A786" s="11">
        <f>'All Trades'!A786</f>
        <v/>
      </c>
      <c r="B786" s="31">
        <f>YEAR('All Trades'!B786)</f>
        <v/>
      </c>
      <c r="C786" s="24">
        <f>DATE(YEAR('All Trades'!B786),MONTH('All Trades'!B786),1)</f>
        <v/>
      </c>
      <c r="D786" s="18">
        <f>'All Trades'!O786</f>
        <v/>
      </c>
      <c r="E786" s="18">
        <f>IF(B786&lt;&gt;B785,D786,E785+D786)</f>
        <v/>
      </c>
      <c r="F786" s="18">
        <f>IF(B786&lt;&gt;B785,MAX(0,E786),MAX(F785,E786))</f>
        <v/>
      </c>
      <c r="G786" s="18">
        <f>F786-E786</f>
        <v/>
      </c>
      <c r="H786" s="18">
        <f>IF(C786&lt;&gt;C785,D786,H785+D786)</f>
        <v/>
      </c>
      <c r="I786" s="18">
        <f>IF(C786&lt;&gt;C785,MAX(0,H786),MAX(I785,H786))</f>
        <v/>
      </c>
      <c r="J786" s="18">
        <f>I786-H786</f>
        <v/>
      </c>
      <c r="K786" s="18">
        <f>MAX(K785,'All Trades'!R785)</f>
        <v/>
      </c>
      <c r="L786" s="18">
        <f>'All Trades'!R785</f>
        <v/>
      </c>
      <c r="M786" s="18">
        <f>MAX(0,K786-(L786+'All Trades'!P786))</f>
        <v/>
      </c>
    </row>
    <row r="787">
      <c r="A787" s="11">
        <f>'All Trades'!A787</f>
        <v/>
      </c>
      <c r="B787" s="31">
        <f>YEAR('All Trades'!B787)</f>
        <v/>
      </c>
      <c r="C787" s="24">
        <f>DATE(YEAR('All Trades'!B787),MONTH('All Trades'!B787),1)</f>
        <v/>
      </c>
      <c r="D787" s="18">
        <f>'All Trades'!O787</f>
        <v/>
      </c>
      <c r="E787" s="18">
        <f>IF(B787&lt;&gt;B786,D787,E786+D787)</f>
        <v/>
      </c>
      <c r="F787" s="18">
        <f>IF(B787&lt;&gt;B786,MAX(0,E787),MAX(F786,E787))</f>
        <v/>
      </c>
      <c r="G787" s="18">
        <f>F787-E787</f>
        <v/>
      </c>
      <c r="H787" s="18">
        <f>IF(C787&lt;&gt;C786,D787,H786+D787)</f>
        <v/>
      </c>
      <c r="I787" s="18">
        <f>IF(C787&lt;&gt;C786,MAX(0,H787),MAX(I786,H787))</f>
        <v/>
      </c>
      <c r="J787" s="18">
        <f>I787-H787</f>
        <v/>
      </c>
      <c r="K787" s="18">
        <f>MAX(K786,'All Trades'!R786)</f>
        <v/>
      </c>
      <c r="L787" s="18">
        <f>'All Trades'!R786</f>
        <v/>
      </c>
      <c r="M787" s="18">
        <f>MAX(0,K787-(L787+'All Trades'!P787))</f>
        <v/>
      </c>
    </row>
    <row r="788">
      <c r="A788" s="11">
        <f>'All Trades'!A788</f>
        <v/>
      </c>
      <c r="B788" s="31">
        <f>YEAR('All Trades'!B788)</f>
        <v/>
      </c>
      <c r="C788" s="24">
        <f>DATE(YEAR('All Trades'!B788),MONTH('All Trades'!B788),1)</f>
        <v/>
      </c>
      <c r="D788" s="18">
        <f>'All Trades'!O788</f>
        <v/>
      </c>
      <c r="E788" s="18">
        <f>IF(B788&lt;&gt;B787,D788,E787+D788)</f>
        <v/>
      </c>
      <c r="F788" s="18">
        <f>IF(B788&lt;&gt;B787,MAX(0,E788),MAX(F787,E788))</f>
        <v/>
      </c>
      <c r="G788" s="18">
        <f>F788-E788</f>
        <v/>
      </c>
      <c r="H788" s="18">
        <f>IF(C788&lt;&gt;C787,D788,H787+D788)</f>
        <v/>
      </c>
      <c r="I788" s="18">
        <f>IF(C788&lt;&gt;C787,MAX(0,H788),MAX(I787,H788))</f>
        <v/>
      </c>
      <c r="J788" s="18">
        <f>I788-H788</f>
        <v/>
      </c>
      <c r="K788" s="18">
        <f>MAX(K787,'All Trades'!R787)</f>
        <v/>
      </c>
      <c r="L788" s="18">
        <f>'All Trades'!R787</f>
        <v/>
      </c>
      <c r="M788" s="18">
        <f>MAX(0,K788-(L788+'All Trades'!P788))</f>
        <v/>
      </c>
    </row>
    <row r="789">
      <c r="A789" s="11">
        <f>'All Trades'!A789</f>
        <v/>
      </c>
      <c r="B789" s="31">
        <f>YEAR('All Trades'!B789)</f>
        <v/>
      </c>
      <c r="C789" s="24">
        <f>DATE(YEAR('All Trades'!B789),MONTH('All Trades'!B789),1)</f>
        <v/>
      </c>
      <c r="D789" s="18">
        <f>'All Trades'!O789</f>
        <v/>
      </c>
      <c r="E789" s="18">
        <f>IF(B789&lt;&gt;B788,D789,E788+D789)</f>
        <v/>
      </c>
      <c r="F789" s="18">
        <f>IF(B789&lt;&gt;B788,MAX(0,E789),MAX(F788,E789))</f>
        <v/>
      </c>
      <c r="G789" s="18">
        <f>F789-E789</f>
        <v/>
      </c>
      <c r="H789" s="18">
        <f>IF(C789&lt;&gt;C788,D789,H788+D789)</f>
        <v/>
      </c>
      <c r="I789" s="18">
        <f>IF(C789&lt;&gt;C788,MAX(0,H789),MAX(I788,H789))</f>
        <v/>
      </c>
      <c r="J789" s="18">
        <f>I789-H789</f>
        <v/>
      </c>
      <c r="K789" s="18">
        <f>MAX(K788,'All Trades'!R788)</f>
        <v/>
      </c>
      <c r="L789" s="18">
        <f>'All Trades'!R788</f>
        <v/>
      </c>
      <c r="M789" s="18">
        <f>MAX(0,K789-(L789+'All Trades'!P789))</f>
        <v/>
      </c>
    </row>
    <row r="790">
      <c r="A790" s="11">
        <f>'All Trades'!A790</f>
        <v/>
      </c>
      <c r="B790" s="31">
        <f>YEAR('All Trades'!B790)</f>
        <v/>
      </c>
      <c r="C790" s="24">
        <f>DATE(YEAR('All Trades'!B790),MONTH('All Trades'!B790),1)</f>
        <v/>
      </c>
      <c r="D790" s="18">
        <f>'All Trades'!O790</f>
        <v/>
      </c>
      <c r="E790" s="18">
        <f>IF(B790&lt;&gt;B789,D790,E789+D790)</f>
        <v/>
      </c>
      <c r="F790" s="18">
        <f>IF(B790&lt;&gt;B789,MAX(0,E790),MAX(F789,E790))</f>
        <v/>
      </c>
      <c r="G790" s="18">
        <f>F790-E790</f>
        <v/>
      </c>
      <c r="H790" s="18">
        <f>IF(C790&lt;&gt;C789,D790,H789+D790)</f>
        <v/>
      </c>
      <c r="I790" s="18">
        <f>IF(C790&lt;&gt;C789,MAX(0,H790),MAX(I789,H790))</f>
        <v/>
      </c>
      <c r="J790" s="18">
        <f>I790-H790</f>
        <v/>
      </c>
      <c r="K790" s="18">
        <f>MAX(K789,'All Trades'!R789)</f>
        <v/>
      </c>
      <c r="L790" s="18">
        <f>'All Trades'!R789</f>
        <v/>
      </c>
      <c r="M790" s="18">
        <f>MAX(0,K790-(L790+'All Trades'!P790))</f>
        <v/>
      </c>
    </row>
    <row r="791">
      <c r="A791" s="11">
        <f>'All Trades'!A791</f>
        <v/>
      </c>
      <c r="B791" s="31">
        <f>YEAR('All Trades'!B791)</f>
        <v/>
      </c>
      <c r="C791" s="24">
        <f>DATE(YEAR('All Trades'!B791),MONTH('All Trades'!B791),1)</f>
        <v/>
      </c>
      <c r="D791" s="18">
        <f>'All Trades'!O791</f>
        <v/>
      </c>
      <c r="E791" s="18">
        <f>IF(B791&lt;&gt;B790,D791,E790+D791)</f>
        <v/>
      </c>
      <c r="F791" s="18">
        <f>IF(B791&lt;&gt;B790,MAX(0,E791),MAX(F790,E791))</f>
        <v/>
      </c>
      <c r="G791" s="18">
        <f>F791-E791</f>
        <v/>
      </c>
      <c r="H791" s="18">
        <f>IF(C791&lt;&gt;C790,D791,H790+D791)</f>
        <v/>
      </c>
      <c r="I791" s="18">
        <f>IF(C791&lt;&gt;C790,MAX(0,H791),MAX(I790,H791))</f>
        <v/>
      </c>
      <c r="J791" s="18">
        <f>I791-H791</f>
        <v/>
      </c>
      <c r="K791" s="18">
        <f>MAX(K790,'All Trades'!R790)</f>
        <v/>
      </c>
      <c r="L791" s="18">
        <f>'All Trades'!R790</f>
        <v/>
      </c>
      <c r="M791" s="18">
        <f>MAX(0,K791-(L791+'All Trades'!P791))</f>
        <v/>
      </c>
    </row>
    <row r="792">
      <c r="A792" s="11">
        <f>'All Trades'!A792</f>
        <v/>
      </c>
      <c r="B792" s="31">
        <f>YEAR('All Trades'!B792)</f>
        <v/>
      </c>
      <c r="C792" s="24">
        <f>DATE(YEAR('All Trades'!B792),MONTH('All Trades'!B792),1)</f>
        <v/>
      </c>
      <c r="D792" s="18">
        <f>'All Trades'!O792</f>
        <v/>
      </c>
      <c r="E792" s="18">
        <f>IF(B792&lt;&gt;B791,D792,E791+D792)</f>
        <v/>
      </c>
      <c r="F792" s="18">
        <f>IF(B792&lt;&gt;B791,MAX(0,E792),MAX(F791,E792))</f>
        <v/>
      </c>
      <c r="G792" s="18">
        <f>F792-E792</f>
        <v/>
      </c>
      <c r="H792" s="18">
        <f>IF(C792&lt;&gt;C791,D792,H791+D792)</f>
        <v/>
      </c>
      <c r="I792" s="18">
        <f>IF(C792&lt;&gt;C791,MAX(0,H792),MAX(I791,H792))</f>
        <v/>
      </c>
      <c r="J792" s="18">
        <f>I792-H792</f>
        <v/>
      </c>
      <c r="K792" s="18">
        <f>MAX(K791,'All Trades'!R791)</f>
        <v/>
      </c>
      <c r="L792" s="18">
        <f>'All Trades'!R791</f>
        <v/>
      </c>
      <c r="M792" s="18">
        <f>MAX(0,K792-(L792+'All Trades'!P792))</f>
        <v/>
      </c>
    </row>
    <row r="793">
      <c r="A793" s="11">
        <f>'All Trades'!A793</f>
        <v/>
      </c>
      <c r="B793" s="31">
        <f>YEAR('All Trades'!B793)</f>
        <v/>
      </c>
      <c r="C793" s="24">
        <f>DATE(YEAR('All Trades'!B793),MONTH('All Trades'!B793),1)</f>
        <v/>
      </c>
      <c r="D793" s="18">
        <f>'All Trades'!O793</f>
        <v/>
      </c>
      <c r="E793" s="18">
        <f>IF(B793&lt;&gt;B792,D793,E792+D793)</f>
        <v/>
      </c>
      <c r="F793" s="18">
        <f>IF(B793&lt;&gt;B792,MAX(0,E793),MAX(F792,E793))</f>
        <v/>
      </c>
      <c r="G793" s="18">
        <f>F793-E793</f>
        <v/>
      </c>
      <c r="H793" s="18">
        <f>IF(C793&lt;&gt;C792,D793,H792+D793)</f>
        <v/>
      </c>
      <c r="I793" s="18">
        <f>IF(C793&lt;&gt;C792,MAX(0,H793),MAX(I792,H793))</f>
        <v/>
      </c>
      <c r="J793" s="18">
        <f>I793-H793</f>
        <v/>
      </c>
      <c r="K793" s="18">
        <f>MAX(K792,'All Trades'!R792)</f>
        <v/>
      </c>
      <c r="L793" s="18">
        <f>'All Trades'!R792</f>
        <v/>
      </c>
      <c r="M793" s="18">
        <f>MAX(0,K793-(L793+'All Trades'!P793))</f>
        <v/>
      </c>
    </row>
    <row r="794">
      <c r="A794" s="11">
        <f>'All Trades'!A794</f>
        <v/>
      </c>
      <c r="B794" s="31">
        <f>YEAR('All Trades'!B794)</f>
        <v/>
      </c>
      <c r="C794" s="24">
        <f>DATE(YEAR('All Trades'!B794),MONTH('All Trades'!B794),1)</f>
        <v/>
      </c>
      <c r="D794" s="18">
        <f>'All Trades'!O794</f>
        <v/>
      </c>
      <c r="E794" s="18">
        <f>IF(B794&lt;&gt;B793,D794,E793+D794)</f>
        <v/>
      </c>
      <c r="F794" s="18">
        <f>IF(B794&lt;&gt;B793,MAX(0,E794),MAX(F793,E794))</f>
        <v/>
      </c>
      <c r="G794" s="18">
        <f>F794-E794</f>
        <v/>
      </c>
      <c r="H794" s="18">
        <f>IF(C794&lt;&gt;C793,D794,H793+D794)</f>
        <v/>
      </c>
      <c r="I794" s="18">
        <f>IF(C794&lt;&gt;C793,MAX(0,H794),MAX(I793,H794))</f>
        <v/>
      </c>
      <c r="J794" s="18">
        <f>I794-H794</f>
        <v/>
      </c>
      <c r="K794" s="18">
        <f>MAX(K793,'All Trades'!R793)</f>
        <v/>
      </c>
      <c r="L794" s="18">
        <f>'All Trades'!R793</f>
        <v/>
      </c>
      <c r="M794" s="18">
        <f>MAX(0,K794-(L794+'All Trades'!P794))</f>
        <v/>
      </c>
    </row>
    <row r="795">
      <c r="A795" s="11">
        <f>'All Trades'!A795</f>
        <v/>
      </c>
      <c r="B795" s="31">
        <f>YEAR('All Trades'!B795)</f>
        <v/>
      </c>
      <c r="C795" s="24">
        <f>DATE(YEAR('All Trades'!B795),MONTH('All Trades'!B795),1)</f>
        <v/>
      </c>
      <c r="D795" s="18">
        <f>'All Trades'!O795</f>
        <v/>
      </c>
      <c r="E795" s="18">
        <f>IF(B795&lt;&gt;B794,D795,E794+D795)</f>
        <v/>
      </c>
      <c r="F795" s="18">
        <f>IF(B795&lt;&gt;B794,MAX(0,E795),MAX(F794,E795))</f>
        <v/>
      </c>
      <c r="G795" s="18">
        <f>F795-E795</f>
        <v/>
      </c>
      <c r="H795" s="18">
        <f>IF(C795&lt;&gt;C794,D795,H794+D795)</f>
        <v/>
      </c>
      <c r="I795" s="18">
        <f>IF(C795&lt;&gt;C794,MAX(0,H795),MAX(I794,H795))</f>
        <v/>
      </c>
      <c r="J795" s="18">
        <f>I795-H795</f>
        <v/>
      </c>
      <c r="K795" s="18">
        <f>MAX(K794,'All Trades'!R794)</f>
        <v/>
      </c>
      <c r="L795" s="18">
        <f>'All Trades'!R794</f>
        <v/>
      </c>
      <c r="M795" s="18">
        <f>MAX(0,K795-(L795+'All Trades'!P795))</f>
        <v/>
      </c>
    </row>
    <row r="796">
      <c r="A796" s="11">
        <f>'All Trades'!A796</f>
        <v/>
      </c>
      <c r="B796" s="31">
        <f>YEAR('All Trades'!B796)</f>
        <v/>
      </c>
      <c r="C796" s="24">
        <f>DATE(YEAR('All Trades'!B796),MONTH('All Trades'!B796),1)</f>
        <v/>
      </c>
      <c r="D796" s="18">
        <f>'All Trades'!O796</f>
        <v/>
      </c>
      <c r="E796" s="18">
        <f>IF(B796&lt;&gt;B795,D796,E795+D796)</f>
        <v/>
      </c>
      <c r="F796" s="18">
        <f>IF(B796&lt;&gt;B795,MAX(0,E796),MAX(F795,E796))</f>
        <v/>
      </c>
      <c r="G796" s="18">
        <f>F796-E796</f>
        <v/>
      </c>
      <c r="H796" s="18">
        <f>IF(C796&lt;&gt;C795,D796,H795+D796)</f>
        <v/>
      </c>
      <c r="I796" s="18">
        <f>IF(C796&lt;&gt;C795,MAX(0,H796),MAX(I795,H796))</f>
        <v/>
      </c>
      <c r="J796" s="18">
        <f>I796-H796</f>
        <v/>
      </c>
      <c r="K796" s="18">
        <f>MAX(K795,'All Trades'!R795)</f>
        <v/>
      </c>
      <c r="L796" s="18">
        <f>'All Trades'!R795</f>
        <v/>
      </c>
      <c r="M796" s="18">
        <f>MAX(0,K796-(L796+'All Trades'!P796))</f>
        <v/>
      </c>
    </row>
    <row r="797">
      <c r="A797" s="11">
        <f>'All Trades'!A797</f>
        <v/>
      </c>
      <c r="B797" s="31">
        <f>YEAR('All Trades'!B797)</f>
        <v/>
      </c>
      <c r="C797" s="24">
        <f>DATE(YEAR('All Trades'!B797),MONTH('All Trades'!B797),1)</f>
        <v/>
      </c>
      <c r="D797" s="18">
        <f>'All Trades'!O797</f>
        <v/>
      </c>
      <c r="E797" s="18">
        <f>IF(B797&lt;&gt;B796,D797,E796+D797)</f>
        <v/>
      </c>
      <c r="F797" s="18">
        <f>IF(B797&lt;&gt;B796,MAX(0,E797),MAX(F796,E797))</f>
        <v/>
      </c>
      <c r="G797" s="18">
        <f>F797-E797</f>
        <v/>
      </c>
      <c r="H797" s="18">
        <f>IF(C797&lt;&gt;C796,D797,H796+D797)</f>
        <v/>
      </c>
      <c r="I797" s="18">
        <f>IF(C797&lt;&gt;C796,MAX(0,H797),MAX(I796,H797))</f>
        <v/>
      </c>
      <c r="J797" s="18">
        <f>I797-H797</f>
        <v/>
      </c>
      <c r="K797" s="18">
        <f>MAX(K796,'All Trades'!R796)</f>
        <v/>
      </c>
      <c r="L797" s="18">
        <f>'All Trades'!R796</f>
        <v/>
      </c>
      <c r="M797" s="18">
        <f>MAX(0,K797-(L797+'All Trades'!P797))</f>
        <v/>
      </c>
    </row>
    <row r="798">
      <c r="A798" s="11">
        <f>'All Trades'!A798</f>
        <v/>
      </c>
      <c r="B798" s="31">
        <f>YEAR('All Trades'!B798)</f>
        <v/>
      </c>
      <c r="C798" s="24">
        <f>DATE(YEAR('All Trades'!B798),MONTH('All Trades'!B798),1)</f>
        <v/>
      </c>
      <c r="D798" s="18">
        <f>'All Trades'!O798</f>
        <v/>
      </c>
      <c r="E798" s="18">
        <f>IF(B798&lt;&gt;B797,D798,E797+D798)</f>
        <v/>
      </c>
      <c r="F798" s="18">
        <f>IF(B798&lt;&gt;B797,MAX(0,E798),MAX(F797,E798))</f>
        <v/>
      </c>
      <c r="G798" s="18">
        <f>F798-E798</f>
        <v/>
      </c>
      <c r="H798" s="18">
        <f>IF(C798&lt;&gt;C797,D798,H797+D798)</f>
        <v/>
      </c>
      <c r="I798" s="18">
        <f>IF(C798&lt;&gt;C797,MAX(0,H798),MAX(I797,H798))</f>
        <v/>
      </c>
      <c r="J798" s="18">
        <f>I798-H798</f>
        <v/>
      </c>
      <c r="K798" s="18">
        <f>MAX(K797,'All Trades'!R797)</f>
        <v/>
      </c>
      <c r="L798" s="18">
        <f>'All Trades'!R797</f>
        <v/>
      </c>
      <c r="M798" s="18">
        <f>MAX(0,K798-(L798+'All Trades'!P798))</f>
        <v/>
      </c>
    </row>
    <row r="799">
      <c r="A799" s="11">
        <f>'All Trades'!A799</f>
        <v/>
      </c>
      <c r="B799" s="31">
        <f>YEAR('All Trades'!B799)</f>
        <v/>
      </c>
      <c r="C799" s="24">
        <f>DATE(YEAR('All Trades'!B799),MONTH('All Trades'!B799),1)</f>
        <v/>
      </c>
      <c r="D799" s="18">
        <f>'All Trades'!O799</f>
        <v/>
      </c>
      <c r="E799" s="18">
        <f>IF(B799&lt;&gt;B798,D799,E798+D799)</f>
        <v/>
      </c>
      <c r="F799" s="18">
        <f>IF(B799&lt;&gt;B798,MAX(0,E799),MAX(F798,E799))</f>
        <v/>
      </c>
      <c r="G799" s="18">
        <f>F799-E799</f>
        <v/>
      </c>
      <c r="H799" s="18">
        <f>IF(C799&lt;&gt;C798,D799,H798+D799)</f>
        <v/>
      </c>
      <c r="I799" s="18">
        <f>IF(C799&lt;&gt;C798,MAX(0,H799),MAX(I798,H799))</f>
        <v/>
      </c>
      <c r="J799" s="18">
        <f>I799-H799</f>
        <v/>
      </c>
      <c r="K799" s="18">
        <f>MAX(K798,'All Trades'!R798)</f>
        <v/>
      </c>
      <c r="L799" s="18">
        <f>'All Trades'!R798</f>
        <v/>
      </c>
      <c r="M799" s="18">
        <f>MAX(0,K799-(L799+'All Trades'!P799))</f>
        <v/>
      </c>
    </row>
    <row r="800">
      <c r="A800" s="11">
        <f>'All Trades'!A800</f>
        <v/>
      </c>
      <c r="B800" s="31">
        <f>YEAR('All Trades'!B800)</f>
        <v/>
      </c>
      <c r="C800" s="24">
        <f>DATE(YEAR('All Trades'!B800),MONTH('All Trades'!B800),1)</f>
        <v/>
      </c>
      <c r="D800" s="18">
        <f>'All Trades'!O800</f>
        <v/>
      </c>
      <c r="E800" s="18">
        <f>IF(B800&lt;&gt;B799,D800,E799+D800)</f>
        <v/>
      </c>
      <c r="F800" s="18">
        <f>IF(B800&lt;&gt;B799,MAX(0,E800),MAX(F799,E800))</f>
        <v/>
      </c>
      <c r="G800" s="18">
        <f>F800-E800</f>
        <v/>
      </c>
      <c r="H800" s="18">
        <f>IF(C800&lt;&gt;C799,D800,H799+D800)</f>
        <v/>
      </c>
      <c r="I800" s="18">
        <f>IF(C800&lt;&gt;C799,MAX(0,H800),MAX(I799,H800))</f>
        <v/>
      </c>
      <c r="J800" s="18">
        <f>I800-H800</f>
        <v/>
      </c>
      <c r="K800" s="18">
        <f>MAX(K799,'All Trades'!R799)</f>
        <v/>
      </c>
      <c r="L800" s="18">
        <f>'All Trades'!R799</f>
        <v/>
      </c>
      <c r="M800" s="18">
        <f>MAX(0,K800-(L800+'All Trades'!P800))</f>
        <v/>
      </c>
    </row>
    <row r="801">
      <c r="A801" s="11">
        <f>'All Trades'!A801</f>
        <v/>
      </c>
      <c r="B801" s="31">
        <f>YEAR('All Trades'!B801)</f>
        <v/>
      </c>
      <c r="C801" s="24">
        <f>DATE(YEAR('All Trades'!B801),MONTH('All Trades'!B801),1)</f>
        <v/>
      </c>
      <c r="D801" s="18">
        <f>'All Trades'!O801</f>
        <v/>
      </c>
      <c r="E801" s="18">
        <f>IF(B801&lt;&gt;B800,D801,E800+D801)</f>
        <v/>
      </c>
      <c r="F801" s="18">
        <f>IF(B801&lt;&gt;B800,MAX(0,E801),MAX(F800,E801))</f>
        <v/>
      </c>
      <c r="G801" s="18">
        <f>F801-E801</f>
        <v/>
      </c>
      <c r="H801" s="18">
        <f>IF(C801&lt;&gt;C800,D801,H800+D801)</f>
        <v/>
      </c>
      <c r="I801" s="18">
        <f>IF(C801&lt;&gt;C800,MAX(0,H801),MAX(I800,H801))</f>
        <v/>
      </c>
      <c r="J801" s="18">
        <f>I801-H801</f>
        <v/>
      </c>
      <c r="K801" s="18">
        <f>MAX(K800,'All Trades'!R800)</f>
        <v/>
      </c>
      <c r="L801" s="18">
        <f>'All Trades'!R800</f>
        <v/>
      </c>
      <c r="M801" s="18">
        <f>MAX(0,K801-(L801+'All Trades'!P801))</f>
        <v/>
      </c>
    </row>
    <row r="802">
      <c r="A802" s="11">
        <f>'All Trades'!A802</f>
        <v/>
      </c>
      <c r="B802" s="31">
        <f>YEAR('All Trades'!B802)</f>
        <v/>
      </c>
      <c r="C802" s="24">
        <f>DATE(YEAR('All Trades'!B802),MONTH('All Trades'!B802),1)</f>
        <v/>
      </c>
      <c r="D802" s="18">
        <f>'All Trades'!O802</f>
        <v/>
      </c>
      <c r="E802" s="18">
        <f>IF(B802&lt;&gt;B801,D802,E801+D802)</f>
        <v/>
      </c>
      <c r="F802" s="18">
        <f>IF(B802&lt;&gt;B801,MAX(0,E802),MAX(F801,E802))</f>
        <v/>
      </c>
      <c r="G802" s="18">
        <f>F802-E802</f>
        <v/>
      </c>
      <c r="H802" s="18">
        <f>IF(C802&lt;&gt;C801,D802,H801+D802)</f>
        <v/>
      </c>
      <c r="I802" s="18">
        <f>IF(C802&lt;&gt;C801,MAX(0,H802),MAX(I801,H802))</f>
        <v/>
      </c>
      <c r="J802" s="18">
        <f>I802-H802</f>
        <v/>
      </c>
      <c r="K802" s="18">
        <f>MAX(K801,'All Trades'!R801)</f>
        <v/>
      </c>
      <c r="L802" s="18">
        <f>'All Trades'!R801</f>
        <v/>
      </c>
      <c r="M802" s="18">
        <f>MAX(0,K802-(L802+'All Trades'!P802))</f>
        <v/>
      </c>
    </row>
    <row r="803">
      <c r="A803" s="11">
        <f>'All Trades'!A803</f>
        <v/>
      </c>
      <c r="B803" s="31">
        <f>YEAR('All Trades'!B803)</f>
        <v/>
      </c>
      <c r="C803" s="24">
        <f>DATE(YEAR('All Trades'!B803),MONTH('All Trades'!B803),1)</f>
        <v/>
      </c>
      <c r="D803" s="18">
        <f>'All Trades'!O803</f>
        <v/>
      </c>
      <c r="E803" s="18">
        <f>IF(B803&lt;&gt;B802,D803,E802+D803)</f>
        <v/>
      </c>
      <c r="F803" s="18">
        <f>IF(B803&lt;&gt;B802,MAX(0,E803),MAX(F802,E803))</f>
        <v/>
      </c>
      <c r="G803" s="18">
        <f>F803-E803</f>
        <v/>
      </c>
      <c r="H803" s="18">
        <f>IF(C803&lt;&gt;C802,D803,H802+D803)</f>
        <v/>
      </c>
      <c r="I803" s="18">
        <f>IF(C803&lt;&gt;C802,MAX(0,H803),MAX(I802,H803))</f>
        <v/>
      </c>
      <c r="J803" s="18">
        <f>I803-H803</f>
        <v/>
      </c>
      <c r="K803" s="18">
        <f>MAX(K802,'All Trades'!R802)</f>
        <v/>
      </c>
      <c r="L803" s="18">
        <f>'All Trades'!R802</f>
        <v/>
      </c>
      <c r="M803" s="18">
        <f>MAX(0,K803-(L803+'All Trades'!P803))</f>
        <v/>
      </c>
    </row>
    <row r="804">
      <c r="A804" s="11">
        <f>'All Trades'!A804</f>
        <v/>
      </c>
      <c r="B804" s="31">
        <f>YEAR('All Trades'!B804)</f>
        <v/>
      </c>
      <c r="C804" s="24">
        <f>DATE(YEAR('All Trades'!B804),MONTH('All Trades'!B804),1)</f>
        <v/>
      </c>
      <c r="D804" s="18">
        <f>'All Trades'!O804</f>
        <v/>
      </c>
      <c r="E804" s="18">
        <f>IF(B804&lt;&gt;B803,D804,E803+D804)</f>
        <v/>
      </c>
      <c r="F804" s="18">
        <f>IF(B804&lt;&gt;B803,MAX(0,E804),MAX(F803,E804))</f>
        <v/>
      </c>
      <c r="G804" s="18">
        <f>F804-E804</f>
        <v/>
      </c>
      <c r="H804" s="18">
        <f>IF(C804&lt;&gt;C803,D804,H803+D804)</f>
        <v/>
      </c>
      <c r="I804" s="18">
        <f>IF(C804&lt;&gt;C803,MAX(0,H804),MAX(I803,H804))</f>
        <v/>
      </c>
      <c r="J804" s="18">
        <f>I804-H804</f>
        <v/>
      </c>
      <c r="K804" s="18">
        <f>MAX(K803,'All Trades'!R803)</f>
        <v/>
      </c>
      <c r="L804" s="18">
        <f>'All Trades'!R803</f>
        <v/>
      </c>
      <c r="M804" s="18">
        <f>MAX(0,K804-(L804+'All Trades'!P804))</f>
        <v/>
      </c>
    </row>
    <row r="805">
      <c r="A805" s="11">
        <f>'All Trades'!A805</f>
        <v/>
      </c>
      <c r="B805" s="31">
        <f>YEAR('All Trades'!B805)</f>
        <v/>
      </c>
      <c r="C805" s="24">
        <f>DATE(YEAR('All Trades'!B805),MONTH('All Trades'!B805),1)</f>
        <v/>
      </c>
      <c r="D805" s="18">
        <f>'All Trades'!O805</f>
        <v/>
      </c>
      <c r="E805" s="18">
        <f>IF(B805&lt;&gt;B804,D805,E804+D805)</f>
        <v/>
      </c>
      <c r="F805" s="18">
        <f>IF(B805&lt;&gt;B804,MAX(0,E805),MAX(F804,E805))</f>
        <v/>
      </c>
      <c r="G805" s="18">
        <f>F805-E805</f>
        <v/>
      </c>
      <c r="H805" s="18">
        <f>IF(C805&lt;&gt;C804,D805,H804+D805)</f>
        <v/>
      </c>
      <c r="I805" s="18">
        <f>IF(C805&lt;&gt;C804,MAX(0,H805),MAX(I804,H805))</f>
        <v/>
      </c>
      <c r="J805" s="18">
        <f>I805-H805</f>
        <v/>
      </c>
      <c r="K805" s="18">
        <f>MAX(K804,'All Trades'!R804)</f>
        <v/>
      </c>
      <c r="L805" s="18">
        <f>'All Trades'!R804</f>
        <v/>
      </c>
      <c r="M805" s="18">
        <f>MAX(0,K805-(L805+'All Trades'!P805))</f>
        <v/>
      </c>
    </row>
    <row r="806">
      <c r="A806" s="11">
        <f>'All Trades'!A806</f>
        <v/>
      </c>
      <c r="B806" s="31">
        <f>YEAR('All Trades'!B806)</f>
        <v/>
      </c>
      <c r="C806" s="24">
        <f>DATE(YEAR('All Trades'!B806),MONTH('All Trades'!B806),1)</f>
        <v/>
      </c>
      <c r="D806" s="18">
        <f>'All Trades'!O806</f>
        <v/>
      </c>
      <c r="E806" s="18">
        <f>IF(B806&lt;&gt;B805,D806,E805+D806)</f>
        <v/>
      </c>
      <c r="F806" s="18">
        <f>IF(B806&lt;&gt;B805,MAX(0,E806),MAX(F805,E806))</f>
        <v/>
      </c>
      <c r="G806" s="18">
        <f>F806-E806</f>
        <v/>
      </c>
      <c r="H806" s="18">
        <f>IF(C806&lt;&gt;C805,D806,H805+D806)</f>
        <v/>
      </c>
      <c r="I806" s="18">
        <f>IF(C806&lt;&gt;C805,MAX(0,H806),MAX(I805,H806))</f>
        <v/>
      </c>
      <c r="J806" s="18">
        <f>I806-H806</f>
        <v/>
      </c>
      <c r="K806" s="18">
        <f>MAX(K805,'All Trades'!R805)</f>
        <v/>
      </c>
      <c r="L806" s="18">
        <f>'All Trades'!R805</f>
        <v/>
      </c>
      <c r="M806" s="18">
        <f>MAX(0,K806-(L806+'All Trades'!P806))</f>
        <v/>
      </c>
    </row>
    <row r="807">
      <c r="A807" s="11">
        <f>'All Trades'!A807</f>
        <v/>
      </c>
      <c r="B807" s="31">
        <f>YEAR('All Trades'!B807)</f>
        <v/>
      </c>
      <c r="C807" s="24">
        <f>DATE(YEAR('All Trades'!B807),MONTH('All Trades'!B807),1)</f>
        <v/>
      </c>
      <c r="D807" s="18">
        <f>'All Trades'!O807</f>
        <v/>
      </c>
      <c r="E807" s="18">
        <f>IF(B807&lt;&gt;B806,D807,E806+D807)</f>
        <v/>
      </c>
      <c r="F807" s="18">
        <f>IF(B807&lt;&gt;B806,MAX(0,E807),MAX(F806,E807))</f>
        <v/>
      </c>
      <c r="G807" s="18">
        <f>F807-E807</f>
        <v/>
      </c>
      <c r="H807" s="18">
        <f>IF(C807&lt;&gt;C806,D807,H806+D807)</f>
        <v/>
      </c>
      <c r="I807" s="18">
        <f>IF(C807&lt;&gt;C806,MAX(0,H807),MAX(I806,H807))</f>
        <v/>
      </c>
      <c r="J807" s="18">
        <f>I807-H807</f>
        <v/>
      </c>
      <c r="K807" s="18">
        <f>MAX(K806,'All Trades'!R806)</f>
        <v/>
      </c>
      <c r="L807" s="18">
        <f>'All Trades'!R806</f>
        <v/>
      </c>
      <c r="M807" s="18">
        <f>MAX(0,K807-(L807+'All Trades'!P807))</f>
        <v/>
      </c>
    </row>
    <row r="808">
      <c r="A808" s="11">
        <f>'All Trades'!A808</f>
        <v/>
      </c>
      <c r="B808" s="31">
        <f>YEAR('All Trades'!B808)</f>
        <v/>
      </c>
      <c r="C808" s="24">
        <f>DATE(YEAR('All Trades'!B808),MONTH('All Trades'!B808),1)</f>
        <v/>
      </c>
      <c r="D808" s="18">
        <f>'All Trades'!O808</f>
        <v/>
      </c>
      <c r="E808" s="18">
        <f>IF(B808&lt;&gt;B807,D808,E807+D808)</f>
        <v/>
      </c>
      <c r="F808" s="18">
        <f>IF(B808&lt;&gt;B807,MAX(0,E808),MAX(F807,E808))</f>
        <v/>
      </c>
      <c r="G808" s="18">
        <f>F808-E808</f>
        <v/>
      </c>
      <c r="H808" s="18">
        <f>IF(C808&lt;&gt;C807,D808,H807+D808)</f>
        <v/>
      </c>
      <c r="I808" s="18">
        <f>IF(C808&lt;&gt;C807,MAX(0,H808),MAX(I807,H808))</f>
        <v/>
      </c>
      <c r="J808" s="18">
        <f>I808-H808</f>
        <v/>
      </c>
      <c r="K808" s="18">
        <f>MAX(K807,'All Trades'!R807)</f>
        <v/>
      </c>
      <c r="L808" s="18">
        <f>'All Trades'!R807</f>
        <v/>
      </c>
      <c r="M808" s="18">
        <f>MAX(0,K808-(L808+'All Trades'!P808))</f>
        <v/>
      </c>
    </row>
    <row r="809">
      <c r="A809" s="11">
        <f>'All Trades'!A809</f>
        <v/>
      </c>
      <c r="B809" s="31">
        <f>YEAR('All Trades'!B809)</f>
        <v/>
      </c>
      <c r="C809" s="24">
        <f>DATE(YEAR('All Trades'!B809),MONTH('All Trades'!B809),1)</f>
        <v/>
      </c>
      <c r="D809" s="18">
        <f>'All Trades'!O809</f>
        <v/>
      </c>
      <c r="E809" s="18">
        <f>IF(B809&lt;&gt;B808,D809,E808+D809)</f>
        <v/>
      </c>
      <c r="F809" s="18">
        <f>IF(B809&lt;&gt;B808,MAX(0,E809),MAX(F808,E809))</f>
        <v/>
      </c>
      <c r="G809" s="18">
        <f>F809-E809</f>
        <v/>
      </c>
      <c r="H809" s="18">
        <f>IF(C809&lt;&gt;C808,D809,H808+D809)</f>
        <v/>
      </c>
      <c r="I809" s="18">
        <f>IF(C809&lt;&gt;C808,MAX(0,H809),MAX(I808,H809))</f>
        <v/>
      </c>
      <c r="J809" s="18">
        <f>I809-H809</f>
        <v/>
      </c>
      <c r="K809" s="18">
        <f>MAX(K808,'All Trades'!R808)</f>
        <v/>
      </c>
      <c r="L809" s="18">
        <f>'All Trades'!R808</f>
        <v/>
      </c>
      <c r="M809" s="18">
        <f>MAX(0,K809-(L809+'All Trades'!P809))</f>
        <v/>
      </c>
    </row>
    <row r="810">
      <c r="A810" s="11">
        <f>'All Trades'!A810</f>
        <v/>
      </c>
      <c r="B810" s="31">
        <f>YEAR('All Trades'!B810)</f>
        <v/>
      </c>
      <c r="C810" s="24">
        <f>DATE(YEAR('All Trades'!B810),MONTH('All Trades'!B810),1)</f>
        <v/>
      </c>
      <c r="D810" s="18">
        <f>'All Trades'!O810</f>
        <v/>
      </c>
      <c r="E810" s="18">
        <f>IF(B810&lt;&gt;B809,D810,E809+D810)</f>
        <v/>
      </c>
      <c r="F810" s="18">
        <f>IF(B810&lt;&gt;B809,MAX(0,E810),MAX(F809,E810))</f>
        <v/>
      </c>
      <c r="G810" s="18">
        <f>F810-E810</f>
        <v/>
      </c>
      <c r="H810" s="18">
        <f>IF(C810&lt;&gt;C809,D810,H809+D810)</f>
        <v/>
      </c>
      <c r="I810" s="18">
        <f>IF(C810&lt;&gt;C809,MAX(0,H810),MAX(I809,H810))</f>
        <v/>
      </c>
      <c r="J810" s="18">
        <f>I810-H810</f>
        <v/>
      </c>
      <c r="K810" s="18">
        <f>MAX(K809,'All Trades'!R809)</f>
        <v/>
      </c>
      <c r="L810" s="18">
        <f>'All Trades'!R809</f>
        <v/>
      </c>
      <c r="M810" s="18">
        <f>MAX(0,K810-(L810+'All Trades'!P810))</f>
        <v/>
      </c>
    </row>
    <row r="811">
      <c r="A811" s="11">
        <f>'All Trades'!A811</f>
        <v/>
      </c>
      <c r="B811" s="31">
        <f>YEAR('All Trades'!B811)</f>
        <v/>
      </c>
      <c r="C811" s="24">
        <f>DATE(YEAR('All Trades'!B811),MONTH('All Trades'!B811),1)</f>
        <v/>
      </c>
      <c r="D811" s="18">
        <f>'All Trades'!O811</f>
        <v/>
      </c>
      <c r="E811" s="18">
        <f>IF(B811&lt;&gt;B810,D811,E810+D811)</f>
        <v/>
      </c>
      <c r="F811" s="18">
        <f>IF(B811&lt;&gt;B810,MAX(0,E811),MAX(F810,E811))</f>
        <v/>
      </c>
      <c r="G811" s="18">
        <f>F811-E811</f>
        <v/>
      </c>
      <c r="H811" s="18">
        <f>IF(C811&lt;&gt;C810,D811,H810+D811)</f>
        <v/>
      </c>
      <c r="I811" s="18">
        <f>IF(C811&lt;&gt;C810,MAX(0,H811),MAX(I810,H811))</f>
        <v/>
      </c>
      <c r="J811" s="18">
        <f>I811-H811</f>
        <v/>
      </c>
      <c r="K811" s="18">
        <f>MAX(K810,'All Trades'!R810)</f>
        <v/>
      </c>
      <c r="L811" s="18">
        <f>'All Trades'!R810</f>
        <v/>
      </c>
      <c r="M811" s="18">
        <f>MAX(0,K811-(L811+'All Trades'!P811))</f>
        <v/>
      </c>
    </row>
    <row r="812">
      <c r="A812" s="11">
        <f>'All Trades'!A812</f>
        <v/>
      </c>
      <c r="B812" s="31">
        <f>YEAR('All Trades'!B812)</f>
        <v/>
      </c>
      <c r="C812" s="24">
        <f>DATE(YEAR('All Trades'!B812),MONTH('All Trades'!B812),1)</f>
        <v/>
      </c>
      <c r="D812" s="18">
        <f>'All Trades'!O812</f>
        <v/>
      </c>
      <c r="E812" s="18">
        <f>IF(B812&lt;&gt;B811,D812,E811+D812)</f>
        <v/>
      </c>
      <c r="F812" s="18">
        <f>IF(B812&lt;&gt;B811,MAX(0,E812),MAX(F811,E812))</f>
        <v/>
      </c>
      <c r="G812" s="18">
        <f>F812-E812</f>
        <v/>
      </c>
      <c r="H812" s="18">
        <f>IF(C812&lt;&gt;C811,D812,H811+D812)</f>
        <v/>
      </c>
      <c r="I812" s="18">
        <f>IF(C812&lt;&gt;C811,MAX(0,H812),MAX(I811,H812))</f>
        <v/>
      </c>
      <c r="J812" s="18">
        <f>I812-H812</f>
        <v/>
      </c>
      <c r="K812" s="18">
        <f>MAX(K811,'All Trades'!R811)</f>
        <v/>
      </c>
      <c r="L812" s="18">
        <f>'All Trades'!R811</f>
        <v/>
      </c>
      <c r="M812" s="18">
        <f>MAX(0,K812-(L812+'All Trades'!P812))</f>
        <v/>
      </c>
    </row>
    <row r="813">
      <c r="A813" s="11">
        <f>'All Trades'!A813</f>
        <v/>
      </c>
      <c r="B813" s="31">
        <f>YEAR('All Trades'!B813)</f>
        <v/>
      </c>
      <c r="C813" s="24">
        <f>DATE(YEAR('All Trades'!B813),MONTH('All Trades'!B813),1)</f>
        <v/>
      </c>
      <c r="D813" s="18">
        <f>'All Trades'!O813</f>
        <v/>
      </c>
      <c r="E813" s="18">
        <f>IF(B813&lt;&gt;B812,D813,E812+D813)</f>
        <v/>
      </c>
      <c r="F813" s="18">
        <f>IF(B813&lt;&gt;B812,MAX(0,E813),MAX(F812,E813))</f>
        <v/>
      </c>
      <c r="G813" s="18">
        <f>F813-E813</f>
        <v/>
      </c>
      <c r="H813" s="18">
        <f>IF(C813&lt;&gt;C812,D813,H812+D813)</f>
        <v/>
      </c>
      <c r="I813" s="18">
        <f>IF(C813&lt;&gt;C812,MAX(0,H813),MAX(I812,H813))</f>
        <v/>
      </c>
      <c r="J813" s="18">
        <f>I813-H813</f>
        <v/>
      </c>
      <c r="K813" s="18">
        <f>MAX(K812,'All Trades'!R812)</f>
        <v/>
      </c>
      <c r="L813" s="18">
        <f>'All Trades'!R812</f>
        <v/>
      </c>
      <c r="M813" s="18">
        <f>MAX(0,K813-(L813+'All Trades'!P813))</f>
        <v/>
      </c>
    </row>
    <row r="814">
      <c r="A814" s="11">
        <f>'All Trades'!A814</f>
        <v/>
      </c>
      <c r="B814" s="31">
        <f>YEAR('All Trades'!B814)</f>
        <v/>
      </c>
      <c r="C814" s="24">
        <f>DATE(YEAR('All Trades'!B814),MONTH('All Trades'!B814),1)</f>
        <v/>
      </c>
      <c r="D814" s="18">
        <f>'All Trades'!O814</f>
        <v/>
      </c>
      <c r="E814" s="18">
        <f>IF(B814&lt;&gt;B813,D814,E813+D814)</f>
        <v/>
      </c>
      <c r="F814" s="18">
        <f>IF(B814&lt;&gt;B813,MAX(0,E814),MAX(F813,E814))</f>
        <v/>
      </c>
      <c r="G814" s="18">
        <f>F814-E814</f>
        <v/>
      </c>
      <c r="H814" s="18">
        <f>IF(C814&lt;&gt;C813,D814,H813+D814)</f>
        <v/>
      </c>
      <c r="I814" s="18">
        <f>IF(C814&lt;&gt;C813,MAX(0,H814),MAX(I813,H814))</f>
        <v/>
      </c>
      <c r="J814" s="18">
        <f>I814-H814</f>
        <v/>
      </c>
      <c r="K814" s="18">
        <f>MAX(K813,'All Trades'!R813)</f>
        <v/>
      </c>
      <c r="L814" s="18">
        <f>'All Trades'!R813</f>
        <v/>
      </c>
      <c r="M814" s="18">
        <f>MAX(0,K814-(L814+'All Trades'!P814))</f>
        <v/>
      </c>
    </row>
    <row r="815">
      <c r="A815" s="11">
        <f>'All Trades'!A815</f>
        <v/>
      </c>
      <c r="B815" s="31">
        <f>YEAR('All Trades'!B815)</f>
        <v/>
      </c>
      <c r="C815" s="24">
        <f>DATE(YEAR('All Trades'!B815),MONTH('All Trades'!B815),1)</f>
        <v/>
      </c>
      <c r="D815" s="18">
        <f>'All Trades'!O815</f>
        <v/>
      </c>
      <c r="E815" s="18">
        <f>IF(B815&lt;&gt;B814,D815,E814+D815)</f>
        <v/>
      </c>
      <c r="F815" s="18">
        <f>IF(B815&lt;&gt;B814,MAX(0,E815),MAX(F814,E815))</f>
        <v/>
      </c>
      <c r="G815" s="18">
        <f>F815-E815</f>
        <v/>
      </c>
      <c r="H815" s="18">
        <f>IF(C815&lt;&gt;C814,D815,H814+D815)</f>
        <v/>
      </c>
      <c r="I815" s="18">
        <f>IF(C815&lt;&gt;C814,MAX(0,H815),MAX(I814,H815))</f>
        <v/>
      </c>
      <c r="J815" s="18">
        <f>I815-H815</f>
        <v/>
      </c>
      <c r="K815" s="18">
        <f>MAX(K814,'All Trades'!R814)</f>
        <v/>
      </c>
      <c r="L815" s="18">
        <f>'All Trades'!R814</f>
        <v/>
      </c>
      <c r="M815" s="18">
        <f>MAX(0,K815-(L815+'All Trades'!P815))</f>
        <v/>
      </c>
    </row>
    <row r="816">
      <c r="A816" s="11">
        <f>'All Trades'!A816</f>
        <v/>
      </c>
      <c r="B816" s="31">
        <f>YEAR('All Trades'!B816)</f>
        <v/>
      </c>
      <c r="C816" s="24">
        <f>DATE(YEAR('All Trades'!B816),MONTH('All Trades'!B816),1)</f>
        <v/>
      </c>
      <c r="D816" s="18">
        <f>'All Trades'!O816</f>
        <v/>
      </c>
      <c r="E816" s="18">
        <f>IF(B816&lt;&gt;B815,D816,E815+D816)</f>
        <v/>
      </c>
      <c r="F816" s="18">
        <f>IF(B816&lt;&gt;B815,MAX(0,E816),MAX(F815,E816))</f>
        <v/>
      </c>
      <c r="G816" s="18">
        <f>F816-E816</f>
        <v/>
      </c>
      <c r="H816" s="18">
        <f>IF(C816&lt;&gt;C815,D816,H815+D816)</f>
        <v/>
      </c>
      <c r="I816" s="18">
        <f>IF(C816&lt;&gt;C815,MAX(0,H816),MAX(I815,H816))</f>
        <v/>
      </c>
      <c r="J816" s="18">
        <f>I816-H816</f>
        <v/>
      </c>
      <c r="K816" s="18">
        <f>MAX(K815,'All Trades'!R815)</f>
        <v/>
      </c>
      <c r="L816" s="18">
        <f>'All Trades'!R815</f>
        <v/>
      </c>
      <c r="M816" s="18">
        <f>MAX(0,K816-(L816+'All Trades'!P816))</f>
        <v/>
      </c>
    </row>
    <row r="817">
      <c r="A817" s="11">
        <f>'All Trades'!A817</f>
        <v/>
      </c>
      <c r="B817" s="31">
        <f>YEAR('All Trades'!B817)</f>
        <v/>
      </c>
      <c r="C817" s="24">
        <f>DATE(YEAR('All Trades'!B817),MONTH('All Trades'!B817),1)</f>
        <v/>
      </c>
      <c r="D817" s="18">
        <f>'All Trades'!O817</f>
        <v/>
      </c>
      <c r="E817" s="18">
        <f>IF(B817&lt;&gt;B816,D817,E816+D817)</f>
        <v/>
      </c>
      <c r="F817" s="18">
        <f>IF(B817&lt;&gt;B816,MAX(0,E817),MAX(F816,E817))</f>
        <v/>
      </c>
      <c r="G817" s="18">
        <f>F817-E817</f>
        <v/>
      </c>
      <c r="H817" s="18">
        <f>IF(C817&lt;&gt;C816,D817,H816+D817)</f>
        <v/>
      </c>
      <c r="I817" s="18">
        <f>IF(C817&lt;&gt;C816,MAX(0,H817),MAX(I816,H817))</f>
        <v/>
      </c>
      <c r="J817" s="18">
        <f>I817-H817</f>
        <v/>
      </c>
      <c r="K817" s="18">
        <f>MAX(K816,'All Trades'!R816)</f>
        <v/>
      </c>
      <c r="L817" s="18">
        <f>'All Trades'!R816</f>
        <v/>
      </c>
      <c r="M817" s="18">
        <f>MAX(0,K817-(L817+'All Trades'!P817))</f>
        <v/>
      </c>
    </row>
    <row r="818">
      <c r="A818" s="11">
        <f>'All Trades'!A818</f>
        <v/>
      </c>
      <c r="B818" s="31">
        <f>YEAR('All Trades'!B818)</f>
        <v/>
      </c>
      <c r="C818" s="24">
        <f>DATE(YEAR('All Trades'!B818),MONTH('All Trades'!B818),1)</f>
        <v/>
      </c>
      <c r="D818" s="18">
        <f>'All Trades'!O818</f>
        <v/>
      </c>
      <c r="E818" s="18">
        <f>IF(B818&lt;&gt;B817,D818,E817+D818)</f>
        <v/>
      </c>
      <c r="F818" s="18">
        <f>IF(B818&lt;&gt;B817,MAX(0,E818),MAX(F817,E818))</f>
        <v/>
      </c>
      <c r="G818" s="18">
        <f>F818-E818</f>
        <v/>
      </c>
      <c r="H818" s="18">
        <f>IF(C818&lt;&gt;C817,D818,H817+D818)</f>
        <v/>
      </c>
      <c r="I818" s="18">
        <f>IF(C818&lt;&gt;C817,MAX(0,H818),MAX(I817,H818))</f>
        <v/>
      </c>
      <c r="J818" s="18">
        <f>I818-H818</f>
        <v/>
      </c>
      <c r="K818" s="18">
        <f>MAX(K817,'All Trades'!R817)</f>
        <v/>
      </c>
      <c r="L818" s="18">
        <f>'All Trades'!R817</f>
        <v/>
      </c>
      <c r="M818" s="18">
        <f>MAX(0,K818-(L818+'All Trades'!P818))</f>
        <v/>
      </c>
    </row>
    <row r="819">
      <c r="A819" s="11">
        <f>'All Trades'!A819</f>
        <v/>
      </c>
      <c r="B819" s="31">
        <f>YEAR('All Trades'!B819)</f>
        <v/>
      </c>
      <c r="C819" s="24">
        <f>DATE(YEAR('All Trades'!B819),MONTH('All Trades'!B819),1)</f>
        <v/>
      </c>
      <c r="D819" s="18">
        <f>'All Trades'!O819</f>
        <v/>
      </c>
      <c r="E819" s="18">
        <f>IF(B819&lt;&gt;B818,D819,E818+D819)</f>
        <v/>
      </c>
      <c r="F819" s="18">
        <f>IF(B819&lt;&gt;B818,MAX(0,E819),MAX(F818,E819))</f>
        <v/>
      </c>
      <c r="G819" s="18">
        <f>F819-E819</f>
        <v/>
      </c>
      <c r="H819" s="18">
        <f>IF(C819&lt;&gt;C818,D819,H818+D819)</f>
        <v/>
      </c>
      <c r="I819" s="18">
        <f>IF(C819&lt;&gt;C818,MAX(0,H819),MAX(I818,H819))</f>
        <v/>
      </c>
      <c r="J819" s="18">
        <f>I819-H819</f>
        <v/>
      </c>
      <c r="K819" s="18">
        <f>MAX(K818,'All Trades'!R818)</f>
        <v/>
      </c>
      <c r="L819" s="18">
        <f>'All Trades'!R818</f>
        <v/>
      </c>
      <c r="M819" s="18">
        <f>MAX(0,K819-(L819+'All Trades'!P819))</f>
        <v/>
      </c>
    </row>
    <row r="820">
      <c r="A820" s="11">
        <f>'All Trades'!A820</f>
        <v/>
      </c>
      <c r="B820" s="31">
        <f>YEAR('All Trades'!B820)</f>
        <v/>
      </c>
      <c r="C820" s="24">
        <f>DATE(YEAR('All Trades'!B820),MONTH('All Trades'!B820),1)</f>
        <v/>
      </c>
      <c r="D820" s="18">
        <f>'All Trades'!O820</f>
        <v/>
      </c>
      <c r="E820" s="18">
        <f>IF(B820&lt;&gt;B819,D820,E819+D820)</f>
        <v/>
      </c>
      <c r="F820" s="18">
        <f>IF(B820&lt;&gt;B819,MAX(0,E820),MAX(F819,E820))</f>
        <v/>
      </c>
      <c r="G820" s="18">
        <f>F820-E820</f>
        <v/>
      </c>
      <c r="H820" s="18">
        <f>IF(C820&lt;&gt;C819,D820,H819+D820)</f>
        <v/>
      </c>
      <c r="I820" s="18">
        <f>IF(C820&lt;&gt;C819,MAX(0,H820),MAX(I819,H820))</f>
        <v/>
      </c>
      <c r="J820" s="18">
        <f>I820-H820</f>
        <v/>
      </c>
      <c r="K820" s="18">
        <f>MAX(K819,'All Trades'!R819)</f>
        <v/>
      </c>
      <c r="L820" s="18">
        <f>'All Trades'!R819</f>
        <v/>
      </c>
      <c r="M820" s="18">
        <f>MAX(0,K820-(L820+'All Trades'!P820))</f>
        <v/>
      </c>
    </row>
    <row r="821">
      <c r="A821" s="11">
        <f>'All Trades'!A821</f>
        <v/>
      </c>
      <c r="B821" s="31">
        <f>YEAR('All Trades'!B821)</f>
        <v/>
      </c>
      <c r="C821" s="24">
        <f>DATE(YEAR('All Trades'!B821),MONTH('All Trades'!B821),1)</f>
        <v/>
      </c>
      <c r="D821" s="18">
        <f>'All Trades'!O821</f>
        <v/>
      </c>
      <c r="E821" s="18">
        <f>IF(B821&lt;&gt;B820,D821,E820+D821)</f>
        <v/>
      </c>
      <c r="F821" s="18">
        <f>IF(B821&lt;&gt;B820,MAX(0,E821),MAX(F820,E821))</f>
        <v/>
      </c>
      <c r="G821" s="18">
        <f>F821-E821</f>
        <v/>
      </c>
      <c r="H821" s="18">
        <f>IF(C821&lt;&gt;C820,D821,H820+D821)</f>
        <v/>
      </c>
      <c r="I821" s="18">
        <f>IF(C821&lt;&gt;C820,MAX(0,H821),MAX(I820,H821))</f>
        <v/>
      </c>
      <c r="J821" s="18">
        <f>I821-H821</f>
        <v/>
      </c>
      <c r="K821" s="18">
        <f>MAX(K820,'All Trades'!R820)</f>
        <v/>
      </c>
      <c r="L821" s="18">
        <f>'All Trades'!R820</f>
        <v/>
      </c>
      <c r="M821" s="18">
        <f>MAX(0,K821-(L821+'All Trades'!P821))</f>
        <v/>
      </c>
    </row>
    <row r="822">
      <c r="A822" s="11">
        <f>'All Trades'!A822</f>
        <v/>
      </c>
      <c r="B822" s="31">
        <f>YEAR('All Trades'!B822)</f>
        <v/>
      </c>
      <c r="C822" s="24">
        <f>DATE(YEAR('All Trades'!B822),MONTH('All Trades'!B822),1)</f>
        <v/>
      </c>
      <c r="D822" s="18">
        <f>'All Trades'!O822</f>
        <v/>
      </c>
      <c r="E822" s="18">
        <f>IF(B822&lt;&gt;B821,D822,E821+D822)</f>
        <v/>
      </c>
      <c r="F822" s="18">
        <f>IF(B822&lt;&gt;B821,MAX(0,E822),MAX(F821,E822))</f>
        <v/>
      </c>
      <c r="G822" s="18">
        <f>F822-E822</f>
        <v/>
      </c>
      <c r="H822" s="18">
        <f>IF(C822&lt;&gt;C821,D822,H821+D822)</f>
        <v/>
      </c>
      <c r="I822" s="18">
        <f>IF(C822&lt;&gt;C821,MAX(0,H822),MAX(I821,H822))</f>
        <v/>
      </c>
      <c r="J822" s="18">
        <f>I822-H822</f>
        <v/>
      </c>
      <c r="K822" s="18">
        <f>MAX(K821,'All Trades'!R821)</f>
        <v/>
      </c>
      <c r="L822" s="18">
        <f>'All Trades'!R821</f>
        <v/>
      </c>
      <c r="M822" s="18">
        <f>MAX(0,K822-(L822+'All Trades'!P822))</f>
        <v/>
      </c>
    </row>
    <row r="823">
      <c r="A823" s="11">
        <f>'All Trades'!A823</f>
        <v/>
      </c>
      <c r="B823" s="31">
        <f>YEAR('All Trades'!B823)</f>
        <v/>
      </c>
      <c r="C823" s="24">
        <f>DATE(YEAR('All Trades'!B823),MONTH('All Trades'!B823),1)</f>
        <v/>
      </c>
      <c r="D823" s="18">
        <f>'All Trades'!O823</f>
        <v/>
      </c>
      <c r="E823" s="18">
        <f>IF(B823&lt;&gt;B822,D823,E822+D823)</f>
        <v/>
      </c>
      <c r="F823" s="18">
        <f>IF(B823&lt;&gt;B822,MAX(0,E823),MAX(F822,E823))</f>
        <v/>
      </c>
      <c r="G823" s="18">
        <f>F823-E823</f>
        <v/>
      </c>
      <c r="H823" s="18">
        <f>IF(C823&lt;&gt;C822,D823,H822+D823)</f>
        <v/>
      </c>
      <c r="I823" s="18">
        <f>IF(C823&lt;&gt;C822,MAX(0,H823),MAX(I822,H823))</f>
        <v/>
      </c>
      <c r="J823" s="18">
        <f>I823-H823</f>
        <v/>
      </c>
      <c r="K823" s="18">
        <f>MAX(K822,'All Trades'!R822)</f>
        <v/>
      </c>
      <c r="L823" s="18">
        <f>'All Trades'!R822</f>
        <v/>
      </c>
      <c r="M823" s="18">
        <f>MAX(0,K823-(L823+'All Trades'!P823))</f>
        <v/>
      </c>
    </row>
    <row r="824">
      <c r="A824" s="11">
        <f>'All Trades'!A824</f>
        <v/>
      </c>
      <c r="B824" s="31">
        <f>YEAR('All Trades'!B824)</f>
        <v/>
      </c>
      <c r="C824" s="24">
        <f>DATE(YEAR('All Trades'!B824),MONTH('All Trades'!B824),1)</f>
        <v/>
      </c>
      <c r="D824" s="18">
        <f>'All Trades'!O824</f>
        <v/>
      </c>
      <c r="E824" s="18">
        <f>IF(B824&lt;&gt;B823,D824,E823+D824)</f>
        <v/>
      </c>
      <c r="F824" s="18">
        <f>IF(B824&lt;&gt;B823,MAX(0,E824),MAX(F823,E824))</f>
        <v/>
      </c>
      <c r="G824" s="18">
        <f>F824-E824</f>
        <v/>
      </c>
      <c r="H824" s="18">
        <f>IF(C824&lt;&gt;C823,D824,H823+D824)</f>
        <v/>
      </c>
      <c r="I824" s="18">
        <f>IF(C824&lt;&gt;C823,MAX(0,H824),MAX(I823,H824))</f>
        <v/>
      </c>
      <c r="J824" s="18">
        <f>I824-H824</f>
        <v/>
      </c>
      <c r="K824" s="18">
        <f>MAX(K823,'All Trades'!R823)</f>
        <v/>
      </c>
      <c r="L824" s="18">
        <f>'All Trades'!R823</f>
        <v/>
      </c>
      <c r="M824" s="18">
        <f>MAX(0,K824-(L824+'All Trades'!P824))</f>
        <v/>
      </c>
    </row>
    <row r="825">
      <c r="A825" s="11">
        <f>'All Trades'!A825</f>
        <v/>
      </c>
      <c r="B825" s="31">
        <f>YEAR('All Trades'!B825)</f>
        <v/>
      </c>
      <c r="C825" s="24">
        <f>DATE(YEAR('All Trades'!B825),MONTH('All Trades'!B825),1)</f>
        <v/>
      </c>
      <c r="D825" s="18">
        <f>'All Trades'!O825</f>
        <v/>
      </c>
      <c r="E825" s="18">
        <f>IF(B825&lt;&gt;B824,D825,E824+D825)</f>
        <v/>
      </c>
      <c r="F825" s="18">
        <f>IF(B825&lt;&gt;B824,MAX(0,E825),MAX(F824,E825))</f>
        <v/>
      </c>
      <c r="G825" s="18">
        <f>F825-E825</f>
        <v/>
      </c>
      <c r="H825" s="18">
        <f>IF(C825&lt;&gt;C824,D825,H824+D825)</f>
        <v/>
      </c>
      <c r="I825" s="18">
        <f>IF(C825&lt;&gt;C824,MAX(0,H825),MAX(I824,H825))</f>
        <v/>
      </c>
      <c r="J825" s="18">
        <f>I825-H825</f>
        <v/>
      </c>
      <c r="K825" s="18">
        <f>MAX(K824,'All Trades'!R824)</f>
        <v/>
      </c>
      <c r="L825" s="18">
        <f>'All Trades'!R824</f>
        <v/>
      </c>
      <c r="M825" s="18">
        <f>MAX(0,K825-(L825+'All Trades'!P825))</f>
        <v/>
      </c>
    </row>
    <row r="826">
      <c r="A826" s="11">
        <f>'All Trades'!A826</f>
        <v/>
      </c>
      <c r="B826" s="31">
        <f>YEAR('All Trades'!B826)</f>
        <v/>
      </c>
      <c r="C826" s="24">
        <f>DATE(YEAR('All Trades'!B826),MONTH('All Trades'!B826),1)</f>
        <v/>
      </c>
      <c r="D826" s="18">
        <f>'All Trades'!O826</f>
        <v/>
      </c>
      <c r="E826" s="18">
        <f>IF(B826&lt;&gt;B825,D826,E825+D826)</f>
        <v/>
      </c>
      <c r="F826" s="18">
        <f>IF(B826&lt;&gt;B825,MAX(0,E826),MAX(F825,E826))</f>
        <v/>
      </c>
      <c r="G826" s="18">
        <f>F826-E826</f>
        <v/>
      </c>
      <c r="H826" s="18">
        <f>IF(C826&lt;&gt;C825,D826,H825+D826)</f>
        <v/>
      </c>
      <c r="I826" s="18">
        <f>IF(C826&lt;&gt;C825,MAX(0,H826),MAX(I825,H826))</f>
        <v/>
      </c>
      <c r="J826" s="18">
        <f>I826-H826</f>
        <v/>
      </c>
      <c r="K826" s="18">
        <f>MAX(K825,'All Trades'!R825)</f>
        <v/>
      </c>
      <c r="L826" s="18">
        <f>'All Trades'!R825</f>
        <v/>
      </c>
      <c r="M826" s="18">
        <f>MAX(0,K826-(L826+'All Trades'!P826))</f>
        <v/>
      </c>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2026-10-31T01:52:42Z</dcterms:created>
  <dcterms:modified xmlns:dcterms="http://purl.org/dc/terms/" xmlns:xsi="http://www.w3.org/2001/XMLSchema-instance" xsi:type="dcterms:W3CDTF">2026-10-31T01:52:43Z</dcterms:modified>
</cp:coreProperties>
</file>